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11.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F:\書類関係\許可書\"/>
    </mc:Choice>
  </mc:AlternateContent>
  <xr:revisionPtr revIDLastSave="0" documentId="13_ncr:1_{E8FF6A38-5219-4D6D-B78A-8B146BAFC0C5}" xr6:coauthVersionLast="47" xr6:coauthVersionMax="47" xr10:uidLastSave="{00000000-0000-0000-0000-000000000000}"/>
  <workbookProtection workbookAlgorithmName="SHA-512" workbookHashValue="p7CFi69c5yH7GscDY9dBrQjl8run7HAWDZ0nE8kn2nWczQLZtfBFCuaq7JtVrIAvhSpMBLAHcQnptNsF/u3ymg==" workbookSaltValue="tndzBYUIrD2sWItRbn6KBg==" workbookSpinCount="100000" lockStructure="1"/>
  <bookViews>
    <workbookView xWindow="-120" yWindow="-120" windowWidth="20730" windowHeight="11040" tabRatio="883" xr2:uid="{433F8FDB-A5BF-4A49-AFA2-9A507E25E456}"/>
  </bookViews>
  <sheets>
    <sheet name="①利用" sheetId="1" r:id="rId1"/>
    <sheet name="②名簿" sheetId="16" r:id="rId2"/>
    <sheet name="③料金" sheetId="30" r:id="rId3"/>
    <sheet name="④研修" sheetId="28" r:id="rId4"/>
    <sheet name="⑤食物" sheetId="3" r:id="rId5"/>
    <sheet name="⑥食材" sheetId="24" r:id="rId6"/>
    <sheet name="⑦ペーロン" sheetId="35" r:id="rId7"/>
    <sheet name="⑧免除" sheetId="21" r:id="rId8"/>
    <sheet name="⑨起案" sheetId="18" state="hidden" r:id="rId9"/>
    <sheet name="⑩飲料水" sheetId="32" state="hidden" r:id="rId10"/>
    <sheet name="⑪許可書" sheetId="17" state="hidden" r:id="rId11"/>
    <sheet name="⑫利用変更" sheetId="31" state="hidden" r:id="rId12"/>
    <sheet name="⑬変更" sheetId="10" state="hidden" r:id="rId13"/>
    <sheet name="⑭免除" sheetId="11" state="hidden" r:id="rId14"/>
  </sheets>
  <definedNames>
    <definedName name="_xlnm.Print_Area" localSheetId="0">①利用!$C$2:$AL$31</definedName>
    <definedName name="_xlnm.Print_Area" localSheetId="1">②名簿!$C$2:$S$122</definedName>
    <definedName name="_xlnm.Print_Area" localSheetId="2">③料金!$C$3:$V$55</definedName>
    <definedName name="_xlnm.Print_Area" localSheetId="3">④研修!$A$2:$AT$37</definedName>
    <definedName name="_xlnm.Print_Area" localSheetId="4">⑤食物!$C$2:$AK$77</definedName>
    <definedName name="_xlnm.Print_Area" localSheetId="5">⑥食材!$C$2:$AX$67</definedName>
    <definedName name="_xlnm.Print_Area" localSheetId="6">⑦ペーロン!$B$2:$AA$53</definedName>
    <definedName name="_xlnm.Print_Area" localSheetId="7">⑧免除!$C$2:$AE$48</definedName>
    <definedName name="_xlnm.Print_Area" localSheetId="8">⑨起案!$A$2:$AM$92</definedName>
    <definedName name="_xlnm.Print_Area" localSheetId="9">⑩飲料水!$C$2:$K$12</definedName>
    <definedName name="_xlnm.Print_Area" localSheetId="10">⑪許可書!$A$5:$AN$38</definedName>
    <definedName name="_xlnm.Print_Area" localSheetId="11">⑫利用変更!$B$1:$AK$31</definedName>
    <definedName name="_xlnm.Print_Area" localSheetId="12">⑬変更!$D$1:$Z$27</definedName>
    <definedName name="_xlnm.Print_Area" localSheetId="13">⑭免除!$D$1:$Z$27</definedName>
    <definedName name="月" localSheetId="11">#REF!</definedName>
    <definedName name="月">#REF!</definedName>
    <definedName name="都道府県" localSheetId="11">#REF!</definedName>
    <definedName name="都道府県">#REF!</definedName>
    <definedName name="日" localSheetId="11">#REF!</definedName>
    <definedName name="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4" i="30" l="1"/>
  <c r="AR29" i="1"/>
  <c r="M12" i="16" s="1"/>
  <c r="AQ29" i="1"/>
  <c r="I12" i="16" s="1"/>
  <c r="AR27" i="1"/>
  <c r="L12" i="16" s="1"/>
  <c r="AQ27" i="1"/>
  <c r="H12" i="16" s="1"/>
  <c r="AQ31" i="1"/>
  <c r="J12" i="16" s="1"/>
  <c r="AR31" i="1"/>
  <c r="N12" i="16" s="1"/>
  <c r="AS28" i="1"/>
  <c r="AS30" i="1"/>
  <c r="Q10" i="31"/>
  <c r="AD27" i="31" s="1"/>
  <c r="H10" i="31"/>
  <c r="F10" i="31"/>
  <c r="D10" i="31"/>
  <c r="Q27" i="30"/>
  <c r="Q28" i="30"/>
  <c r="Q42" i="30"/>
  <c r="Q41" i="30"/>
  <c r="Q32" i="30"/>
  <c r="Q33" i="30"/>
  <c r="Q34" i="30"/>
  <c r="Q35" i="30"/>
  <c r="Q31" i="30"/>
  <c r="Q29" i="30"/>
  <c r="Q21" i="30"/>
  <c r="Q22" i="30"/>
  <c r="Q23" i="30"/>
  <c r="Q20" i="30"/>
  <c r="N284" i="16"/>
  <c r="M284" i="16"/>
  <c r="L284" i="16"/>
  <c r="N283" i="16"/>
  <c r="M283" i="16"/>
  <c r="L283" i="16"/>
  <c r="I282" i="16"/>
  <c r="H282" i="16"/>
  <c r="F260" i="16"/>
  <c r="N257" i="16"/>
  <c r="M257" i="16"/>
  <c r="L257" i="16"/>
  <c r="N256" i="16"/>
  <c r="M256" i="16"/>
  <c r="L256" i="16"/>
  <c r="I255" i="16"/>
  <c r="H255" i="16"/>
  <c r="F233" i="16"/>
  <c r="N230" i="16"/>
  <c r="M230" i="16"/>
  <c r="L230" i="16"/>
  <c r="N229" i="16"/>
  <c r="M229" i="16"/>
  <c r="L229" i="16"/>
  <c r="I228" i="16"/>
  <c r="H228" i="16"/>
  <c r="F206" i="16"/>
  <c r="N203" i="16"/>
  <c r="M203" i="16"/>
  <c r="L203" i="16"/>
  <c r="N202" i="16"/>
  <c r="M202" i="16"/>
  <c r="L202" i="16"/>
  <c r="I201" i="16"/>
  <c r="H201" i="16"/>
  <c r="F179" i="16"/>
  <c r="N176" i="16"/>
  <c r="M176" i="16"/>
  <c r="L176" i="16"/>
  <c r="N175" i="16"/>
  <c r="M175" i="16"/>
  <c r="L175" i="16"/>
  <c r="I174" i="16"/>
  <c r="H174" i="16"/>
  <c r="F152" i="16"/>
  <c r="N149" i="16"/>
  <c r="M149" i="16"/>
  <c r="L149" i="16"/>
  <c r="N148" i="16"/>
  <c r="M148" i="16"/>
  <c r="L148" i="16"/>
  <c r="I147" i="16"/>
  <c r="H147" i="16"/>
  <c r="F125" i="16"/>
  <c r="N122" i="16"/>
  <c r="M122" i="16"/>
  <c r="L122" i="16"/>
  <c r="N121" i="16"/>
  <c r="M121" i="16"/>
  <c r="L121" i="16"/>
  <c r="I120" i="16"/>
  <c r="H120" i="16"/>
  <c r="F98" i="16"/>
  <c r="N95" i="16"/>
  <c r="M95" i="16"/>
  <c r="L95" i="16"/>
  <c r="N94" i="16"/>
  <c r="M94" i="16"/>
  <c r="L94" i="16"/>
  <c r="I93" i="16"/>
  <c r="H93" i="16"/>
  <c r="F71" i="16"/>
  <c r="H66" i="16"/>
  <c r="I66" i="16"/>
  <c r="L67" i="16"/>
  <c r="M67" i="16"/>
  <c r="N67" i="16"/>
  <c r="F44" i="16"/>
  <c r="AF277" i="16"/>
  <c r="AD277" i="16"/>
  <c r="AB277" i="16"/>
  <c r="AC273" i="16"/>
  <c r="Y273" i="16"/>
  <c r="AF272" i="16"/>
  <c r="AD272" i="16"/>
  <c r="AB272" i="16"/>
  <c r="AF271" i="16"/>
  <c r="AD271" i="16"/>
  <c r="AB271" i="16"/>
  <c r="AF268" i="16"/>
  <c r="AD268" i="16"/>
  <c r="AC268" i="16"/>
  <c r="AB268" i="16"/>
  <c r="AE264" i="16"/>
  <c r="AF264" i="16" s="1"/>
  <c r="AC264" i="16"/>
  <c r="AD264" i="16" s="1"/>
  <c r="AA264" i="16"/>
  <c r="AE263" i="16"/>
  <c r="AF263" i="16" s="1"/>
  <c r="AC263" i="16"/>
  <c r="AA263" i="16"/>
  <c r="AB263" i="16" s="1"/>
  <c r="AF260" i="16"/>
  <c r="AC260" i="16"/>
  <c r="AB260" i="16"/>
  <c r="AF250" i="16"/>
  <c r="AD250" i="16"/>
  <c r="AB250" i="16"/>
  <c r="AC246" i="16"/>
  <c r="Y246" i="16"/>
  <c r="AF245" i="16"/>
  <c r="AD245" i="16"/>
  <c r="AB245" i="16"/>
  <c r="AF244" i="16"/>
  <c r="AD244" i="16"/>
  <c r="AB244" i="16"/>
  <c r="AF241" i="16"/>
  <c r="AD241" i="16"/>
  <c r="AC241" i="16"/>
  <c r="AB241" i="16"/>
  <c r="AE237" i="16"/>
  <c r="AF237" i="16" s="1"/>
  <c r="AC237" i="16"/>
  <c r="AD237" i="16" s="1"/>
  <c r="AA237" i="16"/>
  <c r="AB237" i="16" s="1"/>
  <c r="AE236" i="16"/>
  <c r="AC236" i="16"/>
  <c r="AD236" i="16" s="1"/>
  <c r="AA236" i="16"/>
  <c r="AF233" i="16"/>
  <c r="AC233" i="16"/>
  <c r="AB233" i="16"/>
  <c r="AF223" i="16"/>
  <c r="AD223" i="16"/>
  <c r="AB223" i="16"/>
  <c r="AC219" i="16"/>
  <c r="Y219" i="16"/>
  <c r="AF218" i="16"/>
  <c r="AD218" i="16"/>
  <c r="AB218" i="16"/>
  <c r="AF217" i="16"/>
  <c r="AD217" i="16"/>
  <c r="AB217" i="16"/>
  <c r="AF214" i="16"/>
  <c r="AD214" i="16"/>
  <c r="AC214" i="16"/>
  <c r="AB214" i="16"/>
  <c r="AE210" i="16"/>
  <c r="AF210" i="16" s="1"/>
  <c r="AC210" i="16"/>
  <c r="AD210" i="16" s="1"/>
  <c r="AA210" i="16"/>
  <c r="AB210" i="16" s="1"/>
  <c r="AE209" i="16"/>
  <c r="AF209" i="16" s="1"/>
  <c r="AC209" i="16"/>
  <c r="AA209" i="16"/>
  <c r="AB209" i="16" s="1"/>
  <c r="AF206" i="16"/>
  <c r="AC206" i="16"/>
  <c r="AB206" i="16"/>
  <c r="AF196" i="16"/>
  <c r="AD196" i="16"/>
  <c r="AB196" i="16"/>
  <c r="AC192" i="16"/>
  <c r="Y192" i="16"/>
  <c r="AF191" i="16"/>
  <c r="AD191" i="16"/>
  <c r="AB191" i="16"/>
  <c r="AF190" i="16"/>
  <c r="AD190" i="16"/>
  <c r="AB190" i="16"/>
  <c r="AF187" i="16"/>
  <c r="AD187" i="16"/>
  <c r="AC187" i="16"/>
  <c r="AB187" i="16"/>
  <c r="AE183" i="16"/>
  <c r="AF183" i="16" s="1"/>
  <c r="AC183" i="16"/>
  <c r="AD183" i="16" s="1"/>
  <c r="AA183" i="16"/>
  <c r="AB183" i="16" s="1"/>
  <c r="AE182" i="16"/>
  <c r="AF182" i="16" s="1"/>
  <c r="AC182" i="16"/>
  <c r="AA182" i="16"/>
  <c r="AB182" i="16" s="1"/>
  <c r="AF179" i="16"/>
  <c r="AC179" i="16"/>
  <c r="AB179" i="16"/>
  <c r="AF169" i="16"/>
  <c r="AD169" i="16"/>
  <c r="AB169" i="16"/>
  <c r="AC165" i="16"/>
  <c r="Y165" i="16"/>
  <c r="AF164" i="16"/>
  <c r="AD164" i="16"/>
  <c r="AB164" i="16"/>
  <c r="AF163" i="16"/>
  <c r="AD163" i="16"/>
  <c r="AB163" i="16"/>
  <c r="AF160" i="16"/>
  <c r="AD160" i="16"/>
  <c r="AC160" i="16"/>
  <c r="AB160" i="16"/>
  <c r="AE156" i="16"/>
  <c r="AF156" i="16" s="1"/>
  <c r="AC156" i="16"/>
  <c r="AD156" i="16" s="1"/>
  <c r="AA156" i="16"/>
  <c r="AB156" i="16" s="1"/>
  <c r="AE155" i="16"/>
  <c r="AC155" i="16"/>
  <c r="AD155" i="16" s="1"/>
  <c r="AA155" i="16"/>
  <c r="AF152" i="16"/>
  <c r="AC152" i="16"/>
  <c r="AB152" i="16"/>
  <c r="AF142" i="16"/>
  <c r="AD142" i="16"/>
  <c r="AB142" i="16"/>
  <c r="AC138" i="16"/>
  <c r="Y138" i="16"/>
  <c r="AF137" i="16"/>
  <c r="AD137" i="16"/>
  <c r="AB137" i="16"/>
  <c r="AF136" i="16"/>
  <c r="AD136" i="16"/>
  <c r="AB136" i="16"/>
  <c r="AF133" i="16"/>
  <c r="AD133" i="16"/>
  <c r="AC133" i="16"/>
  <c r="AB133" i="16"/>
  <c r="AE129" i="16"/>
  <c r="AF129" i="16" s="1"/>
  <c r="AC129" i="16"/>
  <c r="AD129" i="16" s="1"/>
  <c r="AA129" i="16"/>
  <c r="AB129" i="16" s="1"/>
  <c r="AE128" i="16"/>
  <c r="AC128" i="16"/>
  <c r="AD128" i="16" s="1"/>
  <c r="AA128" i="16"/>
  <c r="AF125" i="16"/>
  <c r="AC125" i="16"/>
  <c r="AB125" i="16"/>
  <c r="AF115" i="16"/>
  <c r="AD115" i="16"/>
  <c r="AB115" i="16"/>
  <c r="AC111" i="16"/>
  <c r="Y111" i="16"/>
  <c r="AF110" i="16"/>
  <c r="AD110" i="16"/>
  <c r="AB110" i="16"/>
  <c r="AF109" i="16"/>
  <c r="AD109" i="16"/>
  <c r="AB109" i="16"/>
  <c r="AF106" i="16"/>
  <c r="AD106" i="16"/>
  <c r="AC106" i="16"/>
  <c r="AB106" i="16"/>
  <c r="AE102" i="16"/>
  <c r="AF102" i="16" s="1"/>
  <c r="AC102" i="16"/>
  <c r="AD102" i="16" s="1"/>
  <c r="AA102" i="16"/>
  <c r="AB102" i="16" s="1"/>
  <c r="AE101" i="16"/>
  <c r="AF101" i="16" s="1"/>
  <c r="AC101" i="16"/>
  <c r="AA101" i="16"/>
  <c r="AB101" i="16" s="1"/>
  <c r="AF98" i="16"/>
  <c r="AC98" i="16"/>
  <c r="AB98" i="16"/>
  <c r="AF88" i="16"/>
  <c r="AD88" i="16"/>
  <c r="AB88" i="16"/>
  <c r="AC84" i="16"/>
  <c r="Y84" i="16"/>
  <c r="AF83" i="16"/>
  <c r="AD83" i="16"/>
  <c r="AB83" i="16"/>
  <c r="AF82" i="16"/>
  <c r="AD82" i="16"/>
  <c r="AB82" i="16"/>
  <c r="AF79" i="16"/>
  <c r="AD79" i="16"/>
  <c r="AC79" i="16"/>
  <c r="AB79" i="16"/>
  <c r="AE75" i="16"/>
  <c r="AF75" i="16" s="1"/>
  <c r="AC75" i="16"/>
  <c r="AD75" i="16" s="1"/>
  <c r="AA75" i="16"/>
  <c r="AB75" i="16" s="1"/>
  <c r="AE74" i="16"/>
  <c r="AF74" i="16" s="1"/>
  <c r="AC74" i="16"/>
  <c r="AD74" i="16" s="1"/>
  <c r="AA74" i="16"/>
  <c r="AB74" i="16" s="1"/>
  <c r="AF71" i="16"/>
  <c r="AC71" i="16"/>
  <c r="AB71" i="16"/>
  <c r="AF61" i="16"/>
  <c r="AD61" i="16"/>
  <c r="AB61" i="16"/>
  <c r="AC57" i="16"/>
  <c r="Y57" i="16"/>
  <c r="AF56" i="16"/>
  <c r="AD56" i="16"/>
  <c r="AB56" i="16"/>
  <c r="AF55" i="16"/>
  <c r="AD55" i="16"/>
  <c r="AB55" i="16"/>
  <c r="AF52" i="16"/>
  <c r="AD52" i="16"/>
  <c r="AC52" i="16"/>
  <c r="AB52" i="16"/>
  <c r="AE48" i="16"/>
  <c r="AF48" i="16" s="1"/>
  <c r="AC48" i="16"/>
  <c r="AD48" i="16" s="1"/>
  <c r="AA48" i="16"/>
  <c r="AB48" i="16" s="1"/>
  <c r="AE47" i="16"/>
  <c r="AF47" i="16" s="1"/>
  <c r="AC47" i="16"/>
  <c r="AA47" i="16"/>
  <c r="AB47" i="16" s="1"/>
  <c r="AF44" i="16"/>
  <c r="AC44" i="16"/>
  <c r="AB44" i="16"/>
  <c r="P7" i="35"/>
  <c r="R7" i="35"/>
  <c r="AJ15" i="30"/>
  <c r="AJ14" i="30"/>
  <c r="AJ12" i="30"/>
  <c r="AI19" i="30"/>
  <c r="O12" i="16" l="1"/>
  <c r="K12" i="16"/>
  <c r="P12" i="16"/>
  <c r="Q12" i="16"/>
  <c r="R12" i="16"/>
  <c r="AS31" i="1"/>
  <c r="AS27" i="1"/>
  <c r="AS29" i="1"/>
  <c r="AE127" i="16"/>
  <c r="AE130" i="16" s="1"/>
  <c r="AE235" i="16"/>
  <c r="AE238" i="16" s="1"/>
  <c r="AD162" i="16"/>
  <c r="AD165" i="16" s="1"/>
  <c r="AD189" i="16"/>
  <c r="AD192" i="16" s="1"/>
  <c r="AB216" i="16"/>
  <c r="AB219" i="16" s="1"/>
  <c r="AD216" i="16"/>
  <c r="AD219" i="16" s="1"/>
  <c r="AD270" i="16"/>
  <c r="AD273" i="16" s="1"/>
  <c r="AA262" i="16"/>
  <c r="AA265" i="16" s="1"/>
  <c r="AD243" i="16"/>
  <c r="AD246" i="16" s="1"/>
  <c r="AD108" i="16"/>
  <c r="AD111" i="16" s="1"/>
  <c r="AD81" i="16"/>
  <c r="AD84" i="16" s="1"/>
  <c r="AB81" i="16"/>
  <c r="AB84" i="16" s="1"/>
  <c r="AC154" i="16"/>
  <c r="AC157" i="16" s="1"/>
  <c r="AA208" i="16"/>
  <c r="AA211" i="16" s="1"/>
  <c r="AE262" i="16"/>
  <c r="AE265" i="16" s="1"/>
  <c r="AE181" i="16"/>
  <c r="AE184" i="16" s="1"/>
  <c r="AA100" i="16"/>
  <c r="AA103" i="16" s="1"/>
  <c r="AF270" i="16"/>
  <c r="AF273" i="16" s="1"/>
  <c r="AB264" i="16"/>
  <c r="AD54" i="16"/>
  <c r="AD57" i="16" s="1"/>
  <c r="AA73" i="16"/>
  <c r="AA76" i="16" s="1"/>
  <c r="AE100" i="16"/>
  <c r="AE103" i="16" s="1"/>
  <c r="AE73" i="16"/>
  <c r="AE76" i="16" s="1"/>
  <c r="AB135" i="16"/>
  <c r="AB138" i="16" s="1"/>
  <c r="AD135" i="16"/>
  <c r="AD138" i="16" s="1"/>
  <c r="AC181" i="16"/>
  <c r="AC184" i="16" s="1"/>
  <c r="AC208" i="16"/>
  <c r="AB243" i="16"/>
  <c r="AB246" i="16" s="1"/>
  <c r="AC262" i="16"/>
  <c r="AC265" i="16" s="1"/>
  <c r="AB108" i="16"/>
  <c r="AB111" i="16" s="1"/>
  <c r="AE154" i="16"/>
  <c r="AE157" i="16" s="1"/>
  <c r="AB162" i="16"/>
  <c r="AB165" i="16" s="1"/>
  <c r="AD209" i="16"/>
  <c r="AB270" i="16"/>
  <c r="AB273" i="16" s="1"/>
  <c r="AA46" i="16"/>
  <c r="AA49" i="16" s="1"/>
  <c r="AE46" i="16"/>
  <c r="AE49" i="16" s="1"/>
  <c r="AC46" i="16"/>
  <c r="AC49" i="16" s="1"/>
  <c r="AB54" i="16"/>
  <c r="AB57" i="16" s="1"/>
  <c r="AC127" i="16"/>
  <c r="AC130" i="16" s="1"/>
  <c r="AC235" i="16"/>
  <c r="AC238" i="16" s="1"/>
  <c r="AA154" i="16"/>
  <c r="AA157" i="16" s="1"/>
  <c r="AF108" i="16"/>
  <c r="AF111" i="16" s="1"/>
  <c r="AF216" i="16"/>
  <c r="AF219" i="16" s="1"/>
  <c r="AF54" i="16"/>
  <c r="AF57" i="16" s="1"/>
  <c r="AF81" i="16"/>
  <c r="AF84" i="16" s="1"/>
  <c r="AF189" i="16"/>
  <c r="AF192" i="16" s="1"/>
  <c r="AD263" i="16"/>
  <c r="AD47" i="16"/>
  <c r="AF162" i="16"/>
  <c r="AF165" i="16" s="1"/>
  <c r="AE208" i="16"/>
  <c r="AE211" i="16" s="1"/>
  <c r="AC100" i="16"/>
  <c r="AC103" i="16" s="1"/>
  <c r="AA127" i="16"/>
  <c r="AA130" i="16" s="1"/>
  <c r="AF135" i="16"/>
  <c r="AF138" i="16" s="1"/>
  <c r="AA181" i="16"/>
  <c r="AA184" i="16" s="1"/>
  <c r="AB189" i="16"/>
  <c r="AB192" i="16" s="1"/>
  <c r="AA235" i="16"/>
  <c r="AA238" i="16" s="1"/>
  <c r="AF243" i="16"/>
  <c r="AF246" i="16" s="1"/>
  <c r="AB236" i="16"/>
  <c r="AF236" i="16"/>
  <c r="AD182" i="16"/>
  <c r="AB155" i="16"/>
  <c r="AF155" i="16"/>
  <c r="AB128" i="16"/>
  <c r="AF128" i="16"/>
  <c r="AD101" i="16"/>
  <c r="AC73" i="16"/>
  <c r="AO5" i="28"/>
  <c r="I4" i="28"/>
  <c r="BE30" i="30"/>
  <c r="N40" i="16"/>
  <c r="N68" i="16"/>
  <c r="M68" i="16"/>
  <c r="S12" i="16" l="1"/>
  <c r="AF127" i="16"/>
  <c r="AF130" i="16" s="1"/>
  <c r="AC220" i="16"/>
  <c r="AC193" i="16"/>
  <c r="AD208" i="16"/>
  <c r="AD211" i="16" s="1"/>
  <c r="AB73" i="16"/>
  <c r="AB76" i="16" s="1"/>
  <c r="AC85" i="16"/>
  <c r="AF235" i="16"/>
  <c r="AF238" i="16" s="1"/>
  <c r="AB235" i="16"/>
  <c r="AB238" i="16" s="1"/>
  <c r="AC166" i="16"/>
  <c r="AB100" i="16"/>
  <c r="AB103" i="16" s="1"/>
  <c r="AE106" i="16"/>
  <c r="AC247" i="16"/>
  <c r="AB262" i="16"/>
  <c r="AB265" i="16" s="1"/>
  <c r="AC274" i="16"/>
  <c r="AD262" i="16"/>
  <c r="AD265" i="16" s="1"/>
  <c r="AE268" i="16"/>
  <c r="AF262" i="16"/>
  <c r="AF265" i="16" s="1"/>
  <c r="AE241" i="16"/>
  <c r="AC211" i="16"/>
  <c r="AF208" i="16"/>
  <c r="AF211" i="16" s="1"/>
  <c r="AB208" i="16"/>
  <c r="AB211" i="16" s="1"/>
  <c r="AF181" i="16"/>
  <c r="AF184" i="16" s="1"/>
  <c r="AE187" i="16"/>
  <c r="AD154" i="16"/>
  <c r="AD157" i="16" s="1"/>
  <c r="AB127" i="16"/>
  <c r="AB130" i="16" s="1"/>
  <c r="AD127" i="16"/>
  <c r="AD130" i="16" s="1"/>
  <c r="AC139" i="16"/>
  <c r="AF100" i="16"/>
  <c r="AF103" i="16" s="1"/>
  <c r="AE79" i="16"/>
  <c r="AF73" i="16"/>
  <c r="AF76" i="16" s="1"/>
  <c r="AC58" i="16"/>
  <c r="AD100" i="16"/>
  <c r="AD103" i="16" s="1"/>
  <c r="AE160" i="16"/>
  <c r="AD235" i="16"/>
  <c r="AD238" i="16" s="1"/>
  <c r="AE133" i="16"/>
  <c r="AE214" i="16"/>
  <c r="AD181" i="16"/>
  <c r="AD184" i="16" s="1"/>
  <c r="AC112" i="16"/>
  <c r="AF154" i="16"/>
  <c r="AF157" i="16" s="1"/>
  <c r="AB154" i="16"/>
  <c r="AB157" i="16" s="1"/>
  <c r="AB46" i="16"/>
  <c r="AB49" i="16" s="1"/>
  <c r="AD46" i="16"/>
  <c r="AD49" i="16" s="1"/>
  <c r="AF46" i="16"/>
  <c r="AF49" i="16" s="1"/>
  <c r="AE52" i="16"/>
  <c r="AB181" i="16"/>
  <c r="AB184" i="16" s="1"/>
  <c r="AC76" i="16"/>
  <c r="AD73" i="16"/>
  <c r="AD76" i="16" s="1"/>
  <c r="L68" i="16"/>
  <c r="AC27" i="1"/>
  <c r="R33" i="28"/>
  <c r="R23" i="28"/>
  <c r="R13" i="28"/>
  <c r="W7" i="35"/>
  <c r="U7" i="35"/>
  <c r="L74" i="18"/>
  <c r="Y31" i="18" s="1"/>
  <c r="AS81" i="35"/>
  <c r="AS80" i="35"/>
  <c r="AS58" i="35"/>
  <c r="AS57" i="35"/>
  <c r="AS35" i="35"/>
  <c r="AS34" i="35"/>
  <c r="L7" i="35"/>
  <c r="M7" i="35" s="1"/>
  <c r="X27" i="30"/>
  <c r="X25" i="30"/>
  <c r="X24" i="30"/>
  <c r="L46" i="30"/>
  <c r="L45" i="30"/>
  <c r="L43" i="30"/>
  <c r="S34" i="28" s="1"/>
  <c r="L42" i="30"/>
  <c r="S30" i="28" s="1"/>
  <c r="L40" i="30"/>
  <c r="F30" i="28" s="1"/>
  <c r="L38" i="30"/>
  <c r="AI23" i="28" s="1"/>
  <c r="L37" i="30"/>
  <c r="AI20" i="28" s="1"/>
  <c r="L35" i="30"/>
  <c r="S24" i="28" s="1"/>
  <c r="L34" i="30"/>
  <c r="L32" i="30"/>
  <c r="F20" i="28" s="1"/>
  <c r="L27" i="30"/>
  <c r="S14" i="28" s="1"/>
  <c r="L30" i="30"/>
  <c r="AI13" i="28" s="1"/>
  <c r="L29" i="30"/>
  <c r="AI10" i="28" s="1"/>
  <c r="L24" i="30"/>
  <c r="L26" i="30"/>
  <c r="S10" i="28" s="1"/>
  <c r="AC185" i="16" l="1"/>
  <c r="AC131" i="16"/>
  <c r="AC104" i="16"/>
  <c r="AE206" i="16"/>
  <c r="AC212" i="16"/>
  <c r="AC239" i="16"/>
  <c r="AC266" i="16"/>
  <c r="AE152" i="16"/>
  <c r="AE125" i="16"/>
  <c r="AC158" i="16"/>
  <c r="AE260" i="16"/>
  <c r="AE233" i="16"/>
  <c r="AE98" i="16"/>
  <c r="AE179" i="16"/>
  <c r="AC50" i="16"/>
  <c r="AE44" i="16"/>
  <c r="AC77" i="16"/>
  <c r="AE71" i="16"/>
  <c r="S20" i="28"/>
  <c r="Z5" i="28"/>
  <c r="E3" i="35" l="1"/>
  <c r="AS12" i="35"/>
  <c r="AS11" i="35"/>
  <c r="K8" i="11"/>
  <c r="H6" i="11"/>
  <c r="AI5" i="11"/>
  <c r="AI4" i="11"/>
  <c r="K8" i="10"/>
  <c r="M6" i="10"/>
  <c r="M6" i="11" s="1"/>
  <c r="K6" i="10"/>
  <c r="K6" i="11" s="1"/>
  <c r="H6" i="10"/>
  <c r="AH5" i="10"/>
  <c r="AH4" i="10"/>
  <c r="Y29" i="17"/>
  <c r="V29" i="17"/>
  <c r="R29" i="17"/>
  <c r="N29" i="17"/>
  <c r="X28" i="17"/>
  <c r="Q28" i="17"/>
  <c r="X27" i="17"/>
  <c r="Q27" i="17"/>
  <c r="X26" i="17"/>
  <c r="Q26" i="17"/>
  <c r="X25" i="17"/>
  <c r="Q25" i="17"/>
  <c r="V21" i="17"/>
  <c r="T21" i="17"/>
  <c r="N21" i="17"/>
  <c r="L21" i="17"/>
  <c r="J21" i="17"/>
  <c r="V20" i="17"/>
  <c r="T20" i="17"/>
  <c r="N20" i="17"/>
  <c r="L20" i="17"/>
  <c r="J20" i="17"/>
  <c r="H11" i="17"/>
  <c r="C10" i="17"/>
  <c r="H18" i="17" s="1"/>
  <c r="J7" i="32"/>
  <c r="J6" i="32" s="1"/>
  <c r="H7" i="32"/>
  <c r="I6" i="32" s="1"/>
  <c r="F7" i="32"/>
  <c r="G6" i="32" s="1"/>
  <c r="D7" i="32"/>
  <c r="E6" i="32" s="1"/>
  <c r="D3" i="32"/>
  <c r="U24" i="31"/>
  <c r="N24" i="31"/>
  <c r="AB22" i="31"/>
  <c r="AB21" i="31"/>
  <c r="AB20" i="31"/>
  <c r="AB19" i="31"/>
  <c r="R8" i="31"/>
  <c r="R7" i="31"/>
  <c r="AG2" i="31"/>
  <c r="AD2" i="31"/>
  <c r="AA2" i="31"/>
  <c r="Y83" i="18"/>
  <c r="V83" i="18"/>
  <c r="R83" i="18"/>
  <c r="N83" i="18"/>
  <c r="X82" i="18"/>
  <c r="Q82" i="18"/>
  <c r="X81" i="18"/>
  <c r="Q81" i="18"/>
  <c r="X80" i="18"/>
  <c r="Q80" i="18"/>
  <c r="X79" i="18"/>
  <c r="Q79" i="18"/>
  <c r="V75" i="18"/>
  <c r="T75" i="18"/>
  <c r="N75" i="18"/>
  <c r="L75" i="18"/>
  <c r="J75" i="18"/>
  <c r="V74" i="18"/>
  <c r="T74" i="18"/>
  <c r="N74" i="18"/>
  <c r="J74" i="18"/>
  <c r="H65" i="18"/>
  <c r="C64" i="18"/>
  <c r="U8" i="18"/>
  <c r="P8" i="18"/>
  <c r="C42" i="24"/>
  <c r="C41" i="24"/>
  <c r="C40" i="24"/>
  <c r="C39" i="24"/>
  <c r="C38" i="24"/>
  <c r="C27" i="24"/>
  <c r="C26" i="24"/>
  <c r="C25" i="24"/>
  <c r="C13" i="24"/>
  <c r="C12" i="24"/>
  <c r="AA3" i="24"/>
  <c r="S20" i="21"/>
  <c r="O20" i="21"/>
  <c r="M20" i="21"/>
  <c r="J20" i="21"/>
  <c r="H20" i="21"/>
  <c r="F20" i="21"/>
  <c r="K15" i="21"/>
  <c r="K14" i="21"/>
  <c r="AB8" i="21"/>
  <c r="X8" i="21"/>
  <c r="T8" i="21"/>
  <c r="Z82" i="3"/>
  <c r="Z45" i="3"/>
  <c r="AZ41" i="3"/>
  <c r="Z38" i="3"/>
  <c r="N38" i="3"/>
  <c r="C38" i="3"/>
  <c r="AY34" i="3"/>
  <c r="AB6" i="3"/>
  <c r="AB46" i="3" s="1"/>
  <c r="X6" i="3"/>
  <c r="X83" i="3" s="1"/>
  <c r="O6" i="3"/>
  <c r="O83" i="3" s="1"/>
  <c r="L6" i="3"/>
  <c r="C36" i="3" s="1"/>
  <c r="I6" i="3"/>
  <c r="I83" i="3" s="1"/>
  <c r="G5" i="3"/>
  <c r="G82" i="3" s="1"/>
  <c r="C60" i="30"/>
  <c r="AU54" i="30"/>
  <c r="AT54" i="30"/>
  <c r="AS54" i="30"/>
  <c r="AU53" i="30"/>
  <c r="AT53" i="30"/>
  <c r="AS53" i="30"/>
  <c r="AU52" i="30"/>
  <c r="AT52" i="30"/>
  <c r="AS52" i="30"/>
  <c r="AU51" i="30"/>
  <c r="AT51" i="30"/>
  <c r="AS51" i="30"/>
  <c r="AU49" i="30"/>
  <c r="AT49" i="30"/>
  <c r="AS49" i="30"/>
  <c r="AU48" i="30"/>
  <c r="AT48" i="30"/>
  <c r="AS48" i="30"/>
  <c r="AU47" i="30"/>
  <c r="AT47" i="30"/>
  <c r="AS47" i="30"/>
  <c r="AN45" i="30"/>
  <c r="AU44" i="30"/>
  <c r="AT44" i="30"/>
  <c r="AS44" i="30"/>
  <c r="BE43" i="30"/>
  <c r="BD43" i="30"/>
  <c r="BC43" i="30"/>
  <c r="AU43" i="30"/>
  <c r="AT43" i="30"/>
  <c r="AS43" i="30"/>
  <c r="AN43" i="30"/>
  <c r="G43" i="30"/>
  <c r="AU45" i="30" s="1"/>
  <c r="AU42" i="30"/>
  <c r="AT42" i="30"/>
  <c r="AS42" i="30"/>
  <c r="AC42" i="30"/>
  <c r="AB42" i="30"/>
  <c r="X42" i="30"/>
  <c r="S13" i="24" s="1"/>
  <c r="BE45" i="30"/>
  <c r="BE41" i="30"/>
  <c r="BD41" i="30"/>
  <c r="BC41" i="30"/>
  <c r="AU41" i="30"/>
  <c r="AT41" i="30"/>
  <c r="AS41" i="30"/>
  <c r="X41" i="30"/>
  <c r="BC44" i="30"/>
  <c r="AU40" i="30"/>
  <c r="AT40" i="30"/>
  <c r="AS40" i="30"/>
  <c r="BE39" i="30"/>
  <c r="BD39" i="30"/>
  <c r="BC39" i="30"/>
  <c r="AU39" i="30"/>
  <c r="AT39" i="30"/>
  <c r="AS39" i="30"/>
  <c r="X39" i="30"/>
  <c r="X40" i="30" s="1"/>
  <c r="BE38" i="30"/>
  <c r="BD38" i="30"/>
  <c r="BC38" i="30"/>
  <c r="AU38" i="30"/>
  <c r="AT38" i="30"/>
  <c r="AS38" i="30"/>
  <c r="X37" i="30"/>
  <c r="S56" i="24" s="1"/>
  <c r="AN36" i="30"/>
  <c r="AU35" i="30"/>
  <c r="AT35" i="30"/>
  <c r="AS35" i="30"/>
  <c r="X35" i="30"/>
  <c r="S42" i="24" s="1"/>
  <c r="BE36" i="30"/>
  <c r="G35" i="30"/>
  <c r="AU36" i="30" s="1"/>
  <c r="AU34" i="30"/>
  <c r="AT34" i="30"/>
  <c r="AS34" i="30"/>
  <c r="AN34" i="30"/>
  <c r="X34" i="30"/>
  <c r="S41" i="24" s="1"/>
  <c r="BC35" i="30"/>
  <c r="AU33" i="30"/>
  <c r="AT33" i="30"/>
  <c r="AS33" i="30"/>
  <c r="X33" i="30"/>
  <c r="S40" i="24" s="1"/>
  <c r="BC34" i="30"/>
  <c r="AU32" i="30"/>
  <c r="AT32" i="30"/>
  <c r="AS32" i="30"/>
  <c r="X32" i="30"/>
  <c r="S39" i="24" s="1"/>
  <c r="BE33" i="30"/>
  <c r="BE31" i="30"/>
  <c r="BD31" i="30"/>
  <c r="BC31" i="30"/>
  <c r="AU31" i="30"/>
  <c r="AT31" i="30"/>
  <c r="AS31" i="30"/>
  <c r="X31" i="30"/>
  <c r="BE32" i="30"/>
  <c r="AU30" i="30"/>
  <c r="AT30" i="30"/>
  <c r="AS30" i="30"/>
  <c r="AU29" i="30"/>
  <c r="AT29" i="30"/>
  <c r="AS29" i="30"/>
  <c r="X29" i="30"/>
  <c r="S27" i="24" s="1"/>
  <c r="BC29" i="30"/>
  <c r="X28" i="30"/>
  <c r="S26" i="24" s="1"/>
  <c r="BE28" i="30"/>
  <c r="AN27" i="30"/>
  <c r="S25" i="24"/>
  <c r="BD27" i="30"/>
  <c r="G27" i="30"/>
  <c r="AU27" i="30" s="1"/>
  <c r="BE26" i="30"/>
  <c r="BD26" i="30"/>
  <c r="BC26" i="30"/>
  <c r="AU26" i="30"/>
  <c r="AT26" i="30"/>
  <c r="AS26" i="30"/>
  <c r="BE25" i="30"/>
  <c r="BD25" i="30"/>
  <c r="BC25" i="30"/>
  <c r="AU25" i="30"/>
  <c r="AT25" i="30"/>
  <c r="AS25" i="30"/>
  <c r="AN25" i="30"/>
  <c r="AG25" i="30"/>
  <c r="AF25" i="30"/>
  <c r="AE25" i="30"/>
  <c r="BE24" i="30"/>
  <c r="BD24" i="30"/>
  <c r="BC24" i="30"/>
  <c r="AU24" i="30"/>
  <c r="AT24" i="30"/>
  <c r="AS24" i="30"/>
  <c r="AG24" i="30"/>
  <c r="AF24" i="30"/>
  <c r="AE24" i="30"/>
  <c r="AU23" i="30"/>
  <c r="AT23" i="30"/>
  <c r="AS23" i="30"/>
  <c r="AG23" i="30"/>
  <c r="AF23" i="30"/>
  <c r="BE23" i="30"/>
  <c r="AU22" i="30"/>
  <c r="AT22" i="30"/>
  <c r="AS22" i="30"/>
  <c r="AG22" i="30"/>
  <c r="AE22" i="30"/>
  <c r="BD22" i="30"/>
  <c r="AU21" i="30"/>
  <c r="AT21" i="30"/>
  <c r="AS21" i="30"/>
  <c r="AG21" i="30"/>
  <c r="AE21" i="30"/>
  <c r="BE21" i="30"/>
  <c r="AU20" i="30"/>
  <c r="AT20" i="30"/>
  <c r="AS20" i="30"/>
  <c r="BC20" i="30"/>
  <c r="BE16" i="30"/>
  <c r="BD16" i="30"/>
  <c r="AJ16" i="30"/>
  <c r="BE15" i="30"/>
  <c r="BD15" i="30"/>
  <c r="BE14" i="30"/>
  <c r="BD14" i="30"/>
  <c r="AR3" i="30"/>
  <c r="AC3" i="30"/>
  <c r="F5" i="30"/>
  <c r="AC2" i="30"/>
  <c r="W281" i="16"/>
  <c r="V281" i="16"/>
  <c r="U281" i="16"/>
  <c r="W280" i="16"/>
  <c r="V280" i="16"/>
  <c r="U280" i="16"/>
  <c r="W279" i="16"/>
  <c r="V279" i="16"/>
  <c r="U279" i="16"/>
  <c r="W278" i="16"/>
  <c r="V278" i="16"/>
  <c r="U278" i="16"/>
  <c r="W277" i="16"/>
  <c r="V277" i="16"/>
  <c r="U277" i="16"/>
  <c r="W276" i="16"/>
  <c r="V276" i="16"/>
  <c r="U276" i="16"/>
  <c r="W275" i="16"/>
  <c r="V275" i="16"/>
  <c r="U275" i="16"/>
  <c r="W274" i="16"/>
  <c r="V274" i="16"/>
  <c r="U274" i="16"/>
  <c r="W273" i="16"/>
  <c r="V273" i="16"/>
  <c r="U273" i="16"/>
  <c r="W272" i="16"/>
  <c r="V272" i="16"/>
  <c r="U272" i="16"/>
  <c r="W271" i="16"/>
  <c r="V271" i="16"/>
  <c r="U271" i="16"/>
  <c r="W270" i="16"/>
  <c r="V270" i="16"/>
  <c r="U270" i="16"/>
  <c r="W269" i="16"/>
  <c r="V269" i="16"/>
  <c r="U269" i="16"/>
  <c r="W268" i="16"/>
  <c r="V268" i="16"/>
  <c r="U268" i="16"/>
  <c r="W267" i="16"/>
  <c r="V267" i="16"/>
  <c r="U267" i="16"/>
  <c r="W266" i="16"/>
  <c r="V266" i="16"/>
  <c r="U266" i="16"/>
  <c r="W265" i="16"/>
  <c r="V265" i="16"/>
  <c r="U265" i="16"/>
  <c r="AN264" i="16"/>
  <c r="AM264" i="16"/>
  <c r="W264" i="16"/>
  <c r="V264" i="16"/>
  <c r="U264" i="16"/>
  <c r="AN263" i="16"/>
  <c r="AM263" i="16"/>
  <c r="W263" i="16"/>
  <c r="V263" i="16"/>
  <c r="U263" i="16"/>
  <c r="AN262" i="16"/>
  <c r="AM262" i="16"/>
  <c r="W262" i="16"/>
  <c r="V262" i="16"/>
  <c r="U262" i="16"/>
  <c r="AN261" i="16"/>
  <c r="AM261" i="16"/>
  <c r="W254" i="16"/>
  <c r="V254" i="16"/>
  <c r="U254" i="16"/>
  <c r="W253" i="16"/>
  <c r="V253" i="16"/>
  <c r="U253" i="16"/>
  <c r="W252" i="16"/>
  <c r="V252" i="16"/>
  <c r="U252" i="16"/>
  <c r="W251" i="16"/>
  <c r="V251" i="16"/>
  <c r="U251" i="16"/>
  <c r="W250" i="16"/>
  <c r="V250" i="16"/>
  <c r="U250" i="16"/>
  <c r="W249" i="16"/>
  <c r="V249" i="16"/>
  <c r="U249" i="16"/>
  <c r="W248" i="16"/>
  <c r="V248" i="16"/>
  <c r="U248" i="16"/>
  <c r="W247" i="16"/>
  <c r="V247" i="16"/>
  <c r="U247" i="16"/>
  <c r="W246" i="16"/>
  <c r="V246" i="16"/>
  <c r="U246" i="16"/>
  <c r="W245" i="16"/>
  <c r="V245" i="16"/>
  <c r="U245" i="16"/>
  <c r="W244" i="16"/>
  <c r="V244" i="16"/>
  <c r="U244" i="16"/>
  <c r="W243" i="16"/>
  <c r="V243" i="16"/>
  <c r="U243" i="16"/>
  <c r="W242" i="16"/>
  <c r="V242" i="16"/>
  <c r="U242" i="16"/>
  <c r="W241" i="16"/>
  <c r="V241" i="16"/>
  <c r="U241" i="16"/>
  <c r="W240" i="16"/>
  <c r="V240" i="16"/>
  <c r="U240" i="16"/>
  <c r="W239" i="16"/>
  <c r="V239" i="16"/>
  <c r="U239" i="16"/>
  <c r="W238" i="16"/>
  <c r="V238" i="16"/>
  <c r="U238" i="16"/>
  <c r="AN237" i="16"/>
  <c r="AM237" i="16"/>
  <c r="W237" i="16"/>
  <c r="V237" i="16"/>
  <c r="U237" i="16"/>
  <c r="AN236" i="16"/>
  <c r="AM236" i="16"/>
  <c r="W236" i="16"/>
  <c r="V236" i="16"/>
  <c r="U236" i="16"/>
  <c r="AN235" i="16"/>
  <c r="AM235" i="16"/>
  <c r="W235" i="16"/>
  <c r="V235" i="16"/>
  <c r="U235" i="16"/>
  <c r="AN234" i="16"/>
  <c r="AM234" i="16"/>
  <c r="W227" i="16"/>
  <c r="V227" i="16"/>
  <c r="U227" i="16"/>
  <c r="W226" i="16"/>
  <c r="V226" i="16"/>
  <c r="U226" i="16"/>
  <c r="W225" i="16"/>
  <c r="V225" i="16"/>
  <c r="U225" i="16"/>
  <c r="W224" i="16"/>
  <c r="V224" i="16"/>
  <c r="U224" i="16"/>
  <c r="W223" i="16"/>
  <c r="V223" i="16"/>
  <c r="U223" i="16"/>
  <c r="W222" i="16"/>
  <c r="V222" i="16"/>
  <c r="U222" i="16"/>
  <c r="W221" i="16"/>
  <c r="V221" i="16"/>
  <c r="U221" i="16"/>
  <c r="W220" i="16"/>
  <c r="V220" i="16"/>
  <c r="U220" i="16"/>
  <c r="W219" i="16"/>
  <c r="V219" i="16"/>
  <c r="U219" i="16"/>
  <c r="W218" i="16"/>
  <c r="V218" i="16"/>
  <c r="U218" i="16"/>
  <c r="W217" i="16"/>
  <c r="V217" i="16"/>
  <c r="U217" i="16"/>
  <c r="W216" i="16"/>
  <c r="V216" i="16"/>
  <c r="U216" i="16"/>
  <c r="W215" i="16"/>
  <c r="V215" i="16"/>
  <c r="U215" i="16"/>
  <c r="W214" i="16"/>
  <c r="V214" i="16"/>
  <c r="U214" i="16"/>
  <c r="W213" i="16"/>
  <c r="V213" i="16"/>
  <c r="U213" i="16"/>
  <c r="W212" i="16"/>
  <c r="V212" i="16"/>
  <c r="U212" i="16"/>
  <c r="W211" i="16"/>
  <c r="V211" i="16"/>
  <c r="U211" i="16"/>
  <c r="AN210" i="16"/>
  <c r="AM210" i="16"/>
  <c r="W210" i="16"/>
  <c r="V210" i="16"/>
  <c r="U210" i="16"/>
  <c r="AN209" i="16"/>
  <c r="AM209" i="16"/>
  <c r="W209" i="16"/>
  <c r="V209" i="16"/>
  <c r="U209" i="16"/>
  <c r="AN208" i="16"/>
  <c r="AM208" i="16"/>
  <c r="W208" i="16"/>
  <c r="V208" i="16"/>
  <c r="U208" i="16"/>
  <c r="AN207" i="16"/>
  <c r="AM207" i="16"/>
  <c r="W200" i="16"/>
  <c r="V200" i="16"/>
  <c r="U200" i="16"/>
  <c r="W199" i="16"/>
  <c r="V199" i="16"/>
  <c r="U199" i="16"/>
  <c r="W198" i="16"/>
  <c r="V198" i="16"/>
  <c r="U198" i="16"/>
  <c r="W197" i="16"/>
  <c r="V197" i="16"/>
  <c r="U197" i="16"/>
  <c r="W196" i="16"/>
  <c r="V196" i="16"/>
  <c r="U196" i="16"/>
  <c r="W195" i="16"/>
  <c r="V195" i="16"/>
  <c r="U195" i="16"/>
  <c r="W194" i="16"/>
  <c r="V194" i="16"/>
  <c r="U194" i="16"/>
  <c r="W193" i="16"/>
  <c r="V193" i="16"/>
  <c r="U193" i="16"/>
  <c r="W192" i="16"/>
  <c r="V192" i="16"/>
  <c r="U192" i="16"/>
  <c r="W191" i="16"/>
  <c r="V191" i="16"/>
  <c r="U191" i="16"/>
  <c r="W190" i="16"/>
  <c r="V190" i="16"/>
  <c r="U190" i="16"/>
  <c r="W189" i="16"/>
  <c r="V189" i="16"/>
  <c r="U189" i="16"/>
  <c r="W188" i="16"/>
  <c r="V188" i="16"/>
  <c r="U188" i="16"/>
  <c r="W187" i="16"/>
  <c r="V187" i="16"/>
  <c r="U187" i="16"/>
  <c r="W186" i="16"/>
  <c r="V186" i="16"/>
  <c r="U186" i="16"/>
  <c r="W185" i="16"/>
  <c r="V185" i="16"/>
  <c r="U185" i="16"/>
  <c r="W184" i="16"/>
  <c r="V184" i="16"/>
  <c r="U184" i="16"/>
  <c r="AN183" i="16"/>
  <c r="AM183" i="16"/>
  <c r="W183" i="16"/>
  <c r="V183" i="16"/>
  <c r="U183" i="16"/>
  <c r="AN182" i="16"/>
  <c r="AM182" i="16"/>
  <c r="W182" i="16"/>
  <c r="V182" i="16"/>
  <c r="U182" i="16"/>
  <c r="AN181" i="16"/>
  <c r="AM181" i="16"/>
  <c r="W181" i="16"/>
  <c r="V181" i="16"/>
  <c r="U181" i="16"/>
  <c r="AN180" i="16"/>
  <c r="AM180" i="16"/>
  <c r="W173" i="16"/>
  <c r="V173" i="16"/>
  <c r="U173" i="16"/>
  <c r="W172" i="16"/>
  <c r="V172" i="16"/>
  <c r="U172" i="16"/>
  <c r="W171" i="16"/>
  <c r="V171" i="16"/>
  <c r="U171" i="16"/>
  <c r="W170" i="16"/>
  <c r="V170" i="16"/>
  <c r="U170" i="16"/>
  <c r="W169" i="16"/>
  <c r="V169" i="16"/>
  <c r="U169" i="16"/>
  <c r="W168" i="16"/>
  <c r="V168" i="16"/>
  <c r="U168" i="16"/>
  <c r="W167" i="16"/>
  <c r="V167" i="16"/>
  <c r="U167" i="16"/>
  <c r="W166" i="16"/>
  <c r="V166" i="16"/>
  <c r="U166" i="16"/>
  <c r="W165" i="16"/>
  <c r="V165" i="16"/>
  <c r="U165" i="16"/>
  <c r="W164" i="16"/>
  <c r="V164" i="16"/>
  <c r="U164" i="16"/>
  <c r="W163" i="16"/>
  <c r="V163" i="16"/>
  <c r="U163" i="16"/>
  <c r="W162" i="16"/>
  <c r="V162" i="16"/>
  <c r="U162" i="16"/>
  <c r="W161" i="16"/>
  <c r="V161" i="16"/>
  <c r="U161" i="16"/>
  <c r="W160" i="16"/>
  <c r="V160" i="16"/>
  <c r="U160" i="16"/>
  <c r="W159" i="16"/>
  <c r="V159" i="16"/>
  <c r="U159" i="16"/>
  <c r="W158" i="16"/>
  <c r="V158" i="16"/>
  <c r="U158" i="16"/>
  <c r="W157" i="16"/>
  <c r="V157" i="16"/>
  <c r="U157" i="16"/>
  <c r="AN156" i="16"/>
  <c r="AM156" i="16"/>
  <c r="W156" i="16"/>
  <c r="V156" i="16"/>
  <c r="U156" i="16"/>
  <c r="AN155" i="16"/>
  <c r="AM155" i="16"/>
  <c r="W155" i="16"/>
  <c r="V155" i="16"/>
  <c r="U155" i="16"/>
  <c r="AN154" i="16"/>
  <c r="AM154" i="16"/>
  <c r="W154" i="16"/>
  <c r="V154" i="16"/>
  <c r="U154" i="16"/>
  <c r="AN153" i="16"/>
  <c r="AM153" i="16"/>
  <c r="W146" i="16"/>
  <c r="V146" i="16"/>
  <c r="U146" i="16"/>
  <c r="W145" i="16"/>
  <c r="V145" i="16"/>
  <c r="U145" i="16"/>
  <c r="W144" i="16"/>
  <c r="V144" i="16"/>
  <c r="U144" i="16"/>
  <c r="W143" i="16"/>
  <c r="V143" i="16"/>
  <c r="U143" i="16"/>
  <c r="W142" i="16"/>
  <c r="V142" i="16"/>
  <c r="U142" i="16"/>
  <c r="W141" i="16"/>
  <c r="V141" i="16"/>
  <c r="U141" i="16"/>
  <c r="W140" i="16"/>
  <c r="V140" i="16"/>
  <c r="U140" i="16"/>
  <c r="W139" i="16"/>
  <c r="V139" i="16"/>
  <c r="U139" i="16"/>
  <c r="W138" i="16"/>
  <c r="V138" i="16"/>
  <c r="U138" i="16"/>
  <c r="W137" i="16"/>
  <c r="V137" i="16"/>
  <c r="U137" i="16"/>
  <c r="W136" i="16"/>
  <c r="V136" i="16"/>
  <c r="U136" i="16"/>
  <c r="W135" i="16"/>
  <c r="V135" i="16"/>
  <c r="U135" i="16"/>
  <c r="W134" i="16"/>
  <c r="V134" i="16"/>
  <c r="U134" i="16"/>
  <c r="W133" i="16"/>
  <c r="V133" i="16"/>
  <c r="U133" i="16"/>
  <c r="W132" i="16"/>
  <c r="V132" i="16"/>
  <c r="U132" i="16"/>
  <c r="W131" i="16"/>
  <c r="V131" i="16"/>
  <c r="U131" i="16"/>
  <c r="W130" i="16"/>
  <c r="V130" i="16"/>
  <c r="U130" i="16"/>
  <c r="AN129" i="16"/>
  <c r="AM129" i="16"/>
  <c r="W129" i="16"/>
  <c r="V129" i="16"/>
  <c r="U129" i="16"/>
  <c r="AN128" i="16"/>
  <c r="AM128" i="16"/>
  <c r="W128" i="16"/>
  <c r="V128" i="16"/>
  <c r="U128" i="16"/>
  <c r="AN127" i="16"/>
  <c r="AM127" i="16"/>
  <c r="W127" i="16"/>
  <c r="V127" i="16"/>
  <c r="U127" i="16"/>
  <c r="AN126" i="16"/>
  <c r="AM126" i="16"/>
  <c r="W119" i="16"/>
  <c r="V119" i="16"/>
  <c r="U119" i="16"/>
  <c r="W118" i="16"/>
  <c r="V118" i="16"/>
  <c r="U118" i="16"/>
  <c r="W117" i="16"/>
  <c r="V117" i="16"/>
  <c r="U117" i="16"/>
  <c r="W116" i="16"/>
  <c r="V116" i="16"/>
  <c r="U116" i="16"/>
  <c r="W115" i="16"/>
  <c r="V115" i="16"/>
  <c r="U115" i="16"/>
  <c r="W114" i="16"/>
  <c r="V114" i="16"/>
  <c r="U114" i="16"/>
  <c r="W113" i="16"/>
  <c r="V113" i="16"/>
  <c r="U113" i="16"/>
  <c r="W112" i="16"/>
  <c r="V112" i="16"/>
  <c r="U112" i="16"/>
  <c r="W111" i="16"/>
  <c r="V111" i="16"/>
  <c r="U111" i="16"/>
  <c r="W110" i="16"/>
  <c r="V110" i="16"/>
  <c r="U110" i="16"/>
  <c r="W109" i="16"/>
  <c r="V109" i="16"/>
  <c r="U109" i="16"/>
  <c r="W108" i="16"/>
  <c r="V108" i="16"/>
  <c r="U108" i="16"/>
  <c r="W107" i="16"/>
  <c r="V107" i="16"/>
  <c r="U107" i="16"/>
  <c r="W106" i="16"/>
  <c r="V106" i="16"/>
  <c r="U106" i="16"/>
  <c r="W105" i="16"/>
  <c r="V105" i="16"/>
  <c r="U105" i="16"/>
  <c r="W104" i="16"/>
  <c r="V104" i="16"/>
  <c r="U104" i="16"/>
  <c r="W103" i="16"/>
  <c r="V103" i="16"/>
  <c r="U103" i="16"/>
  <c r="AN102" i="16"/>
  <c r="AM102" i="16"/>
  <c r="W102" i="16"/>
  <c r="V102" i="16"/>
  <c r="U102" i="16"/>
  <c r="AN101" i="16"/>
  <c r="AM101" i="16"/>
  <c r="W101" i="16"/>
  <c r="V101" i="16"/>
  <c r="U101" i="16"/>
  <c r="AN100" i="16"/>
  <c r="AM100" i="16"/>
  <c r="W100" i="16"/>
  <c r="V100" i="16"/>
  <c r="U100" i="16"/>
  <c r="AN99" i="16"/>
  <c r="AM99" i="16"/>
  <c r="W92" i="16"/>
  <c r="V92" i="16"/>
  <c r="U92" i="16"/>
  <c r="W91" i="16"/>
  <c r="V91" i="16"/>
  <c r="U91" i="16"/>
  <c r="W90" i="16"/>
  <c r="V90" i="16"/>
  <c r="U90" i="16"/>
  <c r="W89" i="16"/>
  <c r="V89" i="16"/>
  <c r="U89" i="16"/>
  <c r="W88" i="16"/>
  <c r="V88" i="16"/>
  <c r="U88" i="16"/>
  <c r="W87" i="16"/>
  <c r="V87" i="16"/>
  <c r="U87" i="16"/>
  <c r="W86" i="16"/>
  <c r="V86" i="16"/>
  <c r="U86" i="16"/>
  <c r="W85" i="16"/>
  <c r="V85" i="16"/>
  <c r="U85" i="16"/>
  <c r="W84" i="16"/>
  <c r="V84" i="16"/>
  <c r="U84" i="16"/>
  <c r="W83" i="16"/>
  <c r="V83" i="16"/>
  <c r="U83" i="16"/>
  <c r="W82" i="16"/>
  <c r="V82" i="16"/>
  <c r="U82" i="16"/>
  <c r="W81" i="16"/>
  <c r="V81" i="16"/>
  <c r="U81" i="16"/>
  <c r="W80" i="16"/>
  <c r="V80" i="16"/>
  <c r="U80" i="16"/>
  <c r="W79" i="16"/>
  <c r="V79" i="16"/>
  <c r="U79" i="16"/>
  <c r="W78" i="16"/>
  <c r="V78" i="16"/>
  <c r="U78" i="16"/>
  <c r="W77" i="16"/>
  <c r="V77" i="16"/>
  <c r="U77" i="16"/>
  <c r="W76" i="16"/>
  <c r="V76" i="16"/>
  <c r="U76" i="16"/>
  <c r="AN75" i="16"/>
  <c r="AM75" i="16"/>
  <c r="W75" i="16"/>
  <c r="V75" i="16"/>
  <c r="U75" i="16"/>
  <c r="AN74" i="16"/>
  <c r="AM74" i="16"/>
  <c r="W74" i="16"/>
  <c r="V74" i="16"/>
  <c r="U74" i="16"/>
  <c r="AN73" i="16"/>
  <c r="AM73" i="16"/>
  <c r="W73" i="16"/>
  <c r="V73" i="16"/>
  <c r="U73" i="16"/>
  <c r="AN72" i="16"/>
  <c r="AM72" i="16"/>
  <c r="W65" i="16"/>
  <c r="V65" i="16"/>
  <c r="U65" i="16"/>
  <c r="W64" i="16"/>
  <c r="V64" i="16"/>
  <c r="U64" i="16"/>
  <c r="W63" i="16"/>
  <c r="V63" i="16"/>
  <c r="U63" i="16"/>
  <c r="W62" i="16"/>
  <c r="V62" i="16"/>
  <c r="U62" i="16"/>
  <c r="W61" i="16"/>
  <c r="V61" i="16"/>
  <c r="U61" i="16"/>
  <c r="W60" i="16"/>
  <c r="V60" i="16"/>
  <c r="U60" i="16"/>
  <c r="W59" i="16"/>
  <c r="V59" i="16"/>
  <c r="U59" i="16"/>
  <c r="W58" i="16"/>
  <c r="V58" i="16"/>
  <c r="U58" i="16"/>
  <c r="W57" i="16"/>
  <c r="V57" i="16"/>
  <c r="U57" i="16"/>
  <c r="W56" i="16"/>
  <c r="V56" i="16"/>
  <c r="U56" i="16"/>
  <c r="W55" i="16"/>
  <c r="V55" i="16"/>
  <c r="U55" i="16"/>
  <c r="W54" i="16"/>
  <c r="V54" i="16"/>
  <c r="U54" i="16"/>
  <c r="W53" i="16"/>
  <c r="V53" i="16"/>
  <c r="U53" i="16"/>
  <c r="W52" i="16"/>
  <c r="V52" i="16"/>
  <c r="U52" i="16"/>
  <c r="W51" i="16"/>
  <c r="V51" i="16"/>
  <c r="U51" i="16"/>
  <c r="W50" i="16"/>
  <c r="V50" i="16"/>
  <c r="U50" i="16"/>
  <c r="W49" i="16"/>
  <c r="V49" i="16"/>
  <c r="U49" i="16"/>
  <c r="AN48" i="16"/>
  <c r="AM48" i="16"/>
  <c r="W48" i="16"/>
  <c r="V48" i="16"/>
  <c r="U48" i="16"/>
  <c r="AN47" i="16"/>
  <c r="AM47" i="16"/>
  <c r="W47" i="16"/>
  <c r="V47" i="16"/>
  <c r="U47" i="16"/>
  <c r="AN46" i="16"/>
  <c r="AM46" i="16"/>
  <c r="W46" i="16"/>
  <c r="V46" i="16"/>
  <c r="U46" i="16"/>
  <c r="AN45" i="16"/>
  <c r="AM45" i="16"/>
  <c r="U45" i="16"/>
  <c r="U44" i="16"/>
  <c r="N41" i="16"/>
  <c r="I39" i="16"/>
  <c r="H39" i="16"/>
  <c r="W38" i="16"/>
  <c r="V38" i="16"/>
  <c r="U38" i="16"/>
  <c r="W37" i="16"/>
  <c r="V37" i="16"/>
  <c r="U37" i="16"/>
  <c r="W36" i="16"/>
  <c r="V36" i="16"/>
  <c r="U36" i="16"/>
  <c r="W35" i="16"/>
  <c r="V35" i="16"/>
  <c r="U35" i="16"/>
  <c r="W34" i="16"/>
  <c r="V34" i="16"/>
  <c r="U34" i="16"/>
  <c r="W33" i="16"/>
  <c r="V33" i="16"/>
  <c r="U33" i="16"/>
  <c r="W32" i="16"/>
  <c r="V32" i="16"/>
  <c r="U32" i="16"/>
  <c r="W31" i="16"/>
  <c r="V31" i="16"/>
  <c r="U31" i="16"/>
  <c r="AC30" i="16"/>
  <c r="Y30" i="16"/>
  <c r="W30" i="16"/>
  <c r="V30" i="16"/>
  <c r="U30" i="16"/>
  <c r="W29" i="16"/>
  <c r="V29" i="16"/>
  <c r="U29" i="16"/>
  <c r="W28" i="16"/>
  <c r="V28" i="16"/>
  <c r="U28" i="16"/>
  <c r="W27" i="16"/>
  <c r="V27" i="16"/>
  <c r="U27" i="16"/>
  <c r="W26" i="16"/>
  <c r="V26" i="16"/>
  <c r="U26" i="16"/>
  <c r="AD25" i="16"/>
  <c r="W25" i="16"/>
  <c r="V25" i="16"/>
  <c r="U25" i="16"/>
  <c r="W24" i="16"/>
  <c r="V24" i="16"/>
  <c r="U24" i="16"/>
  <c r="W23" i="16"/>
  <c r="V23" i="16"/>
  <c r="U23" i="16"/>
  <c r="AN22" i="16"/>
  <c r="AM22" i="16"/>
  <c r="W22" i="16"/>
  <c r="V22" i="16"/>
  <c r="U22" i="16"/>
  <c r="AN21" i="16"/>
  <c r="AM21" i="16"/>
  <c r="W21" i="16"/>
  <c r="V21" i="16"/>
  <c r="U21" i="16"/>
  <c r="AN20" i="16"/>
  <c r="AM20" i="16"/>
  <c r="W20" i="16"/>
  <c r="V20" i="16"/>
  <c r="U20" i="16"/>
  <c r="AF17" i="16" s="1"/>
  <c r="AN19" i="16"/>
  <c r="AM19" i="16"/>
  <c r="W19" i="16"/>
  <c r="V19" i="16"/>
  <c r="U19" i="16"/>
  <c r="U17" i="16"/>
  <c r="U16" i="16"/>
  <c r="F16" i="16"/>
  <c r="AC15" i="16"/>
  <c r="Y15" i="16"/>
  <c r="X15" i="16"/>
  <c r="W15" i="16"/>
  <c r="V15" i="16"/>
  <c r="U15" i="16"/>
  <c r="BJ17" i="28"/>
  <c r="BJ15" i="28"/>
  <c r="BJ16" i="28" s="1"/>
  <c r="AA5" i="28"/>
  <c r="AB5" i="28" s="1"/>
  <c r="M5" i="28"/>
  <c r="K5" i="28"/>
  <c r="G5" i="28"/>
  <c r="D5" i="28"/>
  <c r="AO4" i="28"/>
  <c r="AA4" i="28"/>
  <c r="Z4" i="28"/>
  <c r="AV9" i="28"/>
  <c r="AV19" i="28" s="1"/>
  <c r="AA3" i="28"/>
  <c r="BB9" i="28" s="1"/>
  <c r="Z3" i="28"/>
  <c r="BA9" i="28" s="1"/>
  <c r="V28" i="1"/>
  <c r="N28" i="1"/>
  <c r="AH27" i="1"/>
  <c r="AC26" i="1"/>
  <c r="AC25" i="1"/>
  <c r="AC24" i="1"/>
  <c r="AC23" i="1"/>
  <c r="AO22" i="1"/>
  <c r="AO21" i="1"/>
  <c r="T21" i="1"/>
  <c r="T20" i="1"/>
  <c r="AT13" i="1"/>
  <c r="AT12" i="1"/>
  <c r="L6" i="16" l="1"/>
  <c r="L8" i="16"/>
  <c r="H9" i="16"/>
  <c r="L9" i="16"/>
  <c r="H7" i="16"/>
  <c r="H6" i="16"/>
  <c r="L7" i="16"/>
  <c r="H8" i="16"/>
  <c r="Z56" i="16"/>
  <c r="AG48" i="16"/>
  <c r="AH48" i="16" s="1"/>
  <c r="AH61" i="16"/>
  <c r="AH55" i="16"/>
  <c r="Z44" i="16"/>
  <c r="Y48" i="16"/>
  <c r="Z48" i="16" s="1"/>
  <c r="Z61" i="16"/>
  <c r="Z55" i="16"/>
  <c r="AG47" i="16"/>
  <c r="AH52" i="16"/>
  <c r="AH56" i="16"/>
  <c r="Y47" i="16"/>
  <c r="AH44" i="16"/>
  <c r="Z52" i="16"/>
  <c r="Z275" i="16"/>
  <c r="Z279" i="16"/>
  <c r="Z267" i="16"/>
  <c r="AB267" i="16" s="1"/>
  <c r="AH271" i="16"/>
  <c r="Y267" i="16"/>
  <c r="AA267" i="16" s="1"/>
  <c r="Z260" i="16"/>
  <c r="Z271" i="16"/>
  <c r="AG263" i="16"/>
  <c r="Z268" i="16"/>
  <c r="Z272" i="16"/>
  <c r="AG264" i="16"/>
  <c r="AH264" i="16" s="1"/>
  <c r="Z277" i="16"/>
  <c r="Y275" i="16"/>
  <c r="AH272" i="16"/>
  <c r="Y279" i="16"/>
  <c r="AH277" i="16"/>
  <c r="Y263" i="16"/>
  <c r="AH268" i="16"/>
  <c r="Y264" i="16"/>
  <c r="Z264" i="16" s="1"/>
  <c r="AH260" i="16"/>
  <c r="Z248" i="16"/>
  <c r="Z252" i="16"/>
  <c r="Z240" i="16"/>
  <c r="AB240" i="16" s="1"/>
  <c r="AG237" i="16"/>
  <c r="AH237" i="16" s="1"/>
  <c r="Z233" i="16"/>
  <c r="Y252" i="16"/>
  <c r="Z250" i="16"/>
  <c r="AH233" i="16"/>
  <c r="Y248" i="16"/>
  <c r="Z244" i="16"/>
  <c r="AH241" i="16"/>
  <c r="Y237" i="16"/>
  <c r="Z237" i="16" s="1"/>
  <c r="AH245" i="16"/>
  <c r="Z241" i="16"/>
  <c r="Y236" i="16"/>
  <c r="AH250" i="16"/>
  <c r="Z245" i="16"/>
  <c r="AH244" i="16"/>
  <c r="AG236" i="16"/>
  <c r="Y240" i="16"/>
  <c r="AA240" i="16" s="1"/>
  <c r="Z221" i="16"/>
  <c r="Z225" i="16"/>
  <c r="Z213" i="16"/>
  <c r="AB213" i="16" s="1"/>
  <c r="Z223" i="16"/>
  <c r="AG210" i="16"/>
  <c r="AH210" i="16" s="1"/>
  <c r="AH206" i="16"/>
  <c r="Z206" i="16"/>
  <c r="AH214" i="16"/>
  <c r="Y210" i="16"/>
  <c r="Z210" i="16" s="1"/>
  <c r="AH218" i="16"/>
  <c r="AG209" i="16"/>
  <c r="Y225" i="16"/>
  <c r="AH223" i="16"/>
  <c r="Z218" i="16"/>
  <c r="Y213" i="16"/>
  <c r="AA213" i="16" s="1"/>
  <c r="Y221" i="16"/>
  <c r="Z217" i="16"/>
  <c r="AH217" i="16"/>
  <c r="Z214" i="16"/>
  <c r="Y209" i="16"/>
  <c r="Z186" i="16"/>
  <c r="AB186" i="16" s="1"/>
  <c r="Z194" i="16"/>
  <c r="Z198" i="16"/>
  <c r="Z196" i="16"/>
  <c r="AG183" i="16"/>
  <c r="AH183" i="16" s="1"/>
  <c r="Z191" i="16"/>
  <c r="AH187" i="16"/>
  <c r="Y183" i="16"/>
  <c r="Z183" i="16" s="1"/>
  <c r="AH191" i="16"/>
  <c r="AG182" i="16"/>
  <c r="Y198" i="16"/>
  <c r="Z187" i="16"/>
  <c r="Y182" i="16"/>
  <c r="AH179" i="16"/>
  <c r="Y186" i="16"/>
  <c r="AA186" i="16" s="1"/>
  <c r="Y194" i="16"/>
  <c r="Z190" i="16"/>
  <c r="Z179" i="16"/>
  <c r="AH196" i="16"/>
  <c r="AH190" i="16"/>
  <c r="Z167" i="16"/>
  <c r="Z159" i="16"/>
  <c r="AB159" i="16" s="1"/>
  <c r="Z171" i="16"/>
  <c r="Z169" i="16"/>
  <c r="AG156" i="16"/>
  <c r="AH156" i="16" s="1"/>
  <c r="AH169" i="16"/>
  <c r="Z164" i="16"/>
  <c r="Y159" i="16"/>
  <c r="AA159" i="16" s="1"/>
  <c r="Z152" i="16"/>
  <c r="Y156" i="16"/>
  <c r="Z156" i="16" s="1"/>
  <c r="AH163" i="16"/>
  <c r="Y167" i="16"/>
  <c r="Z163" i="16"/>
  <c r="AH160" i="16"/>
  <c r="Y171" i="16"/>
  <c r="AH152" i="16"/>
  <c r="AH164" i="16"/>
  <c r="AG155" i="16"/>
  <c r="Z160" i="16"/>
  <c r="Y155" i="16"/>
  <c r="Z142" i="16"/>
  <c r="Z125" i="16"/>
  <c r="AH136" i="16"/>
  <c r="Y128" i="16"/>
  <c r="Y132" i="16"/>
  <c r="AA132" i="16" s="1"/>
  <c r="Y140" i="16"/>
  <c r="Z136" i="16"/>
  <c r="Z137" i="16"/>
  <c r="AH133" i="16"/>
  <c r="Y129" i="16"/>
  <c r="Z129" i="16" s="1"/>
  <c r="AG128" i="16"/>
  <c r="AH142" i="16"/>
  <c r="AH125" i="16"/>
  <c r="AH137" i="16"/>
  <c r="Y144" i="16"/>
  <c r="Z133" i="16"/>
  <c r="AG129" i="16"/>
  <c r="AH129" i="16" s="1"/>
  <c r="Z140" i="16"/>
  <c r="Z144" i="16"/>
  <c r="Z132" i="16"/>
  <c r="AB132" i="16" s="1"/>
  <c r="Z98" i="16"/>
  <c r="AH98" i="16"/>
  <c r="Y105" i="16"/>
  <c r="AA105" i="16" s="1"/>
  <c r="Y113" i="16"/>
  <c r="Z109" i="16"/>
  <c r="AH106" i="16"/>
  <c r="Y102" i="16"/>
  <c r="Z102" i="16" s="1"/>
  <c r="AH110" i="16"/>
  <c r="AH115" i="16"/>
  <c r="Y101" i="16"/>
  <c r="Z110" i="16"/>
  <c r="AH109" i="16"/>
  <c r="Z115" i="16"/>
  <c r="AG101" i="16"/>
  <c r="Y117" i="16"/>
  <c r="Z106" i="16"/>
  <c r="AG102" i="16"/>
  <c r="AH102" i="16" s="1"/>
  <c r="Z113" i="16"/>
  <c r="Z117" i="16"/>
  <c r="Z105" i="16"/>
  <c r="AB105" i="16" s="1"/>
  <c r="Y86" i="16"/>
  <c r="Z82" i="16"/>
  <c r="AH82" i="16"/>
  <c r="AG75" i="16"/>
  <c r="AH75" i="16" s="1"/>
  <c r="AH79" i="16"/>
  <c r="Y75" i="16"/>
  <c r="Z75" i="16" s="1"/>
  <c r="AG74" i="16"/>
  <c r="AH83" i="16"/>
  <c r="Y74" i="16"/>
  <c r="Z83" i="16"/>
  <c r="Z71" i="16"/>
  <c r="Z79" i="16"/>
  <c r="Y90" i="16"/>
  <c r="AH88" i="16"/>
  <c r="AH71" i="16"/>
  <c r="Y78" i="16"/>
  <c r="AA78" i="16" s="1"/>
  <c r="Z88" i="16"/>
  <c r="Z78" i="16"/>
  <c r="AB78" i="16" s="1"/>
  <c r="Z86" i="16"/>
  <c r="Z90" i="16"/>
  <c r="Y59" i="16"/>
  <c r="Y63" i="16"/>
  <c r="Y51" i="16"/>
  <c r="AA51" i="16" s="1"/>
  <c r="Z59" i="16"/>
  <c r="Z63" i="16"/>
  <c r="Z51" i="16"/>
  <c r="AB51" i="16" s="1"/>
  <c r="Z17" i="16"/>
  <c r="Z29" i="16"/>
  <c r="Y24" i="16"/>
  <c r="AH17" i="16"/>
  <c r="AC17" i="16"/>
  <c r="AB17" i="16"/>
  <c r="AF29" i="16"/>
  <c r="AG20" i="16"/>
  <c r="AH29" i="16"/>
  <c r="AD29" i="16"/>
  <c r="AD28" i="16"/>
  <c r="AG21" i="16"/>
  <c r="AB29" i="16"/>
  <c r="AH28" i="16"/>
  <c r="X119" i="16" a="1"/>
  <c r="X119" i="16" s="1"/>
  <c r="X213" i="16" a="1"/>
  <c r="X213" i="16" s="1"/>
  <c r="X36" i="16" a="1"/>
  <c r="X36" i="16" s="1"/>
  <c r="X212" i="16" a="1"/>
  <c r="X212" i="16" s="1"/>
  <c r="X218" i="16" a="1"/>
  <c r="X218" i="16" s="1"/>
  <c r="AA7" i="35"/>
  <c r="X86" i="16" a="1"/>
  <c r="X86" i="16" s="1"/>
  <c r="AH34" i="16"/>
  <c r="AH25" i="16"/>
  <c r="X43" i="30"/>
  <c r="BC28" i="30"/>
  <c r="AN238" i="16"/>
  <c r="X267" i="16" a="1"/>
  <c r="X267" i="16" s="1"/>
  <c r="X235" i="16" a="1"/>
  <c r="X235" i="16" s="1"/>
  <c r="X249" i="16" a="1"/>
  <c r="X249" i="16" s="1"/>
  <c r="X185" i="16" a="1"/>
  <c r="X185" i="16" s="1"/>
  <c r="X210" i="16" a="1"/>
  <c r="X210" i="16" s="1"/>
  <c r="X247" i="16" a="1"/>
  <c r="X247" i="16" s="1"/>
  <c r="X252" i="16" a="1"/>
  <c r="X252" i="16" s="1"/>
  <c r="H72" i="18"/>
  <c r="F31" i="18"/>
  <c r="AD31" i="18"/>
  <c r="X78" i="16" a="1"/>
  <c r="X78" i="16" s="1"/>
  <c r="X88" i="16" a="1"/>
  <c r="X88" i="16" s="1"/>
  <c r="X131" i="16" a="1"/>
  <c r="X131" i="16" s="1"/>
  <c r="X195" i="16" a="1"/>
  <c r="X195" i="16" s="1"/>
  <c r="X200" i="16" a="1"/>
  <c r="X200" i="16" s="1"/>
  <c r="X217" i="16" a="1"/>
  <c r="X217" i="16" s="1"/>
  <c r="X38" i="16" a="1"/>
  <c r="X38" i="16" s="1"/>
  <c r="X51" i="16" a="1"/>
  <c r="X51" i="16" s="1"/>
  <c r="X58" i="16" a="1"/>
  <c r="X58" i="16" s="1"/>
  <c r="X65" i="16" a="1"/>
  <c r="X65" i="16" s="1"/>
  <c r="X83" i="16" a="1"/>
  <c r="X83" i="16" s="1"/>
  <c r="X84" i="16" a="1"/>
  <c r="X84" i="16" s="1"/>
  <c r="AN103" i="16"/>
  <c r="X106" i="16" a="1"/>
  <c r="X106" i="16" s="1"/>
  <c r="X214" i="16" a="1"/>
  <c r="X214" i="16" s="1"/>
  <c r="X216" i="16" a="1"/>
  <c r="X216" i="16" s="1"/>
  <c r="X22" i="16" a="1"/>
  <c r="X22" i="16" s="1"/>
  <c r="X24" i="16" a="1"/>
  <c r="X24" i="16" s="1"/>
  <c r="X33" i="16" a="1"/>
  <c r="X33" i="16" s="1"/>
  <c r="X50" i="16" a="1"/>
  <c r="X50" i="16" s="1"/>
  <c r="X56" i="16" a="1"/>
  <c r="X56" i="16" s="1"/>
  <c r="X101" i="16" a="1"/>
  <c r="X101" i="16" s="1"/>
  <c r="X109" i="16" a="1"/>
  <c r="X109" i="16" s="1"/>
  <c r="X166" i="16" a="1"/>
  <c r="X166" i="16" s="1"/>
  <c r="X168" i="16" a="1"/>
  <c r="X168" i="16" s="1"/>
  <c r="X173" i="16" a="1"/>
  <c r="X173" i="16" s="1"/>
  <c r="X239" i="16" a="1"/>
  <c r="X239" i="16" s="1"/>
  <c r="X250" i="16" a="1"/>
  <c r="X250" i="16" s="1"/>
  <c r="X272" i="16" a="1"/>
  <c r="X272" i="16" s="1"/>
  <c r="X280" i="16" a="1"/>
  <c r="X280" i="16" s="1"/>
  <c r="X32" i="16" a="1"/>
  <c r="X32" i="16" s="1"/>
  <c r="X80" i="16" a="1"/>
  <c r="X80" i="16" s="1"/>
  <c r="X82" i="16" a="1"/>
  <c r="X82" i="16" s="1"/>
  <c r="X92" i="16" a="1"/>
  <c r="X92" i="16" s="1"/>
  <c r="AM103" i="16"/>
  <c r="X112" i="16" a="1"/>
  <c r="X112" i="16" s="1"/>
  <c r="X116" i="16" a="1"/>
  <c r="X116" i="16" s="1"/>
  <c r="X117" i="16" a="1"/>
  <c r="X117" i="16" s="1"/>
  <c r="X129" i="16" a="1"/>
  <c r="X129" i="16" s="1"/>
  <c r="X159" i="16" a="1"/>
  <c r="X159" i="16" s="1"/>
  <c r="X164" i="16" a="1"/>
  <c r="X164" i="16" s="1"/>
  <c r="X193" i="16" a="1"/>
  <c r="X193" i="16" s="1"/>
  <c r="X246" i="16" a="1"/>
  <c r="X246" i="16" s="1"/>
  <c r="X266" i="16" a="1"/>
  <c r="X266" i="16" s="1"/>
  <c r="X31" i="16" a="1"/>
  <c r="X31" i="16" s="1"/>
  <c r="X54" i="16" a="1"/>
  <c r="X54" i="16" s="1"/>
  <c r="X61" i="16" a="1"/>
  <c r="X61" i="16" s="1"/>
  <c r="X81" i="16" a="1"/>
  <c r="X81" i="16" s="1"/>
  <c r="X89" i="16" a="1"/>
  <c r="X89" i="16" s="1"/>
  <c r="X108" i="16" a="1"/>
  <c r="X108" i="16" s="1"/>
  <c r="AN130" i="16"/>
  <c r="X186" i="16" a="1"/>
  <c r="X186" i="16" s="1"/>
  <c r="X187" i="16" a="1"/>
  <c r="X187" i="16" s="1"/>
  <c r="X188" i="16" a="1"/>
  <c r="X188" i="16" s="1"/>
  <c r="AN211" i="16"/>
  <c r="X211" i="16" a="1"/>
  <c r="X211" i="16" s="1"/>
  <c r="X225" i="16" a="1"/>
  <c r="X225" i="16" s="1"/>
  <c r="X242" i="16" a="1"/>
  <c r="X242" i="16" s="1"/>
  <c r="X244" i="16" a="1"/>
  <c r="X244" i="16" s="1"/>
  <c r="X253" i="16" a="1"/>
  <c r="X253" i="16" s="1"/>
  <c r="X279" i="16" a="1"/>
  <c r="X279" i="16" s="1"/>
  <c r="X281" i="16" a="1"/>
  <c r="X281" i="16" s="1"/>
  <c r="BC27" i="30"/>
  <c r="BD29" i="30"/>
  <c r="AM211" i="16"/>
  <c r="X227" i="16" a="1"/>
  <c r="X227" i="16" s="1"/>
  <c r="X74" i="16" a="1"/>
  <c r="X74" i="16" s="1"/>
  <c r="AM76" i="16"/>
  <c r="AD22" i="30"/>
  <c r="AD21" i="30"/>
  <c r="X271" i="16" a="1"/>
  <c r="X271" i="16" s="1"/>
  <c r="X36" i="30"/>
  <c r="BC32" i="30"/>
  <c r="BE27" i="30"/>
  <c r="BD28" i="30"/>
  <c r="X47" i="16" a="1"/>
  <c r="X47" i="16" s="1"/>
  <c r="AW33" i="30"/>
  <c r="BB32" i="3" s="1"/>
  <c r="J39" i="3" s="1"/>
  <c r="AW31" i="30"/>
  <c r="AZ35" i="3" s="1"/>
  <c r="F39" i="3" s="1"/>
  <c r="AN60" i="30"/>
  <c r="K6" i="32"/>
  <c r="AM23" i="16"/>
  <c r="X29" i="16" a="1"/>
  <c r="X29" i="16" s="1"/>
  <c r="X49" i="16" a="1"/>
  <c r="X49" i="16" s="1"/>
  <c r="X52" i="16" a="1"/>
  <c r="X52" i="16" s="1"/>
  <c r="AB83" i="3"/>
  <c r="X23" i="16" a="1"/>
  <c r="X23" i="16" s="1"/>
  <c r="X37" i="16" a="1"/>
  <c r="X37" i="16" s="1"/>
  <c r="X60" i="16" a="1"/>
  <c r="X60" i="16" s="1"/>
  <c r="X62" i="16" a="1"/>
  <c r="X62" i="16" s="1"/>
  <c r="X127" i="16" a="1"/>
  <c r="X127" i="16" s="1"/>
  <c r="AM184" i="16"/>
  <c r="X208" i="16" a="1"/>
  <c r="X208" i="16" s="1"/>
  <c r="AN23" i="16"/>
  <c r="X28" i="16" a="1"/>
  <c r="X28" i="16" s="1"/>
  <c r="X48" i="16" a="1"/>
  <c r="X48" i="16" s="1"/>
  <c r="X27" i="16" a="1"/>
  <c r="X27" i="16" s="1"/>
  <c r="X35" i="16" a="1"/>
  <c r="X35" i="16" s="1"/>
  <c r="AM49" i="16"/>
  <c r="X55" i="16" a="1"/>
  <c r="X55" i="16" s="1"/>
  <c r="X57" i="16" a="1"/>
  <c r="X57" i="16" s="1"/>
  <c r="X59" i="16" a="1"/>
  <c r="X59" i="16" s="1"/>
  <c r="X64" i="16" a="1"/>
  <c r="X64" i="16" s="1"/>
  <c r="AN76" i="16"/>
  <c r="X77" i="16" a="1"/>
  <c r="X77" i="16" s="1"/>
  <c r="X87" i="16" a="1"/>
  <c r="X87" i="16" s="1"/>
  <c r="X90" i="16" a="1"/>
  <c r="X90" i="16" s="1"/>
  <c r="X104" i="16" a="1"/>
  <c r="X104" i="16" s="1"/>
  <c r="X105" i="16" a="1"/>
  <c r="X105" i="16" s="1"/>
  <c r="X111" i="16" a="1"/>
  <c r="X111" i="16" s="1"/>
  <c r="X113" i="16" a="1"/>
  <c r="X113" i="16" s="1"/>
  <c r="X118" i="16" a="1"/>
  <c r="X118" i="16" s="1"/>
  <c r="X181" i="16" a="1"/>
  <c r="X181" i="16" s="1"/>
  <c r="AY9" i="28"/>
  <c r="AY19" i="28" s="1"/>
  <c r="X20" i="16" a="1"/>
  <c r="X20" i="16" s="1"/>
  <c r="X21" i="16" a="1"/>
  <c r="X21" i="16" s="1"/>
  <c r="X25" i="16" a="1"/>
  <c r="X25" i="16" s="1"/>
  <c r="X26" i="16" a="1"/>
  <c r="X26" i="16" s="1"/>
  <c r="X30" i="16" a="1"/>
  <c r="X30" i="16" s="1"/>
  <c r="X34" i="16" a="1"/>
  <c r="X34" i="16" s="1"/>
  <c r="AN49" i="16"/>
  <c r="X53" i="16" a="1"/>
  <c r="X53" i="16" s="1"/>
  <c r="X63" i="16" a="1"/>
  <c r="X63" i="16" s="1"/>
  <c r="X103" i="16" a="1"/>
  <c r="X103" i="16" s="1"/>
  <c r="X110" i="16" a="1"/>
  <c r="X110" i="16" s="1"/>
  <c r="AM130" i="16"/>
  <c r="X133" i="16" a="1"/>
  <c r="X133" i="16" s="1"/>
  <c r="X142" i="16" a="1"/>
  <c r="X142" i="16" s="1"/>
  <c r="X145" i="16" a="1"/>
  <c r="X145" i="16" s="1"/>
  <c r="X183" i="16" a="1"/>
  <c r="X183" i="16" s="1"/>
  <c r="X130" i="16" a="1"/>
  <c r="X130" i="16" s="1"/>
  <c r="AN157" i="16"/>
  <c r="X135" i="16" a="1"/>
  <c r="X135" i="16" s="1"/>
  <c r="X139" i="16" a="1"/>
  <c r="X139" i="16" s="1"/>
  <c r="X157" i="16" a="1"/>
  <c r="X157" i="16" s="1"/>
  <c r="X158" i="16" a="1"/>
  <c r="X158" i="16" s="1"/>
  <c r="X160" i="16" a="1"/>
  <c r="X160" i="16" s="1"/>
  <c r="X172" i="16" a="1"/>
  <c r="X172" i="16" s="1"/>
  <c r="AN184" i="16"/>
  <c r="X191" i="16" a="1"/>
  <c r="X191" i="16" s="1"/>
  <c r="X199" i="16" a="1"/>
  <c r="X199" i="16" s="1"/>
  <c r="X220" i="16" a="1"/>
  <c r="X220" i="16" s="1"/>
  <c r="X238" i="16" a="1"/>
  <c r="X238" i="16" s="1"/>
  <c r="X254" i="16" a="1"/>
  <c r="X254" i="16" s="1"/>
  <c r="X262" i="16" a="1"/>
  <c r="X262" i="16" s="1"/>
  <c r="X269" i="16" a="1"/>
  <c r="X269" i="16" s="1"/>
  <c r="X274" i="16" a="1"/>
  <c r="X274" i="16" s="1"/>
  <c r="BC23" i="30"/>
  <c r="AW26" i="30"/>
  <c r="AS27" i="30"/>
  <c r="AW42" i="30"/>
  <c r="BD32" i="3" s="1"/>
  <c r="V39" i="3" s="1"/>
  <c r="AW44" i="30"/>
  <c r="BD33" i="3" s="1"/>
  <c r="V31" i="17"/>
  <c r="X115" i="16" a="1"/>
  <c r="X115" i="16" s="1"/>
  <c r="X132" i="16" a="1"/>
  <c r="X132" i="16" s="1"/>
  <c r="X134" i="16" a="1"/>
  <c r="X134" i="16" s="1"/>
  <c r="X136" i="16" a="1"/>
  <c r="X136" i="16" s="1"/>
  <c r="X137" i="16" a="1"/>
  <c r="X137" i="16" s="1"/>
  <c r="X144" i="16" a="1"/>
  <c r="X144" i="16" s="1"/>
  <c r="X146" i="16" a="1"/>
  <c r="X146" i="16" s="1"/>
  <c r="X156" i="16" a="1"/>
  <c r="X156" i="16" s="1"/>
  <c r="X161" i="16" a="1"/>
  <c r="X161" i="16" s="1"/>
  <c r="X171" i="16" a="1"/>
  <c r="X171" i="16" s="1"/>
  <c r="X182" i="16" a="1"/>
  <c r="X182" i="16" s="1"/>
  <c r="X198" i="16" a="1"/>
  <c r="X198" i="16" s="1"/>
  <c r="X209" i="16" a="1"/>
  <c r="X209" i="16" s="1"/>
  <c r="X223" i="16" a="1"/>
  <c r="X223" i="16" s="1"/>
  <c r="X226" i="16" a="1"/>
  <c r="X226" i="16" s="1"/>
  <c r="AM238" i="16"/>
  <c r="X237" i="16" a="1"/>
  <c r="X237" i="16" s="1"/>
  <c r="X240" i="16" a="1"/>
  <c r="X240" i="16" s="1"/>
  <c r="X243" i="16" a="1"/>
  <c r="X243" i="16" s="1"/>
  <c r="X248" i="16" a="1"/>
  <c r="X248" i="16" s="1"/>
  <c r="X251" i="16" a="1"/>
  <c r="X251" i="16" s="1"/>
  <c r="AN265" i="16"/>
  <c r="X273" i="16" a="1"/>
  <c r="X273" i="16" s="1"/>
  <c r="BD20" i="30"/>
  <c r="AW24" i="30"/>
  <c r="AZ32" i="3" s="1"/>
  <c r="AT27" i="30"/>
  <c r="BD34" i="30"/>
  <c r="BD35" i="30"/>
  <c r="AW40" i="30"/>
  <c r="BB35" i="3" s="1"/>
  <c r="R39" i="3" s="1"/>
  <c r="O46" i="3"/>
  <c r="AD25" i="17"/>
  <c r="D18" i="10"/>
  <c r="X162" i="16" a="1"/>
  <c r="X162" i="16" s="1"/>
  <c r="X215" i="16" a="1"/>
  <c r="X215" i="16" s="1"/>
  <c r="X245" i="16" a="1"/>
  <c r="X245" i="16" s="1"/>
  <c r="AM265" i="16"/>
  <c r="X264" i="16" a="1"/>
  <c r="X264" i="16" s="1"/>
  <c r="X265" i="16" a="1"/>
  <c r="X265" i="16" s="1"/>
  <c r="X277" i="16" a="1"/>
  <c r="X277" i="16" s="1"/>
  <c r="BD33" i="30"/>
  <c r="AW35" i="30"/>
  <c r="BB33" i="3" s="1"/>
  <c r="BE35" i="30"/>
  <c r="AW49" i="30"/>
  <c r="AE28" i="1"/>
  <c r="E36" i="3"/>
  <c r="L46" i="3"/>
  <c r="L83" i="3"/>
  <c r="Q20" i="17"/>
  <c r="AT20" i="1"/>
  <c r="D4" i="32" s="1"/>
  <c r="C12" i="32" s="1"/>
  <c r="G45" i="3"/>
  <c r="D18" i="11"/>
  <c r="AC80" i="18"/>
  <c r="V85" i="18"/>
  <c r="AC81" i="18"/>
  <c r="AC83" i="18"/>
  <c r="C20" i="18"/>
  <c r="AH83" i="18"/>
  <c r="N85" i="18"/>
  <c r="AC82" i="18"/>
  <c r="BB10" i="28"/>
  <c r="BB20" i="28" s="1"/>
  <c r="Q74" i="18"/>
  <c r="S6" i="3"/>
  <c r="Q75" i="18"/>
  <c r="AF6" i="3"/>
  <c r="Z24" i="16"/>
  <c r="Y36" i="16"/>
  <c r="X46" i="16" a="1"/>
  <c r="X46" i="16" s="1"/>
  <c r="X73" i="16" a="1"/>
  <c r="X73" i="16" s="1"/>
  <c r="X75" i="16" a="1"/>
  <c r="X75" i="16" s="1"/>
  <c r="X76" i="16" a="1"/>
  <c r="X76" i="16" s="1"/>
  <c r="X85" i="16" a="1"/>
  <c r="X85" i="16" s="1"/>
  <c r="X91" i="16" a="1"/>
  <c r="X91" i="16" s="1"/>
  <c r="X102" i="16" a="1"/>
  <c r="X102" i="16" s="1"/>
  <c r="AT22" i="1"/>
  <c r="AB4" i="28"/>
  <c r="BA10" i="28"/>
  <c r="BA11" i="28" s="1"/>
  <c r="X19" i="16" a="1"/>
  <c r="X19" i="16" s="1"/>
  <c r="Y32" i="16"/>
  <c r="Z36" i="16"/>
  <c r="X79" i="16" a="1"/>
  <c r="X79" i="16" s="1"/>
  <c r="Z32" i="16"/>
  <c r="BA19" i="28"/>
  <c r="BC9" i="28"/>
  <c r="BB19" i="28"/>
  <c r="X107" i="16" a="1"/>
  <c r="X107" i="16" s="1"/>
  <c r="X100" i="16" a="1"/>
  <c r="X100" i="16" s="1"/>
  <c r="X141" i="16" a="1"/>
  <c r="X141" i="16" s="1"/>
  <c r="X154" i="16" a="1"/>
  <c r="X154" i="16" s="1"/>
  <c r="X155" i="16" a="1"/>
  <c r="X155" i="16" s="1"/>
  <c r="X165" i="16" a="1"/>
  <c r="X165" i="16" s="1"/>
  <c r="X170" i="16" a="1"/>
  <c r="X170" i="16" s="1"/>
  <c r="X184" i="16" a="1"/>
  <c r="X184" i="16" s="1"/>
  <c r="X189" i="16" a="1"/>
  <c r="X189" i="16" s="1"/>
  <c r="X197" i="16" a="1"/>
  <c r="X197" i="16" s="1"/>
  <c r="X221" i="16" a="1"/>
  <c r="X221" i="16" s="1"/>
  <c r="X114" i="16" a="1"/>
  <c r="X114" i="16" s="1"/>
  <c r="X128" i="16" a="1"/>
  <c r="X128" i="16" s="1"/>
  <c r="X138" i="16" a="1"/>
  <c r="X138" i="16" s="1"/>
  <c r="X167" i="16" a="1"/>
  <c r="X167" i="16" s="1"/>
  <c r="X140" i="16" a="1"/>
  <c r="X140" i="16" s="1"/>
  <c r="X143" i="16" a="1"/>
  <c r="X143" i="16" s="1"/>
  <c r="AM157" i="16"/>
  <c r="X163" i="16" a="1"/>
  <c r="X163" i="16" s="1"/>
  <c r="X169" i="16" a="1"/>
  <c r="X169" i="16" s="1"/>
  <c r="X190" i="16" a="1"/>
  <c r="X190" i="16" s="1"/>
  <c r="X192" i="16" a="1"/>
  <c r="X192" i="16" s="1"/>
  <c r="X194" i="16" a="1"/>
  <c r="X194" i="16" s="1"/>
  <c r="X196" i="16" a="1"/>
  <c r="X196" i="16" s="1"/>
  <c r="X224" i="16" a="1"/>
  <c r="X224" i="16" s="1"/>
  <c r="X222" i="16" a="1"/>
  <c r="X222" i="16" s="1"/>
  <c r="X236" i="16" a="1"/>
  <c r="X236" i="16" s="1"/>
  <c r="X219" i="16" a="1"/>
  <c r="X219" i="16" s="1"/>
  <c r="X241" i="16" a="1"/>
  <c r="X241" i="16" s="1"/>
  <c r="X270" i="16" a="1"/>
  <c r="X270" i="16" s="1"/>
  <c r="AU55" i="30"/>
  <c r="X263" i="16" a="1"/>
  <c r="X263" i="16" s="1"/>
  <c r="X268" i="16" a="1"/>
  <c r="X268" i="16" s="1"/>
  <c r="X275" i="16" a="1"/>
  <c r="X275" i="16" s="1"/>
  <c r="X276" i="16" a="1"/>
  <c r="X276" i="16" s="1"/>
  <c r="X278" i="16" a="1"/>
  <c r="X278" i="16" s="1"/>
  <c r="BE20" i="30"/>
  <c r="BC21" i="30"/>
  <c r="BE22" i="30"/>
  <c r="BD23" i="30"/>
  <c r="BE29" i="30"/>
  <c r="BD32" i="30"/>
  <c r="BC33" i="30"/>
  <c r="BE34" i="30"/>
  <c r="AS36" i="30"/>
  <c r="BC36" i="30"/>
  <c r="AS45" i="30"/>
  <c r="BC45" i="30"/>
  <c r="S12" i="24"/>
  <c r="AZ13" i="24" s="1"/>
  <c r="S57" i="24"/>
  <c r="AZ57" i="24" s="1"/>
  <c r="AC79" i="18"/>
  <c r="AD27" i="17"/>
  <c r="AD29" i="17"/>
  <c r="B7" i="35"/>
  <c r="BD21" i="30"/>
  <c r="X30" i="30"/>
  <c r="AT36" i="30"/>
  <c r="BD36" i="30"/>
  <c r="AT45" i="30"/>
  <c r="BD45" i="30"/>
  <c r="I46" i="3"/>
  <c r="X46" i="3"/>
  <c r="S38" i="24"/>
  <c r="AZ42" i="24" s="1"/>
  <c r="AI29" i="17"/>
  <c r="E31" i="35"/>
  <c r="BC22" i="30"/>
  <c r="Q21" i="17"/>
  <c r="AD28" i="17"/>
  <c r="E54" i="35"/>
  <c r="AZ27" i="24"/>
  <c r="E77" i="35"/>
  <c r="H6" i="32"/>
  <c r="D6" i="32"/>
  <c r="F6" i="32"/>
  <c r="N31" i="17"/>
  <c r="AD26" i="17"/>
  <c r="AP17" i="17"/>
  <c r="AP25" i="17" s="1"/>
  <c r="AP18" i="17"/>
  <c r="AP27" i="17" s="1"/>
  <c r="AB3" i="28"/>
  <c r="BJ12" i="28"/>
  <c r="BJ14" i="28"/>
  <c r="AI23" i="30" s="1"/>
  <c r="Y7" i="35"/>
  <c r="S7" i="35"/>
  <c r="BE44" i="30"/>
  <c r="BD44" i="30"/>
  <c r="L5" i="16" l="1"/>
  <c r="H5" i="16"/>
  <c r="J13" i="16" s="1"/>
  <c r="L10" i="16"/>
  <c r="H10" i="16"/>
  <c r="Z54" i="16"/>
  <c r="AA52" i="16" s="1"/>
  <c r="M13" i="16"/>
  <c r="I13" i="16"/>
  <c r="Z216" i="16"/>
  <c r="AA214" i="16" s="1"/>
  <c r="Z243" i="16"/>
  <c r="Z246" i="16" s="1"/>
  <c r="Y247" i="16" s="1"/>
  <c r="Z47" i="16"/>
  <c r="Y46" i="16"/>
  <c r="AH54" i="16"/>
  <c r="AG58" i="16" s="1"/>
  <c r="AH47" i="16"/>
  <c r="AG46" i="16"/>
  <c r="AG49" i="16" s="1"/>
  <c r="AG50" i="16" s="1"/>
  <c r="AH135" i="16"/>
  <c r="AG139" i="16" s="1"/>
  <c r="AH243" i="16"/>
  <c r="AG247" i="16" s="1"/>
  <c r="AH270" i="16"/>
  <c r="AG274" i="16" s="1"/>
  <c r="Y262" i="16"/>
  <c r="Z263" i="16"/>
  <c r="AH263" i="16"/>
  <c r="AG262" i="16"/>
  <c r="AG265" i="16" s="1"/>
  <c r="AG266" i="16" s="1"/>
  <c r="Z270" i="16"/>
  <c r="AH236" i="16"/>
  <c r="AG235" i="16"/>
  <c r="AG238" i="16" s="1"/>
  <c r="AG239" i="16" s="1"/>
  <c r="Z236" i="16"/>
  <c r="Y235" i="16"/>
  <c r="AH216" i="16"/>
  <c r="AG220" i="16" s="1"/>
  <c r="Z209" i="16"/>
  <c r="Y208" i="16"/>
  <c r="AH209" i="16"/>
  <c r="AG208" i="16"/>
  <c r="AG211" i="16" s="1"/>
  <c r="AG212" i="16" s="1"/>
  <c r="Z189" i="16"/>
  <c r="AH182" i="16"/>
  <c r="AG181" i="16"/>
  <c r="AG184" i="16" s="1"/>
  <c r="AG185" i="16" s="1"/>
  <c r="AH189" i="16"/>
  <c r="AG193" i="16" s="1"/>
  <c r="Z182" i="16"/>
  <c r="Y181" i="16"/>
  <c r="AH155" i="16"/>
  <c r="AG154" i="16"/>
  <c r="AG157" i="16" s="1"/>
  <c r="AG158" i="16" s="1"/>
  <c r="AH162" i="16"/>
  <c r="AG166" i="16" s="1"/>
  <c r="Z155" i="16"/>
  <c r="Y154" i="16"/>
  <c r="Z162" i="16"/>
  <c r="AH128" i="16"/>
  <c r="AG127" i="16"/>
  <c r="AG130" i="16" s="1"/>
  <c r="AG131" i="16" s="1"/>
  <c r="Z128" i="16"/>
  <c r="Y127" i="16"/>
  <c r="Z135" i="16"/>
  <c r="Y100" i="16"/>
  <c r="Z101" i="16"/>
  <c r="AH108" i="16"/>
  <c r="AG112" i="16" s="1"/>
  <c r="Z108" i="16"/>
  <c r="AG100" i="16"/>
  <c r="AG103" i="16" s="1"/>
  <c r="AG104" i="16" s="1"/>
  <c r="AH101" i="16"/>
  <c r="AH74" i="16"/>
  <c r="AG73" i="16"/>
  <c r="AG76" i="16" s="1"/>
  <c r="AG77" i="16" s="1"/>
  <c r="Z74" i="16"/>
  <c r="Y73" i="16"/>
  <c r="AH81" i="16"/>
  <c r="AG85" i="16" s="1"/>
  <c r="Z81" i="16"/>
  <c r="N13" i="16"/>
  <c r="AA24" i="16"/>
  <c r="J10" i="16" s="1"/>
  <c r="J6" i="16"/>
  <c r="AH20" i="16"/>
  <c r="AH21" i="16"/>
  <c r="AG19" i="16"/>
  <c r="AH27" i="16"/>
  <c r="B14" i="28"/>
  <c r="B11" i="28"/>
  <c r="AI21" i="30"/>
  <c r="C14" i="30" s="1"/>
  <c r="AL23" i="30"/>
  <c r="AM23" i="30"/>
  <c r="E16" i="30" s="1"/>
  <c r="D16" i="30"/>
  <c r="C43" i="30"/>
  <c r="C41" i="30"/>
  <c r="C16" i="30"/>
  <c r="AK23" i="30"/>
  <c r="AH3" i="28"/>
  <c r="BE46" i="30"/>
  <c r="BC46" i="30"/>
  <c r="BD46" i="30"/>
  <c r="C36" i="28"/>
  <c r="AT55" i="30"/>
  <c r="C17" i="28"/>
  <c r="P9" i="16"/>
  <c r="N6" i="16"/>
  <c r="AS55" i="30"/>
  <c r="P8" i="16"/>
  <c r="AT21" i="1"/>
  <c r="AU21" i="1" s="1"/>
  <c r="AU20" i="1"/>
  <c r="AG8" i="16"/>
  <c r="AW27" i="30"/>
  <c r="BB21" i="28"/>
  <c r="BB11" i="28"/>
  <c r="AC85" i="18"/>
  <c r="BJ13" i="28"/>
  <c r="B34" i="28"/>
  <c r="AD8" i="16"/>
  <c r="AW36" i="30"/>
  <c r="BB34" i="3" s="1"/>
  <c r="BB37" i="3" s="1"/>
  <c r="N39" i="3" s="1"/>
  <c r="AA36" i="3"/>
  <c r="H4" i="32"/>
  <c r="W36" i="3"/>
  <c r="AU22" i="1"/>
  <c r="AI20" i="1"/>
  <c r="R5" i="28" s="1"/>
  <c r="AD20" i="1"/>
  <c r="P5" i="28" s="1"/>
  <c r="AF8" i="16"/>
  <c r="AH8" i="16"/>
  <c r="S83" i="3"/>
  <c r="S46" i="3"/>
  <c r="AD31" i="17"/>
  <c r="AE8" i="16"/>
  <c r="BC19" i="28"/>
  <c r="AC8" i="16"/>
  <c r="BC10" i="28"/>
  <c r="BC11" i="28" s="1"/>
  <c r="BA20" i="28"/>
  <c r="BC20" i="28" s="1"/>
  <c r="AB24" i="16"/>
  <c r="N10" i="16" s="1"/>
  <c r="AW45" i="30"/>
  <c r="BD34" i="3" s="1"/>
  <c r="BD37" i="3" s="1"/>
  <c r="Z39" i="3" s="1"/>
  <c r="AF46" i="3"/>
  <c r="AF83" i="3"/>
  <c r="AP26" i="17"/>
  <c r="AQ26" i="17" s="1"/>
  <c r="AQ25" i="17"/>
  <c r="AQ27" i="17"/>
  <c r="B31" i="28"/>
  <c r="Z57" i="16" l="1"/>
  <c r="Y58" i="16" s="1"/>
  <c r="L13" i="16"/>
  <c r="O13" i="16" s="1"/>
  <c r="Z219" i="16"/>
  <c r="Y220" i="16" s="1"/>
  <c r="H13" i="16"/>
  <c r="K13" i="16" s="1"/>
  <c r="AA241" i="16"/>
  <c r="AH46" i="16"/>
  <c r="Y49" i="16"/>
  <c r="Z46" i="16"/>
  <c r="Z49" i="16" s="1"/>
  <c r="AH262" i="16"/>
  <c r="Z273" i="16"/>
  <c r="Y274" i="16" s="1"/>
  <c r="AA268" i="16"/>
  <c r="Y265" i="16"/>
  <c r="Z262" i="16"/>
  <c r="Z265" i="16" s="1"/>
  <c r="Y238" i="16"/>
  <c r="Z235" i="16"/>
  <c r="Z238" i="16" s="1"/>
  <c r="AH235" i="16"/>
  <c r="Y211" i="16"/>
  <c r="Z208" i="16"/>
  <c r="Z211" i="16" s="1"/>
  <c r="AH208" i="16"/>
  <c r="Z181" i="16"/>
  <c r="Z184" i="16" s="1"/>
  <c r="Y184" i="16"/>
  <c r="AH181" i="16"/>
  <c r="Z192" i="16"/>
  <c r="Y193" i="16" s="1"/>
  <c r="AA187" i="16"/>
  <c r="Y157" i="16"/>
  <c r="Z154" i="16"/>
  <c r="Z157" i="16" s="1"/>
  <c r="AA160" i="16"/>
  <c r="Z165" i="16"/>
  <c r="Y166" i="16" s="1"/>
  <c r="AH154" i="16"/>
  <c r="AH127" i="16"/>
  <c r="Z138" i="16"/>
  <c r="Y139" i="16" s="1"/>
  <c r="AA133" i="16"/>
  <c r="Y130" i="16"/>
  <c r="Z127" i="16"/>
  <c r="Z130" i="16" s="1"/>
  <c r="Y103" i="16"/>
  <c r="Z100" i="16"/>
  <c r="Z103" i="16" s="1"/>
  <c r="AH100" i="16"/>
  <c r="Z111" i="16"/>
  <c r="Y112" i="16" s="1"/>
  <c r="AA106" i="16"/>
  <c r="AA79" i="16"/>
  <c r="Z84" i="16"/>
  <c r="Y85" i="16" s="1"/>
  <c r="AH73" i="16"/>
  <c r="Y76" i="16"/>
  <c r="Z73" i="16"/>
  <c r="Z76" i="16" s="1"/>
  <c r="AG31" i="16"/>
  <c r="AG22" i="16"/>
  <c r="AG23" i="16" s="1"/>
  <c r="AH19" i="16"/>
  <c r="D14" i="30"/>
  <c r="C27" i="30"/>
  <c r="AL21" i="30"/>
  <c r="E14" i="30" s="1"/>
  <c r="AM21" i="30"/>
  <c r="C25" i="30"/>
  <c r="AK21" i="30"/>
  <c r="B24" i="28"/>
  <c r="AI22" i="30"/>
  <c r="AM22" i="30" s="1"/>
  <c r="E15" i="30" s="1"/>
  <c r="P6" i="16"/>
  <c r="B21" i="28"/>
  <c r="C27" i="28"/>
  <c r="K36" i="3"/>
  <c r="O36" i="3"/>
  <c r="AT23" i="1"/>
  <c r="AU23" i="1" s="1"/>
  <c r="P5" i="16"/>
  <c r="R13" i="16" s="1"/>
  <c r="P10" i="16"/>
  <c r="AZ34" i="3"/>
  <c r="AZ38" i="3" s="1"/>
  <c r="AZ33" i="3"/>
  <c r="BA21" i="28"/>
  <c r="BC21" i="28"/>
  <c r="R10" i="16"/>
  <c r="AA74" i="18"/>
  <c r="AA20" i="17"/>
  <c r="AP28" i="17" s="1"/>
  <c r="AQ28" i="17" s="1"/>
  <c r="Y20" i="21"/>
  <c r="AA2" i="30"/>
  <c r="AF74" i="18"/>
  <c r="AF20" i="17"/>
  <c r="AC20" i="21"/>
  <c r="P13" i="16" l="1"/>
  <c r="Q13" i="16"/>
  <c r="Y104" i="16"/>
  <c r="Y266" i="16"/>
  <c r="Y239" i="16"/>
  <c r="Y212" i="16"/>
  <c r="AA44" i="16"/>
  <c r="Y50" i="16"/>
  <c r="AA125" i="16"/>
  <c r="AA152" i="16"/>
  <c r="AA179" i="16"/>
  <c r="Y185" i="16"/>
  <c r="AA233" i="16"/>
  <c r="AA260" i="16"/>
  <c r="AA206" i="16"/>
  <c r="Y158" i="16"/>
  <c r="Y131" i="16"/>
  <c r="AA98" i="16"/>
  <c r="BA16" i="30"/>
  <c r="Y77" i="16"/>
  <c r="AA71" i="16"/>
  <c r="AC28" i="30"/>
  <c r="C33" i="30"/>
  <c r="AL22" i="30"/>
  <c r="C35" i="30"/>
  <c r="D15" i="30"/>
  <c r="C15" i="30"/>
  <c r="AK22" i="30"/>
  <c r="AZ37" i="3"/>
  <c r="C39" i="3" s="1"/>
  <c r="S13" i="16" l="1"/>
  <c r="AY16" i="30"/>
  <c r="AC29" i="30"/>
  <c r="AB28" i="16"/>
  <c r="Y21" i="16"/>
  <c r="AB25" i="16"/>
  <c r="Y20" i="16"/>
  <c r="AA20" i="16"/>
  <c r="Z28" i="16"/>
  <c r="AB34" i="16"/>
  <c r="Z34" i="16"/>
  <c r="L41" i="16"/>
  <c r="L40" i="16"/>
  <c r="Z25" i="16"/>
  <c r="AA21" i="16"/>
  <c r="AB20" i="16" l="1"/>
  <c r="AB27" i="16"/>
  <c r="Z27" i="16"/>
  <c r="AB21" i="16"/>
  <c r="Z21" i="16"/>
  <c r="AA19" i="16"/>
  <c r="Z20" i="16"/>
  <c r="Y19" i="16"/>
  <c r="Z30" i="16" l="1"/>
  <c r="AA22" i="16"/>
  <c r="AA25" i="16"/>
  <c r="BB14" i="30"/>
  <c r="AB30" i="16"/>
  <c r="Y22" i="16"/>
  <c r="Z19" i="16"/>
  <c r="AB19" i="16"/>
  <c r="Y31" i="16" l="1"/>
  <c r="AB22" i="16"/>
  <c r="AS14" i="30"/>
  <c r="AC18" i="30"/>
  <c r="AQ14" i="30"/>
  <c r="AC16" i="30"/>
  <c r="Z22" i="16"/>
  <c r="AC21" i="30"/>
  <c r="AA17" i="16"/>
  <c r="AC19" i="30"/>
  <c r="AY14" i="30"/>
  <c r="Y23" i="16" l="1"/>
  <c r="AC17" i="30"/>
  <c r="AR14" i="30" l="1"/>
  <c r="AC20" i="30"/>
  <c r="AD16" i="30" s="1"/>
  <c r="BA14" i="30"/>
  <c r="AC21" i="16"/>
  <c r="AE21" i="16"/>
  <c r="AF25" i="16"/>
  <c r="AC20" i="16"/>
  <c r="AD34" i="16"/>
  <c r="AF28" i="16"/>
  <c r="AF34" i="16"/>
  <c r="AE20" i="16"/>
  <c r="M40" i="16"/>
  <c r="AC25" i="16"/>
  <c r="M41" i="16"/>
  <c r="AG9" i="16" l="1"/>
  <c r="AD20" i="16"/>
  <c r="AC9" i="16" s="1"/>
  <c r="AF27" i="16"/>
  <c r="AE19" i="16"/>
  <c r="AF20" i="16"/>
  <c r="AF21" i="16"/>
  <c r="AE10" i="16" s="1"/>
  <c r="AD21" i="16"/>
  <c r="AC19" i="16"/>
  <c r="AC10" i="16" l="1"/>
  <c r="AF30" i="16"/>
  <c r="AE9" i="16"/>
  <c r="AK20" i="16"/>
  <c r="AE22" i="16"/>
  <c r="AF19" i="16"/>
  <c r="AK21" i="16"/>
  <c r="AD19" i="16"/>
  <c r="AC22" i="16"/>
  <c r="AE17" i="16" l="1"/>
  <c r="AF22" i="16"/>
  <c r="AC25" i="30"/>
  <c r="AY15" i="30"/>
  <c r="BB15" i="30"/>
  <c r="AD22" i="16"/>
  <c r="AC23" i="16" l="1"/>
  <c r="AC27" i="30"/>
  <c r="AK22" i="16"/>
  <c r="AC22" i="30"/>
  <c r="AQ15" i="30"/>
  <c r="R3" i="30" s="1"/>
  <c r="AR15" i="30"/>
  <c r="AC26" i="30" l="1"/>
  <c r="BA15" i="30"/>
  <c r="AC23" i="30"/>
  <c r="R4" i="30" l="1"/>
  <c r="AD27" i="16"/>
  <c r="AD30" i="16" l="1"/>
  <c r="AC31" i="16" s="1"/>
  <c r="AE25" i="16"/>
  <c r="AS15" i="30" l="1"/>
  <c r="R5" i="30" s="1"/>
  <c r="AC24" i="30"/>
  <c r="AD20" i="30" l="1"/>
  <c r="AG10" i="16"/>
  <c r="Y25" i="21" s="1"/>
  <c r="BB16" i="30" l="1"/>
  <c r="R6" i="30" s="1"/>
  <c r="AC30" i="30"/>
  <c r="AC31"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S8" authorId="0" shapeId="0" xr:uid="{15CCB2BB-1A36-42D7-97C8-17CA3B159116}">
      <text>
        <r>
          <rPr>
            <b/>
            <sz val="14"/>
            <color indexed="81"/>
            <rFont val="ＭＳ Ｐゴシック"/>
            <family val="3"/>
            <charset val="128"/>
          </rPr>
          <t xml:space="preserve">学校の集団宿泊教室以外でのご利用は、
部活動名やクラブ名等を必ず記入
</t>
        </r>
        <r>
          <rPr>
            <b/>
            <sz val="16"/>
            <color indexed="10"/>
            <rFont val="ＭＳ Ｐゴシック"/>
            <family val="3"/>
            <charset val="128"/>
          </rPr>
          <t>例：〇〇学校陸上部
　　〇〇学校３年PTA</t>
        </r>
        <r>
          <rPr>
            <b/>
            <sz val="16"/>
            <color indexed="81"/>
            <rFont val="ＭＳ Ｐゴシック"/>
            <family val="3"/>
            <charset val="128"/>
          </rPr>
          <t>などを記入</t>
        </r>
      </text>
    </comment>
    <comment ref="S12" authorId="0" shapeId="0" xr:uid="{00000000-0006-0000-0100-000001000000}">
      <text>
        <r>
          <rPr>
            <b/>
            <sz val="16"/>
            <color indexed="81"/>
            <rFont val="ＭＳ Ｐゴシック"/>
            <family val="3"/>
            <charset val="128"/>
          </rPr>
          <t>集団宿泊教室での利用は
代表者は学校長名</t>
        </r>
      </text>
    </comment>
    <comment ref="S14" authorId="1" shapeId="0" xr:uid="{9A6D7084-DBDC-402B-9A7E-DE47DBD11BF2}">
      <text>
        <r>
          <rPr>
            <b/>
            <sz val="16"/>
            <color indexed="81"/>
            <rFont val="MS P ゴシック"/>
            <family val="3"/>
            <charset val="128"/>
          </rPr>
          <t>FAX番号は申請書類をメールで
提出される方は入力不要</t>
        </r>
      </text>
    </comment>
    <comment ref="G18" authorId="2" shapeId="0" xr:uid="{2C46352A-DE56-448C-83F9-4A1CDFDB5922}">
      <text>
        <r>
          <rPr>
            <b/>
            <sz val="14"/>
            <color indexed="81"/>
            <rFont val="MS P ゴシック"/>
            <family val="3"/>
            <charset val="128"/>
          </rPr>
          <t>例：・決まりを守り、規則正しい生活を送る態度を育てるため。 
　　・自分で考えて行動できる力を身につけるため。 
　　・豊かな自然の中で自然に親しみ、自然を大切にする心を養うため。 
　　・友達と協力して活動したりして、児童同士の友情を深めるため。など</t>
        </r>
      </text>
    </comment>
    <comment ref="G29" authorId="0" shapeId="0" xr:uid="{00000000-0006-0000-0100-000003000000}">
      <text>
        <r>
          <rPr>
            <sz val="14"/>
            <color indexed="81"/>
            <rFont val="MS P ゴシック"/>
            <family val="3"/>
            <charset val="128"/>
          </rPr>
          <t>青年の家と当日を含め打ち合せ等の対応をされる方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US1</author>
  </authors>
  <commentList>
    <comment ref="F15" authorId="0" shapeId="0" xr:uid="{BD97B369-E58B-4B13-84D8-AD95BF4BFA71}">
      <text>
        <r>
          <rPr>
            <b/>
            <sz val="22"/>
            <color indexed="10"/>
            <rFont val="MS P ゴシック"/>
            <family val="3"/>
            <charset val="128"/>
          </rPr>
          <t>区分を選択　</t>
        </r>
        <r>
          <rPr>
            <b/>
            <sz val="14"/>
            <color indexed="81"/>
            <rFont val="MS P ゴシック"/>
            <family val="3"/>
            <charset val="128"/>
          </rPr>
          <t>一般・小学生～高校生・未就学児それぞれ分けて記入ください。
　　　　　　　　　例　</t>
        </r>
        <r>
          <rPr>
            <b/>
            <sz val="14"/>
            <color indexed="10"/>
            <rFont val="MS P ゴシック"/>
            <family val="3"/>
            <charset val="128"/>
          </rPr>
          <t>一般を</t>
        </r>
        <r>
          <rPr>
            <b/>
            <sz val="16"/>
            <color indexed="10"/>
            <rFont val="MS P ゴシック"/>
            <family val="3"/>
            <charset val="128"/>
          </rPr>
          <t>NO.1</t>
        </r>
        <r>
          <rPr>
            <b/>
            <sz val="14"/>
            <color indexed="81"/>
            <rFont val="MS P ゴシック"/>
            <family val="3"/>
            <charset val="128"/>
          </rPr>
          <t>に記入した場合,</t>
        </r>
        <r>
          <rPr>
            <b/>
            <sz val="14"/>
            <color indexed="10"/>
            <rFont val="MS P ゴシック"/>
            <family val="3"/>
            <charset val="128"/>
          </rPr>
          <t>小学生～高校生を</t>
        </r>
        <r>
          <rPr>
            <b/>
            <sz val="16"/>
            <color indexed="10"/>
            <rFont val="MS P ゴシック"/>
            <family val="3"/>
            <charset val="128"/>
          </rPr>
          <t>NO,2</t>
        </r>
        <r>
          <rPr>
            <b/>
            <sz val="14"/>
            <color indexed="81"/>
            <rFont val="MS P ゴシック"/>
            <family val="3"/>
            <charset val="128"/>
          </rPr>
          <t>から記入　</t>
        </r>
      </text>
    </comment>
    <comment ref="O17" authorId="1" shapeId="0" xr:uid="{00000000-0006-0000-0200-000003000000}">
      <text>
        <r>
          <rPr>
            <sz val="11"/>
            <color indexed="81"/>
            <rFont val="MS P ゴシック"/>
            <family val="3"/>
            <charset val="128"/>
          </rPr>
          <t>領収書で一般の中で引率者と研修生に分ける必要がない場合は空白で可</t>
        </r>
      </text>
    </comment>
    <comment ref="P17" authorId="1" shapeId="0" xr:uid="{00000000-0006-0000-0200-000004000000}">
      <text>
        <r>
          <rPr>
            <sz val="12"/>
            <color indexed="81"/>
            <rFont val="MS P ゴシック"/>
            <family val="3"/>
            <charset val="128"/>
          </rPr>
          <t>手帳がＡおよび1級等に該当される方は、介護者の施設利用料金も免除になりますので、介護者を入力。また</t>
        </r>
        <r>
          <rPr>
            <b/>
            <sz val="12"/>
            <color indexed="81"/>
            <rFont val="MS P ゴシック"/>
            <family val="3"/>
            <charset val="128"/>
          </rPr>
          <t>免除申請書</t>
        </r>
        <r>
          <rPr>
            <sz val="12"/>
            <color indexed="81"/>
            <rFont val="MS P ゴシック"/>
            <family val="3"/>
            <charset val="128"/>
          </rPr>
          <t>の提出が必要となります。</t>
        </r>
      </text>
    </comment>
    <comment ref="Q17" authorId="1" shapeId="0" xr:uid="{00000000-0006-0000-0200-000005000000}">
      <text>
        <r>
          <rPr>
            <sz val="18"/>
            <color indexed="81"/>
            <rFont val="MS P ゴシック"/>
            <family val="3"/>
            <charset val="128"/>
          </rPr>
          <t>免除者の方は記入
身体１、療育B２　精神２など</t>
        </r>
      </text>
    </comment>
    <comment ref="L19" authorId="2" shapeId="0" xr:uid="{FE014C38-A67C-4B11-AFA4-9304463444AE}">
      <text/>
    </comment>
    <comment ref="F43" authorId="0" shapeId="0" xr:uid="{00000000-0006-0000-0200-000006000000}">
      <text>
        <r>
          <rPr>
            <b/>
            <sz val="18"/>
            <color indexed="81"/>
            <rFont val="MS P ゴシック"/>
            <family val="3"/>
            <charset val="128"/>
          </rPr>
          <t>区分を選んでください。
一般・小学生～高校生・未就学児それぞれ分けて入力ください。
例　</t>
        </r>
        <r>
          <rPr>
            <b/>
            <sz val="18"/>
            <color indexed="10"/>
            <rFont val="MS P ゴシック"/>
            <family val="3"/>
            <charset val="128"/>
          </rPr>
          <t>一般をNO.1に記入した場合</t>
        </r>
        <r>
          <rPr>
            <b/>
            <sz val="18"/>
            <color indexed="81"/>
            <rFont val="MS P ゴシック"/>
            <family val="3"/>
            <charset val="128"/>
          </rPr>
          <t xml:space="preserve">
　　小学生～高校生を</t>
        </r>
        <r>
          <rPr>
            <b/>
            <sz val="20"/>
            <color indexed="10"/>
            <rFont val="MS P ゴシック"/>
            <family val="3"/>
            <charset val="128"/>
          </rPr>
          <t>NO,2</t>
        </r>
        <r>
          <rPr>
            <b/>
            <sz val="18"/>
            <color indexed="81"/>
            <rFont val="MS P ゴシック"/>
            <family val="3"/>
            <charset val="128"/>
          </rPr>
          <t>から入力</t>
        </r>
      </text>
    </comment>
    <comment ref="O45" authorId="1" shapeId="0" xr:uid="{00000000-0006-0000-0200-000007000000}">
      <text>
        <r>
          <rPr>
            <sz val="9"/>
            <color indexed="81"/>
            <rFont val="MS P ゴシック"/>
            <family val="3"/>
            <charset val="128"/>
          </rPr>
          <t>一般の方は
引率者/保護者/学生/その他（バスの運転手など）を入力</t>
        </r>
      </text>
    </comment>
    <comment ref="P45" authorId="1" shapeId="0" xr:uid="{00000000-0006-0000-0200-000008000000}">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45" authorId="1" shapeId="0" xr:uid="{00000000-0006-0000-0200-000009000000}">
      <text>
        <r>
          <rPr>
            <sz val="14"/>
            <color indexed="81"/>
            <rFont val="MS P ゴシック"/>
            <family val="3"/>
            <charset val="128"/>
          </rPr>
          <t>免除者の方は記入
身体Ａ、療育１　精神２など</t>
        </r>
      </text>
    </comment>
    <comment ref="F70" authorId="0" shapeId="0" xr:uid="{284ADAC0-1D63-42EC-BD86-1165E27023FC}">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72" authorId="1" shapeId="0" xr:uid="{19D70389-D9DF-4275-88AD-AC5A7AF7BFAB}">
      <text>
        <r>
          <rPr>
            <sz val="9"/>
            <color indexed="81"/>
            <rFont val="MS P ゴシック"/>
            <family val="3"/>
            <charset val="128"/>
          </rPr>
          <t>一般の方は
引率者/保護者/学生/その他（バスの運転手など）を入力</t>
        </r>
      </text>
    </comment>
    <comment ref="P72" authorId="1" shapeId="0" xr:uid="{0E98D1D4-F982-4986-9BFD-54840CBDB56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72" authorId="1" shapeId="0" xr:uid="{95FCD47E-A1E2-4B56-BF1E-4E81DBCB00E7}">
      <text>
        <r>
          <rPr>
            <sz val="14"/>
            <color indexed="81"/>
            <rFont val="MS P ゴシック"/>
            <family val="3"/>
            <charset val="128"/>
          </rPr>
          <t>免除者の方は記入
身体Ａ、療育１　精神２など</t>
        </r>
      </text>
    </comment>
    <comment ref="F97" authorId="0" shapeId="0" xr:uid="{DCC2A09A-2158-440E-AD61-9B5CDFA6C88D}">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99" authorId="1" shapeId="0" xr:uid="{7A843411-5EBF-4857-90EE-36A9F1C8D300}">
      <text>
        <r>
          <rPr>
            <sz val="9"/>
            <color indexed="81"/>
            <rFont val="MS P ゴシック"/>
            <family val="3"/>
            <charset val="128"/>
          </rPr>
          <t>一般の方は
引率者/保護者/学生/その他（バスの運転手など）を入力</t>
        </r>
      </text>
    </comment>
    <comment ref="P99" authorId="1" shapeId="0" xr:uid="{A6CA9266-15D3-4800-AA17-AE0A37CA58CB}">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124" authorId="0" shapeId="0" xr:uid="{29BC5D59-4CF3-416E-98E6-0BF16F10031C}">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126" authorId="1" shapeId="0" xr:uid="{9D88C70D-26D5-4566-8202-ED5A5634C281}">
      <text>
        <r>
          <rPr>
            <sz val="9"/>
            <color indexed="81"/>
            <rFont val="MS P ゴシック"/>
            <family val="3"/>
            <charset val="128"/>
          </rPr>
          <t>一般の方は
引率者/保護者/学生/その他（バスの運転手など）を入力</t>
        </r>
      </text>
    </comment>
    <comment ref="P126" authorId="1" shapeId="0" xr:uid="{52485A01-FA23-48B3-BF3D-FD343A04768C}">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126" authorId="1" shapeId="0" xr:uid="{DF305F50-D085-4D7B-9A47-607CB7D27A87}">
      <text>
        <r>
          <rPr>
            <sz val="14"/>
            <color indexed="81"/>
            <rFont val="MS P ゴシック"/>
            <family val="3"/>
            <charset val="128"/>
          </rPr>
          <t>免除者の方は記入
身体Ａ、療育１　精神２など</t>
        </r>
      </text>
    </comment>
    <comment ref="F151" authorId="0" shapeId="0" xr:uid="{BEA3E424-32A4-47E0-979A-6B131B6FA104}">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153" authorId="1" shapeId="0" xr:uid="{FAFFA7D4-4CB5-4D53-A262-027741E41D5A}">
      <text>
        <r>
          <rPr>
            <sz val="9"/>
            <color indexed="81"/>
            <rFont val="MS P ゴシック"/>
            <family val="3"/>
            <charset val="128"/>
          </rPr>
          <t>一般の方は
引率者/保護者/学生/その他（バスの運転手など）を入力</t>
        </r>
      </text>
    </comment>
    <comment ref="P153" authorId="1" shapeId="0" xr:uid="{572F9336-0F29-42ED-BAB8-752967607A4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153" authorId="1" shapeId="0" xr:uid="{FD11BC3F-370D-49D8-8024-A36E7CB4402C}">
      <text>
        <r>
          <rPr>
            <sz val="14"/>
            <color indexed="81"/>
            <rFont val="MS P ゴシック"/>
            <family val="3"/>
            <charset val="128"/>
          </rPr>
          <t>免除者の方は記入
身体Ａ、療育１　精神２など</t>
        </r>
      </text>
    </comment>
    <comment ref="F178" authorId="0" shapeId="0" xr:uid="{7264E5C5-403F-40C8-96C4-7018746F7A2C}">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180" authorId="1" shapeId="0" xr:uid="{AC319F8E-4234-4C92-9DB9-6AD761107EDE}">
      <text>
        <r>
          <rPr>
            <sz val="9"/>
            <color indexed="81"/>
            <rFont val="MS P ゴシック"/>
            <family val="3"/>
            <charset val="128"/>
          </rPr>
          <t>一般の方は
引率者/保護者/学生/その他（バスの運転手など）を入力</t>
        </r>
      </text>
    </comment>
    <comment ref="P180" authorId="1" shapeId="0" xr:uid="{7EE67A65-7C79-4BFF-8079-5596B6503D4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180" authorId="1" shapeId="0" xr:uid="{F703FC32-2C54-41D5-B955-EE5871DEFE45}">
      <text>
        <r>
          <rPr>
            <sz val="14"/>
            <color indexed="81"/>
            <rFont val="MS P ゴシック"/>
            <family val="3"/>
            <charset val="128"/>
          </rPr>
          <t>免除者の方は記入
身体Ａ、療育１　精神２など</t>
        </r>
      </text>
    </comment>
    <comment ref="F205" authorId="0" shapeId="0" xr:uid="{C0F00670-71A6-481D-97AA-5EBA9484E8DA}">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207" authorId="1" shapeId="0" xr:uid="{B93759BB-260E-4854-BF4A-56F4DC36B861}">
      <text>
        <r>
          <rPr>
            <sz val="9"/>
            <color indexed="81"/>
            <rFont val="MS P ゴシック"/>
            <family val="3"/>
            <charset val="128"/>
          </rPr>
          <t>一般の方は
引率者/保護者/学生/その他（バスの運転手など）を入力</t>
        </r>
      </text>
    </comment>
    <comment ref="P207" authorId="1" shapeId="0" xr:uid="{28DC1E05-B658-4A9F-8704-D5B9CF8271D9}">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207" authorId="1" shapeId="0" xr:uid="{D57D584F-F758-4BAD-877E-5A79EB7AF673}">
      <text>
        <r>
          <rPr>
            <sz val="14"/>
            <color indexed="81"/>
            <rFont val="MS P ゴシック"/>
            <family val="3"/>
            <charset val="128"/>
          </rPr>
          <t>免除者の方は記入
身体Ａ、療育１　精神２など</t>
        </r>
      </text>
    </comment>
    <comment ref="F232" authorId="0" shapeId="0" xr:uid="{260B3F8C-76AB-41D9-8083-76AE2758796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234" authorId="1" shapeId="0" xr:uid="{B95CA291-A369-4210-85C9-6C29625E06F2}">
      <text>
        <r>
          <rPr>
            <sz val="9"/>
            <color indexed="81"/>
            <rFont val="MS P ゴシック"/>
            <family val="3"/>
            <charset val="128"/>
          </rPr>
          <t>一般の方は
引率者/保護者/学生/その他（バスの運転手など）を入力</t>
        </r>
      </text>
    </comment>
    <comment ref="P234" authorId="1" shapeId="0" xr:uid="{8DDE5019-FE10-4974-8980-3C92ADC044C2}">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234" authorId="1" shapeId="0" xr:uid="{6EC7A61B-DB87-43BB-BC3E-59FC8EC7B5DA}">
      <text>
        <r>
          <rPr>
            <sz val="14"/>
            <color indexed="81"/>
            <rFont val="MS P ゴシック"/>
            <family val="3"/>
            <charset val="128"/>
          </rPr>
          <t>免除者の方は記入
身体Ａ、療育１　精神２など</t>
        </r>
      </text>
    </comment>
    <comment ref="F259" authorId="0" shapeId="0" xr:uid="{2E38E1E7-F364-4A42-A7D0-6DAF37501CD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261" authorId="1" shapeId="0" xr:uid="{C064EA8E-398B-4BCC-A557-B3662400FE56}">
      <text>
        <r>
          <rPr>
            <sz val="9"/>
            <color indexed="81"/>
            <rFont val="MS P ゴシック"/>
            <family val="3"/>
            <charset val="128"/>
          </rPr>
          <t>一般の方は
引率者/保護者/学生/その他（バスの運転手など）を入力</t>
        </r>
      </text>
    </comment>
    <comment ref="P261" authorId="1" shapeId="0" xr:uid="{1E80B9C7-487E-4AF4-A008-4DA4CA5AB01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261" authorId="1" shapeId="0" xr:uid="{4705CFD7-7380-4486-9F3E-53F0BF6F941A}">
      <text>
        <r>
          <rPr>
            <sz val="14"/>
            <color indexed="81"/>
            <rFont val="MS P ゴシック"/>
            <family val="3"/>
            <charset val="128"/>
          </rPr>
          <t>免除者の方は記入
身体Ａ、療育１　精神２など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taisuke ikeda</author>
    <author>US1</author>
    <author>amakusa01</author>
  </authors>
  <commentList>
    <comment ref="V6" authorId="0" shapeId="0" xr:uid="{1E9B115E-83A2-4F70-B961-B1D1EA041344}">
      <text>
        <r>
          <rPr>
            <b/>
            <sz val="18"/>
            <color indexed="10"/>
            <rFont val="MS P ゴシック"/>
            <family val="3"/>
            <charset val="128"/>
          </rPr>
          <t>概算金額は支払い金額を保証するものではありません。</t>
        </r>
      </text>
    </comment>
    <comment ref="U14" authorId="0" shapeId="0" xr:uid="{F5443BA7-03ED-4FA7-8D31-44562AE60CE3}">
      <text>
        <r>
          <rPr>
            <sz val="18"/>
            <color indexed="81"/>
            <rFont val="MS P ゴシック"/>
            <family val="3"/>
            <charset val="128"/>
          </rPr>
          <t>宿泊人数・日帰り人数を入力</t>
        </r>
      </text>
    </comment>
    <comment ref="BJ19" authorId="1" shapeId="0" xr:uid="{78BBADAC-C261-4DFF-AB38-62DE641DCBD4}">
      <text/>
    </comment>
    <comment ref="C20" authorId="1" shapeId="0" xr:uid="{CA429270-8096-4745-A6D6-F045F3826306}">
      <text>
        <r>
          <rPr>
            <b/>
            <sz val="16"/>
            <color indexed="81"/>
            <rFont val="MS P ゴシック"/>
            <family val="3"/>
            <charset val="128"/>
          </rPr>
          <t>宿泊人数を記入
シーツ・枕カバー(１set)=１人分</t>
        </r>
      </text>
    </comment>
    <comment ref="M20" authorId="2" shapeId="0" xr:uid="{00000000-0006-0000-0300-000002000000}">
      <text>
        <r>
          <rPr>
            <b/>
            <sz val="16"/>
            <color indexed="81"/>
            <rFont val="MS P ゴシック"/>
            <family val="3"/>
            <charset val="128"/>
          </rPr>
          <t>活動項目
（項目にカーソルを
合せると写真が表示</t>
        </r>
      </text>
    </comment>
    <comment ref="U20" authorId="1" shapeId="0" xr:uid="{6D95B4B2-15BD-40CC-9415-773FB9199503}">
      <text>
        <r>
          <rPr>
            <b/>
            <sz val="16"/>
            <color indexed="81"/>
            <rFont val="MS P ゴシック"/>
            <family val="3"/>
            <charset val="128"/>
          </rPr>
          <t>焼き杉　　　　　　　　　　　１５０円
焼き杉フォトフレーム　　　　１５０円
焼き杉プリント掛け　　　　　２００円
プラホビー　　　　　　　　　１００円</t>
        </r>
        <r>
          <rPr>
            <b/>
            <u/>
            <sz val="16"/>
            <color indexed="81"/>
            <rFont val="MS P ゴシック"/>
            <family val="3"/>
            <charset val="128"/>
          </rPr>
          <t xml:space="preserve">
</t>
        </r>
        <r>
          <rPr>
            <b/>
            <sz val="16"/>
            <color indexed="81"/>
            <rFont val="MS P ゴシック"/>
            <family val="3"/>
            <charset val="128"/>
          </rPr>
          <t xml:space="preserve">貝殻コースター　　　　　　　２００円
貝殻ストラップ　　　　　　　　５０円
貝殻ストラップ（鈴付き）　　１００円
</t>
        </r>
        <r>
          <rPr>
            <b/>
            <u/>
            <sz val="16"/>
            <color indexed="81"/>
            <rFont val="MS P ゴシック"/>
            <family val="3"/>
            <charset val="128"/>
          </rPr>
          <t>竹細工　　　　　　　　　　　　５０円</t>
        </r>
        <r>
          <rPr>
            <b/>
            <sz val="16"/>
            <color indexed="81"/>
            <rFont val="MS P ゴシック"/>
            <family val="3"/>
            <charset val="128"/>
          </rPr>
          <t xml:space="preserve">
ミニしめ縄　　　　　　　　　２００円
手のり門松　　　　　　　　　１５０円
</t>
        </r>
        <r>
          <rPr>
            <b/>
            <u/>
            <sz val="16"/>
            <color indexed="81"/>
            <rFont val="MS P ゴシック"/>
            <family val="3"/>
            <charset val="128"/>
          </rPr>
          <t>クリスマスリース　　　　　　３００円</t>
        </r>
        <r>
          <rPr>
            <b/>
            <sz val="16"/>
            <color indexed="81"/>
            <rFont val="MS P ゴシック"/>
            <family val="3"/>
            <charset val="128"/>
          </rPr>
          <t xml:space="preserve">
ハイゼックス米（１袋）　　　　２０円　　　
火起こし体験（１台４～６名）４５０円</t>
        </r>
      </text>
    </comment>
    <comment ref="AX20" authorId="2" shapeId="0" xr:uid="{00000000-0006-0000-0300-000003000000}">
      <text>
        <r>
          <rPr>
            <b/>
            <sz val="12"/>
            <color indexed="81"/>
            <rFont val="MS P ゴシック"/>
            <family val="3"/>
            <charset val="128"/>
          </rPr>
          <t>活動の種類を選択</t>
        </r>
      </text>
    </comment>
    <comment ref="BJ20" authorId="1" shapeId="0" xr:uid="{36A9E068-BDE5-415A-B20C-380BAF6A4B54}">
      <text/>
    </comment>
    <comment ref="C21" authorId="0" shapeId="0" xr:uid="{6F57E55A-298B-4AEE-839B-0AC6EF446E4E}">
      <text>
        <r>
          <rPr>
            <b/>
            <sz val="16"/>
            <color indexed="81"/>
            <rFont val="MS P ゴシック"/>
            <family val="3"/>
            <charset val="128"/>
          </rPr>
          <t>ゴミ袋を購入された場合
ゴミは青年の家で処分可
その他の袋・ゴミは持帰り</t>
        </r>
      </text>
    </comment>
    <comment ref="BJ21" authorId="1" shapeId="0" xr:uid="{FC12D47B-6B3D-411C-93C6-BDB3EF10ACB1}">
      <text/>
    </comment>
    <comment ref="BJ22" authorId="1" shapeId="0" xr:uid="{AFA24FCD-A302-442E-BFDD-EE408A0A8AEF}">
      <text/>
    </comment>
    <comment ref="BJ23" authorId="1" shapeId="0" xr:uid="{576597A3-C26C-4B8D-8EB0-3AB9303498E1}">
      <text/>
    </comment>
    <comment ref="BJ24" authorId="1" shapeId="0" xr:uid="{7EF94133-FCA1-4451-850F-330CA127FE49}">
      <text/>
    </comment>
    <comment ref="BJ25" authorId="1" shapeId="0" xr:uid="{23E70AB5-C832-4BCC-B6BC-1E0A00F9129A}">
      <text/>
    </comment>
    <comment ref="BJ26" authorId="1" shapeId="0" xr:uid="{10DFD70C-05BF-464D-B909-6CF0DDE0BB96}">
      <text/>
    </comment>
    <comment ref="E27" authorId="2" shapeId="0" xr:uid="{4075CE6A-720E-4CF5-A26F-242145A5F1C8}">
      <text>
        <r>
          <rPr>
            <sz val="20"/>
            <color indexed="81"/>
            <rFont val="MS P ゴシック"/>
            <family val="3"/>
            <charset val="128"/>
          </rPr>
          <t>弁当注文の場合　種類選択</t>
        </r>
      </text>
    </comment>
    <comment ref="BJ27" authorId="1" shapeId="0" xr:uid="{C5D495BC-6FB5-4FCD-9D38-ADA0D5173CD3}">
      <text/>
    </comment>
    <comment ref="BJ28" authorId="1" shapeId="0" xr:uid="{7BF3A136-E55A-402E-BA58-B5E1A01BB037}">
      <text/>
    </comment>
    <comment ref="BJ29" authorId="1" shapeId="0" xr:uid="{AE27B1D3-B945-4903-B89D-7E99C7CCE0BF}">
      <text/>
    </comment>
    <comment ref="E30" authorId="0" shapeId="0" xr:uid="{C0E3E3F7-97AF-4AC4-B671-215C7F15922C}">
      <text>
        <r>
          <rPr>
            <b/>
            <sz val="16"/>
            <color indexed="81"/>
            <rFont val="MS P ゴシック"/>
            <family val="3"/>
            <charset val="128"/>
          </rPr>
          <t>通常食の2倍の盛付け</t>
        </r>
      </text>
    </comment>
    <comment ref="BJ30" authorId="1" shapeId="0" xr:uid="{A253DF75-2467-44D9-816B-6E291EC542F4}">
      <text/>
    </comment>
    <comment ref="BJ31" authorId="1" shapeId="0" xr:uid="{172254AF-7371-49E1-9905-98BDEA1AEA93}">
      <text/>
    </comment>
    <comment ref="BJ32" authorId="1" shapeId="0" xr:uid="{317BF569-7508-4F53-BD9E-47B150804D28}">
      <text/>
    </comment>
    <comment ref="E35" authorId="2" shapeId="0" xr:uid="{C64FC064-8B9C-4429-88D9-AFB0B3CC3B46}">
      <text>
        <r>
          <rPr>
            <b/>
            <sz val="16"/>
            <color indexed="81"/>
            <rFont val="MS P ゴシック"/>
            <family val="3"/>
            <charset val="128"/>
          </rPr>
          <t>弁当の種類を選択</t>
        </r>
      </text>
    </comment>
    <comment ref="E38" authorId="0" shapeId="0" xr:uid="{3EA90947-7A60-4725-A5E4-57F4BA58373B}">
      <text>
        <r>
          <rPr>
            <b/>
            <sz val="16"/>
            <color indexed="81"/>
            <rFont val="MS P ゴシック"/>
            <family val="3"/>
            <charset val="128"/>
          </rPr>
          <t>通常食の2倍の盛付け</t>
        </r>
      </text>
    </comment>
    <comment ref="U41" authorId="0" shapeId="0" xr:uid="{00000000-0006-0000-0300-000004000000}">
      <text>
        <r>
          <rPr>
            <sz val="18"/>
            <color indexed="81"/>
            <rFont val="MS P ゴシック"/>
            <family val="3"/>
            <charset val="128"/>
          </rPr>
          <t>※合計1.5セットの記入例：
引率0.1　高校生以下1.4でも可</t>
        </r>
      </text>
    </comment>
    <comment ref="E43" authorId="2" shapeId="0" xr:uid="{9DF1ACD4-2B5A-4F37-BC5D-E59ABBC18715}">
      <text>
        <r>
          <rPr>
            <b/>
            <sz val="18"/>
            <color indexed="81"/>
            <rFont val="MS P ゴシック"/>
            <family val="3"/>
            <charset val="128"/>
          </rPr>
          <t>弁当の種類を選択</t>
        </r>
      </text>
    </comment>
    <comment ref="P49" authorId="1" shapeId="0" xr:uid="{51AFD94F-125E-4923-9168-A0C83DF3C67A}">
      <text>
        <r>
          <rPr>
            <b/>
            <sz val="24"/>
            <color indexed="10"/>
            <rFont val="MS P ゴシック"/>
            <family val="3"/>
            <charset val="128"/>
          </rPr>
          <t>現金支払い可能時間</t>
        </r>
        <r>
          <rPr>
            <b/>
            <sz val="18"/>
            <color indexed="81"/>
            <rFont val="MS P ゴシック"/>
            <family val="3"/>
            <charset val="128"/>
          </rPr>
          <t xml:space="preserve">
８：３０～１７：３０まで、その他の時間帯での
現金支払いはできませんのでご了承ください。
振込／後日持参になる場合
例）１日目　１７：３０分以降に入所
　　２日目　　８：３０分前に退所する団体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I4" authorId="0" shapeId="0" xr:uid="{44BCCFDF-E263-47F1-9E05-81A7819736A8}">
      <text>
        <r>
          <rPr>
            <b/>
            <sz val="24"/>
            <color indexed="81"/>
            <rFont val="MS P ゴシック"/>
            <family val="3"/>
            <charset val="128"/>
          </rPr>
          <t>　　　　の色は</t>
        </r>
        <r>
          <rPr>
            <b/>
            <u/>
            <sz val="24"/>
            <color indexed="10"/>
            <rFont val="MS P ゴシック"/>
            <family val="3"/>
            <charset val="128"/>
          </rPr>
          <t>①利用</t>
        </r>
        <r>
          <rPr>
            <b/>
            <u/>
            <sz val="24"/>
            <color indexed="81"/>
            <rFont val="MS P ゴシック"/>
            <family val="3"/>
            <charset val="128"/>
          </rPr>
          <t>許可申請書</t>
        </r>
        <r>
          <rPr>
            <b/>
            <sz val="24"/>
            <color indexed="81"/>
            <rFont val="MS P ゴシック"/>
            <family val="3"/>
            <charset val="128"/>
          </rPr>
          <t>または</t>
        </r>
        <r>
          <rPr>
            <b/>
            <u/>
            <sz val="24"/>
            <color indexed="10"/>
            <rFont val="MS P ゴシック"/>
            <family val="3"/>
            <charset val="128"/>
          </rPr>
          <t>④料金</t>
        </r>
        <r>
          <rPr>
            <b/>
            <u/>
            <sz val="24"/>
            <color indexed="81"/>
            <rFont val="MS P ゴシック"/>
            <family val="3"/>
            <charset val="128"/>
          </rPr>
          <t>確認表</t>
        </r>
        <r>
          <rPr>
            <b/>
            <sz val="24"/>
            <color indexed="81"/>
            <rFont val="MS P ゴシック"/>
            <family val="3"/>
            <charset val="128"/>
          </rPr>
          <t>に入力</t>
        </r>
        <r>
          <rPr>
            <b/>
            <sz val="24"/>
            <color indexed="10"/>
            <rFont val="MS P ゴシック"/>
            <family val="3"/>
            <charset val="128"/>
          </rPr>
          <t>　</t>
        </r>
      </text>
    </comment>
    <comment ref="AO4" authorId="1" shapeId="0" xr:uid="{D388AACB-B989-4719-BAD8-02B2FB6AA847}">
      <text>
        <r>
          <rPr>
            <b/>
            <sz val="20"/>
            <color indexed="81"/>
            <rFont val="MS P ゴシック"/>
            <family val="3"/>
            <charset val="128"/>
          </rPr>
          <t>利用許可申請書へ</t>
        </r>
      </text>
    </comment>
    <comment ref="AO5" authorId="1" shapeId="0" xr:uid="{71AB01A3-3877-43C1-A05A-395955704813}">
      <text>
        <r>
          <rPr>
            <b/>
            <sz val="20"/>
            <color indexed="81"/>
            <rFont val="MS P ゴシック"/>
            <family val="3"/>
            <charset val="128"/>
          </rPr>
          <t>利用許可申請書へ</t>
        </r>
      </text>
    </comment>
    <comment ref="E8" authorId="0" shapeId="0" xr:uid="{C0807176-69F7-4BA3-A433-7B3B1247D56D}">
      <text/>
    </comment>
    <comment ref="R8" authorId="1" shapeId="0" xr:uid="{48740BD6-EC1C-4257-A794-F9C213F87F49}">
      <text>
        <r>
          <rPr>
            <b/>
            <sz val="16"/>
            <color indexed="81"/>
            <rFont val="MS P ゴシック"/>
            <family val="3"/>
            <charset val="128"/>
          </rPr>
          <t>食事数や弁当の種類は料金確認表に入力</t>
        </r>
      </text>
    </comment>
    <comment ref="S10" authorId="1" shapeId="0" xr:uid="{A25289A1-20A2-42D6-9E4F-0415F56895AD}">
      <text>
        <r>
          <rPr>
            <b/>
            <sz val="20"/>
            <color indexed="10"/>
            <rFont val="MS P ゴシック"/>
            <family val="3"/>
            <charset val="128"/>
          </rPr>
          <t>料金確認表に入力</t>
        </r>
      </text>
    </comment>
    <comment ref="AI10" authorId="1" shapeId="0" xr:uid="{F6CCA430-F7A3-422C-8B61-1D892D08118E}">
      <text>
        <r>
          <rPr>
            <b/>
            <sz val="20"/>
            <color indexed="81"/>
            <rFont val="MS P ゴシック"/>
            <family val="3"/>
            <charset val="128"/>
          </rPr>
          <t>料金確認表に入力</t>
        </r>
      </text>
    </comment>
    <comment ref="BJ11" authorId="1" shapeId="0" xr:uid="{92F03DA9-B81D-4DDF-BBF1-3B79A8D6F53F}">
      <text>
        <r>
          <rPr>
            <b/>
            <sz val="16"/>
            <color indexed="81"/>
            <rFont val="MS P ゴシック"/>
            <family val="3"/>
            <charset val="128"/>
          </rPr>
          <t>毎年変える</t>
        </r>
      </text>
    </comment>
    <comment ref="R13" authorId="1" shapeId="0" xr:uid="{38DC6784-5A8F-463C-975A-86DFF1F29CF1}">
      <text>
        <r>
          <rPr>
            <b/>
            <sz val="20"/>
            <color indexed="10"/>
            <rFont val="MS P ゴシック"/>
            <family val="3"/>
            <charset val="128"/>
          </rPr>
          <t>料金確認表に入力</t>
        </r>
      </text>
    </comment>
    <comment ref="AI13" authorId="2" shapeId="0" xr:uid="{3517E90A-5827-4A81-9AD4-6C2012522985}">
      <text>
        <r>
          <rPr>
            <b/>
            <sz val="18"/>
            <color indexed="81"/>
            <rFont val="MS P ゴシック"/>
            <family val="3"/>
            <charset val="128"/>
          </rPr>
          <t>通常食の2倍の盛付け</t>
        </r>
      </text>
    </comment>
    <comment ref="S14" authorId="1" shapeId="0" xr:uid="{57A3AC35-DACD-43B9-8E32-967FD99DEBDF}">
      <text>
        <r>
          <rPr>
            <b/>
            <sz val="20"/>
            <color indexed="10"/>
            <rFont val="MS P ゴシック"/>
            <family val="3"/>
            <charset val="128"/>
          </rPr>
          <t>料金確認表に入力</t>
        </r>
      </text>
    </comment>
    <comment ref="AN15" authorId="0" shapeId="0" xr:uid="{8C30AFB1-7D9A-4E55-ADA3-DAE7785FEE0D}">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6" authorId="2" shapeId="0" xr:uid="{64986E81-D158-4EC7-A937-DE84CCACFB57}">
      <text>
        <r>
          <rPr>
            <b/>
            <sz val="20"/>
            <color indexed="10"/>
            <rFont val="MS P ゴシック"/>
            <family val="3"/>
            <charset val="128"/>
          </rPr>
          <t>料金確認表に入力</t>
        </r>
      </text>
    </comment>
    <comment ref="S17" authorId="2" shapeId="0" xr:uid="{EA753F83-E823-4104-9F4C-2764DF148AF8}">
      <text>
        <r>
          <rPr>
            <b/>
            <sz val="20"/>
            <color indexed="10"/>
            <rFont val="MS P ゴシック"/>
            <family val="3"/>
            <charset val="128"/>
          </rPr>
          <t>料金確認表に入力</t>
        </r>
      </text>
    </comment>
    <comment ref="E18" authorId="0" shapeId="0" xr:uid="{DA4BA1A0-63EA-4C0E-B0EB-60322FA76E27}">
      <text/>
    </comment>
    <comment ref="R18" authorId="1" shapeId="0" xr:uid="{BD9AED5E-980D-4DD8-A33F-737C63EC21AD}">
      <text>
        <r>
          <rPr>
            <b/>
            <sz val="16"/>
            <color indexed="81"/>
            <rFont val="MS P ゴシック"/>
            <family val="3"/>
            <charset val="128"/>
          </rPr>
          <t>食事数や弁当の種類は料金確認表に入力</t>
        </r>
      </text>
    </comment>
    <comment ref="K19" authorId="0" shapeId="0" xr:uid="{38243B7B-5AD7-49B5-ACE1-86A3252BC564}">
      <text>
        <r>
          <rPr>
            <sz val="16"/>
            <color indexed="81"/>
            <rFont val="MS P ゴシック"/>
            <family val="3"/>
            <charset val="128"/>
          </rPr>
          <t>国旗掲揚
ラジオ体操（第一）
団体紹介
（他の団体がいる場合）
チクサクコール</t>
        </r>
      </text>
    </comment>
    <comment ref="F20" authorId="1" shapeId="0" xr:uid="{BD622673-9A42-46B9-AD97-AE77E8CBC68A}">
      <text>
        <r>
          <rPr>
            <b/>
            <sz val="20"/>
            <color indexed="10"/>
            <rFont val="MS P ゴシック"/>
            <family val="3"/>
            <charset val="128"/>
          </rPr>
          <t>料金確認表に入力</t>
        </r>
      </text>
    </comment>
    <comment ref="S20" authorId="1" shapeId="0" xr:uid="{C8F61D18-AFA1-47C7-8C2C-6A8FBB7547C3}">
      <text>
        <r>
          <rPr>
            <b/>
            <sz val="20"/>
            <color indexed="10"/>
            <rFont val="MS P ゴシック"/>
            <family val="3"/>
            <charset val="128"/>
          </rPr>
          <t>料金確認表に入力</t>
        </r>
      </text>
    </comment>
    <comment ref="R23" authorId="1" shapeId="0" xr:uid="{E07D2D82-F78C-4011-9CC4-82325A6799A5}">
      <text>
        <r>
          <rPr>
            <b/>
            <sz val="20"/>
            <color indexed="10"/>
            <rFont val="MS P ゴシック"/>
            <family val="3"/>
            <charset val="128"/>
          </rPr>
          <t>料金確認表に入力</t>
        </r>
      </text>
    </comment>
    <comment ref="AI23" authorId="2" shapeId="0" xr:uid="{6CE1E9B3-8697-4430-B425-793587883303}">
      <text>
        <r>
          <rPr>
            <b/>
            <sz val="16"/>
            <color indexed="81"/>
            <rFont val="MS P ゴシック"/>
            <family val="3"/>
            <charset val="128"/>
          </rPr>
          <t>通常食の2倍の盛付け</t>
        </r>
      </text>
    </comment>
    <comment ref="S24" authorId="1" shapeId="0" xr:uid="{EC104421-CFCA-4483-80CD-EED1516FD2A5}">
      <text>
        <r>
          <rPr>
            <b/>
            <sz val="20"/>
            <color indexed="10"/>
            <rFont val="MS P ゴシック"/>
            <family val="3"/>
            <charset val="128"/>
          </rPr>
          <t>料金確認表に入力</t>
        </r>
      </text>
    </comment>
    <comment ref="AN25" authorId="0" shapeId="0" xr:uid="{94478741-7B33-44D6-8F47-AE3B07CB1AA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26" authorId="2" shapeId="0" xr:uid="{C7414601-E8DE-4B90-8820-6B1E15BB5CAE}">
      <text>
        <r>
          <rPr>
            <b/>
            <sz val="20"/>
            <color indexed="10"/>
            <rFont val="MS P ゴシック"/>
            <family val="3"/>
            <charset val="128"/>
          </rPr>
          <t>料金確認表に入力</t>
        </r>
      </text>
    </comment>
    <comment ref="S27" authorId="2" shapeId="0" xr:uid="{4E17B62E-D2E0-4834-8D5D-BF9EEDA38443}">
      <text>
        <r>
          <rPr>
            <b/>
            <sz val="20"/>
            <color indexed="10"/>
            <rFont val="MS P ゴシック"/>
            <family val="3"/>
            <charset val="128"/>
          </rPr>
          <t>料金確認表に入力</t>
        </r>
      </text>
    </comment>
    <comment ref="E28" authorId="0" shapeId="0" xr:uid="{A3512B47-7727-48C1-8141-C4FC1F510E2B}">
      <text/>
    </comment>
    <comment ref="R28" authorId="1" shapeId="0" xr:uid="{E8E7AFBE-BB25-48D0-8BFB-AC93A7ABDE2F}">
      <text>
        <r>
          <rPr>
            <b/>
            <sz val="16"/>
            <color indexed="81"/>
            <rFont val="MS P ゴシック"/>
            <family val="3"/>
            <charset val="128"/>
          </rPr>
          <t>食事数や弁当の種類は料金確認表に入力</t>
        </r>
      </text>
    </comment>
    <comment ref="K29" authorId="0" shapeId="0" xr:uid="{B6E2DE6C-08A3-458D-AA96-0AAD7F53A63C}">
      <text>
        <r>
          <rPr>
            <sz val="16"/>
            <color indexed="81"/>
            <rFont val="MS P ゴシック"/>
            <family val="3"/>
            <charset val="128"/>
          </rPr>
          <t>国旗掲揚
ラジオ体操（第一）
団体紹介
（他の団体がいる場合）
チクサクコール</t>
        </r>
      </text>
    </comment>
    <comment ref="S30" authorId="1" shapeId="0" xr:uid="{7802B1EC-795E-4EE9-8BB0-DF43AB225461}">
      <text>
        <r>
          <rPr>
            <b/>
            <sz val="20"/>
            <color indexed="10"/>
            <rFont val="MS P ゴシック"/>
            <family val="3"/>
            <charset val="128"/>
          </rPr>
          <t>料金確認表に入力</t>
        </r>
      </text>
    </comment>
    <comment ref="R32" authorId="1" shapeId="0" xr:uid="{F464A268-BBE7-4EDE-ADD0-3EDD6A9ADA1E}">
      <text>
        <r>
          <rPr>
            <b/>
            <sz val="20"/>
            <color indexed="81"/>
            <rFont val="MS P ゴシック"/>
            <family val="3"/>
            <charset val="128"/>
          </rPr>
          <t>料金確認表に入力</t>
        </r>
      </text>
    </comment>
    <comment ref="S34" authorId="1" shapeId="0" xr:uid="{D7C7CA43-1B00-4172-9F73-3FCEA045FE86}">
      <text>
        <r>
          <rPr>
            <b/>
            <sz val="20"/>
            <color indexed="10"/>
            <rFont val="MS P ゴシック"/>
            <family val="3"/>
            <charset val="128"/>
          </rPr>
          <t>料金確認表に入力</t>
        </r>
      </text>
    </comment>
    <comment ref="S36" authorId="2" shapeId="0" xr:uid="{B5EF74A2-D61E-4E8F-BA22-8E34D414E8FC}">
      <text>
        <r>
          <rPr>
            <b/>
            <sz val="20"/>
            <color indexed="10"/>
            <rFont val="MS P ゴシック"/>
            <family val="3"/>
            <charset val="128"/>
          </rPr>
          <t>料金確認表に入力</t>
        </r>
      </text>
    </comment>
    <comment ref="S37" authorId="2" shapeId="0" xr:uid="{B66BA375-BEB8-47FA-9908-55B12D407380}">
      <text>
        <r>
          <rPr>
            <b/>
            <sz val="20"/>
            <color indexed="10"/>
            <rFont val="MS P ゴシック"/>
            <family val="3"/>
            <charset val="128"/>
          </rPr>
          <t>料金確認表に入力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C5" authorId="0" shapeId="0" xr:uid="{00000000-0006-0000-0400-000001000000}">
      <text>
        <r>
          <rPr>
            <b/>
            <sz val="14"/>
            <color indexed="81"/>
            <rFont val="MS P ゴシック"/>
            <family val="3"/>
            <charset val="128"/>
          </rPr>
          <t>申請書に入力してください。</t>
        </r>
      </text>
    </comment>
    <comment ref="Z5" authorId="0" shapeId="0" xr:uid="{00000000-0006-0000-0400-000002000000}">
      <text>
        <r>
          <rPr>
            <b/>
            <sz val="14"/>
            <color indexed="81"/>
            <rFont val="MS P ゴシック"/>
            <family val="3"/>
            <charset val="128"/>
          </rPr>
          <t xml:space="preserve">食物アレルギーの該当者がいる場合
食事の１０分前に該当者と一緒に
食堂にお越しください。
</t>
        </r>
      </text>
    </comment>
    <comment ref="C6" authorId="0" shapeId="0" xr:uid="{00000000-0006-0000-0400-000003000000}">
      <text>
        <r>
          <rPr>
            <b/>
            <sz val="14"/>
            <color indexed="81"/>
            <rFont val="MS P ゴシック"/>
            <family val="3"/>
            <charset val="128"/>
          </rPr>
          <t>申請書に入力してください。</t>
        </r>
      </text>
    </comment>
    <comment ref="G7" authorId="1" shapeId="0" xr:uid="{00000000-0006-0000-0400-000004000000}">
      <text>
        <r>
          <rPr>
            <sz val="22"/>
            <color indexed="81"/>
            <rFont val="MS P ゴシック"/>
            <family val="3"/>
            <charset val="128"/>
          </rPr>
          <t>有り・無しに
チェック（◯→⦿）</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amakusa01</author>
    <author>i</author>
  </authors>
  <commentList>
    <comment ref="AD12" authorId="0" shapeId="0" xr:uid="{4BBAAC3D-FF2C-458A-9B31-0645BDEFAF32}">
      <text>
        <r>
          <rPr>
            <b/>
            <sz val="18"/>
            <color indexed="10"/>
            <rFont val="MS P ゴシック"/>
            <family val="3"/>
            <charset val="128"/>
          </rPr>
          <t>パン</t>
        </r>
        <r>
          <rPr>
            <b/>
            <sz val="16"/>
            <color indexed="81"/>
            <rFont val="MS P ゴシック"/>
            <family val="3"/>
            <charset val="128"/>
          </rPr>
          <t>：1個は焼き上がりの
確認用として使います。</t>
        </r>
      </text>
    </comment>
    <comment ref="AO34" authorId="0" shapeId="0" xr:uid="{60594531-9923-48CF-BD6C-F9CD56C2AD38}">
      <text>
        <r>
          <rPr>
            <b/>
            <sz val="20"/>
            <color indexed="10"/>
            <rFont val="MS P ゴシック"/>
            <family val="3"/>
            <charset val="128"/>
          </rPr>
          <t>貸出：1セット（６人用）</t>
        </r>
        <r>
          <rPr>
            <sz val="16"/>
            <color indexed="81"/>
            <rFont val="MS P ゴシック"/>
            <family val="3"/>
            <charset val="128"/>
          </rPr>
          <t xml:space="preserve">
</t>
        </r>
        <r>
          <rPr>
            <b/>
            <sz val="16"/>
            <color indexed="81"/>
            <rFont val="MS P ゴシック"/>
            <family val="3"/>
            <charset val="128"/>
          </rPr>
          <t>各２個：飯ごう　包丁　まな板 ピーラー
各１個：鍋（中）ボール　ザル　火ばさみ
　　　　お玉　しゃもじ　スポンジたわし
　　　　スチールたわし　</t>
        </r>
      </text>
    </comment>
    <comment ref="AO51" authorId="1" shapeId="0" xr:uid="{00000000-0006-0000-0500-000003000000}">
      <text>
        <r>
          <rPr>
            <b/>
            <sz val="18"/>
            <color indexed="81"/>
            <rFont val="ＭＳ Ｐゴシック"/>
            <family val="3"/>
            <charset val="128"/>
          </rPr>
          <t>貸出：1台に付き
トング・火ばさみ各１本</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taisuke ikeda</author>
  </authors>
  <commentList>
    <comment ref="M6" authorId="0" shapeId="0" xr:uid="{C1B945B2-8F47-4EFE-B5A5-0A9C6677DC5C}">
      <text>
        <r>
          <rPr>
            <sz val="16"/>
            <color indexed="81"/>
            <rFont val="MS P ゴシック"/>
            <family val="3"/>
            <charset val="128"/>
          </rPr>
          <t>監視船1隻（仏島ｺｰｽ　７,０００円　西目ｺｰｽ　９,０００円）　
（例：仏島ｺｰｽ　監視船２隻の場合、7,000円を</t>
        </r>
        <r>
          <rPr>
            <sz val="16"/>
            <color indexed="10"/>
            <rFont val="MS P ゴシック"/>
            <family val="3"/>
            <charset val="128"/>
          </rPr>
          <t>各監視船</t>
        </r>
        <r>
          <rPr>
            <sz val="16"/>
            <color indexed="81"/>
            <rFont val="MS P ゴシック"/>
            <family val="3"/>
            <charset val="128"/>
          </rPr>
          <t>ごとに支払い。　　　　　
　各監視船から領収書（計２枚）お釣りがでないようにお願いします。　</t>
        </r>
      </text>
    </comment>
    <comment ref="Y6" authorId="0" shapeId="0" xr:uid="{DBE7162B-3C33-42ED-97C0-7AAF92FB865B}">
      <text>
        <r>
          <rPr>
            <sz val="16"/>
            <color indexed="81"/>
            <rFont val="MS P ゴシック"/>
            <family val="3"/>
            <charset val="128"/>
          </rPr>
          <t>振込先：天草四郎観光協会　０９６４－５６ー５６０２
電話確認後、持参可
（上天草市大矢野町道の駅さんぱーる　駐車場隣接）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H25" authorId="0" shapeId="0" xr:uid="{1DC6C688-293C-415B-A706-A74A651A3981}">
      <text>
        <r>
          <rPr>
            <b/>
            <sz val="12"/>
            <color indexed="81"/>
            <rFont val="MS P ゴシック"/>
            <family val="3"/>
            <charset val="128"/>
          </rPr>
          <t>免除申者の人数</t>
        </r>
      </text>
    </comment>
    <comment ref="N25" authorId="1" shapeId="0" xr:uid="{932C8CA1-21D3-4C12-B7A5-72B7658D0FC8}">
      <text>
        <r>
          <rPr>
            <b/>
            <sz val="12"/>
            <color indexed="81"/>
            <rFont val="MS P ゴシック"/>
            <family val="3"/>
            <charset val="128"/>
          </rPr>
          <t>介護者の人数　</t>
        </r>
      </text>
    </comment>
    <comment ref="Y25" authorId="1" shapeId="0" xr:uid="{7E946A13-A6CF-43F5-ADF4-BC4E5154B5C3}">
      <text>
        <r>
          <rPr>
            <b/>
            <sz val="12"/>
            <color indexed="81"/>
            <rFont val="MS P ゴシック"/>
            <family val="3"/>
            <charset val="128"/>
          </rPr>
          <t>人数が違う場合
名簿の免除者を訂正。</t>
        </r>
      </text>
    </comment>
    <comment ref="H26" authorId="0" shapeId="0" xr:uid="{18BC0B98-BE83-4CD4-8136-B4A835D34C77}">
      <text>
        <r>
          <rPr>
            <sz val="9"/>
            <color indexed="81"/>
            <rFont val="MS P ゴシック"/>
            <family val="3"/>
            <charset val="128"/>
          </rPr>
          <t xml:space="preserve">
</t>
        </r>
      </text>
    </comment>
    <comment ref="AC28" authorId="1" shapeId="0" xr:uid="{EC9DE1D0-E355-486E-8EB9-F86E5152FC80}">
      <text>
        <r>
          <rPr>
            <sz val="14"/>
            <color indexed="81"/>
            <rFont val="MS P ゴシック"/>
            <family val="3"/>
            <charset val="128"/>
          </rPr>
          <t>空欄でも可
※空欄の場合は当日記入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<sst xmlns="http://schemas.openxmlformats.org/spreadsheetml/2006/main" count="2509" uniqueCount="830">
  <si>
    <t>利  用  許  可  申  請  書</t>
    <rPh sb="0" eb="1">
      <t>リ</t>
    </rPh>
    <rPh sb="3" eb="4">
      <t>ヨウ</t>
    </rPh>
    <rPh sb="6" eb="7">
      <t>モト</t>
    </rPh>
    <rPh sb="9" eb="10">
      <t>カ</t>
    </rPh>
    <rPh sb="12" eb="13">
      <t>サル</t>
    </rPh>
    <rPh sb="15" eb="16">
      <t>ショウ</t>
    </rPh>
    <rPh sb="18" eb="19">
      <t>ショ</t>
    </rPh>
    <phoneticPr fontId="2"/>
  </si>
  <si>
    <t>令和</t>
    <rPh sb="0" eb="2">
      <t>レイワ</t>
    </rPh>
    <phoneticPr fontId="2"/>
  </si>
  <si>
    <t>年</t>
    <rPh sb="0" eb="1">
      <t>ネン</t>
    </rPh>
    <phoneticPr fontId="2"/>
  </si>
  <si>
    <t>月</t>
    <rPh sb="0" eb="1">
      <t>ガツ</t>
    </rPh>
    <phoneticPr fontId="2"/>
  </si>
  <si>
    <t>日</t>
    <rPh sb="0" eb="1">
      <t>ヒ</t>
    </rPh>
    <phoneticPr fontId="2"/>
  </si>
  <si>
    <t>熊本県立天草青年の家</t>
    <rPh sb="0" eb="4">
      <t>クマモトケンリツ</t>
    </rPh>
    <rPh sb="4" eb="8">
      <t>アマクサセイネン</t>
    </rPh>
    <rPh sb="9" eb="10">
      <t>イエ</t>
    </rPh>
    <phoneticPr fontId="2"/>
  </si>
  <si>
    <t>指定管理者　ひとづくり Ｊ Ａ Ｐ Ａ Ｎ ネットワーク・三勢共同体</t>
    <rPh sb="0" eb="4">
      <t>シテイカンリ</t>
    </rPh>
    <rPh sb="4" eb="5">
      <t>シャ</t>
    </rPh>
    <rPh sb="29" eb="30">
      <t>ミ</t>
    </rPh>
    <rPh sb="30" eb="31">
      <t>セイ</t>
    </rPh>
    <rPh sb="31" eb="34">
      <t>キョウドウタイ</t>
    </rPh>
    <phoneticPr fontId="2"/>
  </si>
  <si>
    <t>代表者　中川　保敬　様</t>
    <rPh sb="0" eb="3">
      <t>ダイヒョウシャ</t>
    </rPh>
    <rPh sb="4" eb="6">
      <t>ナカガワ</t>
    </rPh>
    <rPh sb="7" eb="8">
      <t>ヤス</t>
    </rPh>
    <rPh sb="8" eb="9">
      <t>ケイ</t>
    </rPh>
    <rPh sb="10" eb="11">
      <t>サマ</t>
    </rPh>
    <phoneticPr fontId="2"/>
  </si>
  <si>
    <t>団体名（学校名）</t>
    <rPh sb="0" eb="3">
      <t>ダンタイメイ</t>
    </rPh>
    <rPh sb="4" eb="7">
      <t>ガッコウメイ</t>
    </rPh>
    <phoneticPr fontId="2"/>
  </si>
  <si>
    <t>熊本県立天草青年の家を下記のとおり利用したいので申請します。</t>
    <rPh sb="0" eb="4">
      <t>クマモトケンリツ</t>
    </rPh>
    <rPh sb="4" eb="8">
      <t>アマクサセイネン</t>
    </rPh>
    <rPh sb="9" eb="10">
      <t>イエ</t>
    </rPh>
    <rPh sb="11" eb="13">
      <t>カキ</t>
    </rPh>
    <rPh sb="17" eb="19">
      <t>リヨウ</t>
    </rPh>
    <rPh sb="24" eb="26">
      <t>シンセイ</t>
    </rPh>
    <phoneticPr fontId="2"/>
  </si>
  <si>
    <t>記</t>
    <rPh sb="0" eb="1">
      <t>キ</t>
    </rPh>
    <phoneticPr fontId="2"/>
  </si>
  <si>
    <t xml:space="preserve"> 1 利用目的</t>
    <rPh sb="3" eb="5">
      <t>リヨウ</t>
    </rPh>
    <rPh sb="5" eb="7">
      <t>モクテキ</t>
    </rPh>
    <phoneticPr fontId="2"/>
  </si>
  <si>
    <t xml:space="preserve"> ２ 利用施設</t>
    <rPh sb="3" eb="7">
      <t>リヨウシセツ</t>
    </rPh>
    <phoneticPr fontId="2"/>
  </si>
  <si>
    <t>宿泊棟</t>
    <rPh sb="0" eb="2">
      <t>シュクハク</t>
    </rPh>
    <rPh sb="2" eb="3">
      <t>トウ</t>
    </rPh>
    <phoneticPr fontId="2"/>
  </si>
  <si>
    <t>キャンプ場</t>
    <rPh sb="4" eb="5">
      <t>バ</t>
    </rPh>
    <phoneticPr fontId="2"/>
  </si>
  <si>
    <t>（</t>
    <phoneticPr fontId="2"/>
  </si>
  <si>
    <t>）</t>
    <phoneticPr fontId="2"/>
  </si>
  <si>
    <t xml:space="preserve"> ３ 利用施設</t>
    <rPh sb="3" eb="5">
      <t>リヨウ</t>
    </rPh>
    <rPh sb="5" eb="7">
      <t>シセツ</t>
    </rPh>
    <phoneticPr fontId="2"/>
  </si>
  <si>
    <t>入所日時</t>
    <rPh sb="0" eb="2">
      <t>ニュウショ</t>
    </rPh>
    <rPh sb="2" eb="4">
      <t>ニチジ</t>
    </rPh>
    <phoneticPr fontId="2"/>
  </si>
  <si>
    <t>時</t>
    <rPh sb="0" eb="1">
      <t>ジ</t>
    </rPh>
    <phoneticPr fontId="2"/>
  </si>
  <si>
    <t>分</t>
    <rPh sb="0" eb="1">
      <t>フン</t>
    </rPh>
    <phoneticPr fontId="2"/>
  </si>
  <si>
    <t>から</t>
    <phoneticPr fontId="2"/>
  </si>
  <si>
    <t>退所日時</t>
    <rPh sb="0" eb="2">
      <t>タイショ</t>
    </rPh>
    <rPh sb="2" eb="4">
      <t>ニチジ</t>
    </rPh>
    <phoneticPr fontId="2"/>
  </si>
  <si>
    <t>まで</t>
    <phoneticPr fontId="2"/>
  </si>
  <si>
    <t>日帰り利用</t>
    <rPh sb="0" eb="2">
      <t>ヒガエ</t>
    </rPh>
    <rPh sb="3" eb="5">
      <t>リヨウ</t>
    </rPh>
    <phoneticPr fontId="2"/>
  </si>
  <si>
    <t>男</t>
    <rPh sb="0" eb="1">
      <t>オ</t>
    </rPh>
    <phoneticPr fontId="2"/>
  </si>
  <si>
    <t>女</t>
    <rPh sb="0" eb="1">
      <t>オンナ</t>
    </rPh>
    <phoneticPr fontId="2"/>
  </si>
  <si>
    <t>計</t>
    <rPh sb="0" eb="1">
      <t>ケイ</t>
    </rPh>
    <phoneticPr fontId="2"/>
  </si>
  <si>
    <t>就学前</t>
    <rPh sb="0" eb="3">
      <t>シュウガクマエ</t>
    </rPh>
    <phoneticPr fontId="2"/>
  </si>
  <si>
    <t>人</t>
    <rPh sb="0" eb="1">
      <t>ニン</t>
    </rPh>
    <phoneticPr fontId="2"/>
  </si>
  <si>
    <t>小学生</t>
    <rPh sb="0" eb="3">
      <t>ショウガクセイ</t>
    </rPh>
    <phoneticPr fontId="2"/>
  </si>
  <si>
    <t>中学生</t>
    <rPh sb="0" eb="3">
      <t>チュウガクセイ</t>
    </rPh>
    <phoneticPr fontId="2"/>
  </si>
  <si>
    <t>高校生</t>
    <rPh sb="0" eb="3">
      <t>コウコウセイ</t>
    </rPh>
    <phoneticPr fontId="2"/>
  </si>
  <si>
    <t xml:space="preserve"> ６ 備　考</t>
    <rPh sb="3" eb="4">
      <t>ビ</t>
    </rPh>
    <rPh sb="5" eb="6">
      <t>コウ</t>
    </rPh>
    <phoneticPr fontId="2"/>
  </si>
  <si>
    <t>※施設等利用料の免除を申請する場合は、この利用許可申請書と併せて別紙『施設等利用料免除申請書』を提出してください。</t>
    <rPh sb="1" eb="3">
      <t>シセツ</t>
    </rPh>
    <rPh sb="3" eb="4">
      <t>トウ</t>
    </rPh>
    <rPh sb="4" eb="6">
      <t>リヨウ</t>
    </rPh>
    <rPh sb="6" eb="7">
      <t>リョウ</t>
    </rPh>
    <rPh sb="8" eb="10">
      <t>メンジョ</t>
    </rPh>
    <rPh sb="11" eb="13">
      <t>シンセイ</t>
    </rPh>
    <rPh sb="15" eb="17">
      <t>バアイ</t>
    </rPh>
    <rPh sb="21" eb="23">
      <t>リヨウ</t>
    </rPh>
    <rPh sb="23" eb="25">
      <t>キョカ</t>
    </rPh>
    <rPh sb="25" eb="27">
      <t>シンセイ</t>
    </rPh>
    <rPh sb="27" eb="28">
      <t>ショ</t>
    </rPh>
    <rPh sb="29" eb="30">
      <t>アワ</t>
    </rPh>
    <rPh sb="32" eb="34">
      <t>ベッシ</t>
    </rPh>
    <rPh sb="35" eb="38">
      <t>シセツトウ</t>
    </rPh>
    <rPh sb="38" eb="40">
      <t>リヨウ</t>
    </rPh>
    <rPh sb="40" eb="41">
      <t>リョウ</t>
    </rPh>
    <rPh sb="41" eb="43">
      <t>メンジョ</t>
    </rPh>
    <rPh sb="43" eb="46">
      <t>シンセイショ</t>
    </rPh>
    <rPh sb="48" eb="50">
      <t>テイシュツ</t>
    </rPh>
    <phoneticPr fontId="2"/>
  </si>
  <si>
    <t>団　体　名</t>
  </si>
  <si>
    <t>番号</t>
  </si>
  <si>
    <t>男</t>
  </si>
  <si>
    <t>女</t>
  </si>
  <si>
    <t>宿泊者    計</t>
    <phoneticPr fontId="2"/>
  </si>
  <si>
    <r>
      <rPr>
        <b/>
        <sz val="12"/>
        <color theme="1"/>
        <rFont val="游ゴシック"/>
        <family val="3"/>
        <charset val="128"/>
        <scheme val="minor"/>
      </rPr>
      <t>１４</t>
    </r>
    <r>
      <rPr>
        <sz val="12"/>
        <color theme="1"/>
        <rFont val="游ゴシック"/>
        <family val="3"/>
        <charset val="128"/>
        <scheme val="minor"/>
      </rPr>
      <t>日必着書類</t>
    </r>
    <rPh sb="2" eb="3">
      <t>ヒ</t>
    </rPh>
    <rPh sb="3" eb="5">
      <t>ヒッチャク</t>
    </rPh>
    <rPh sb="5" eb="7">
      <t>ショルイ</t>
    </rPh>
    <phoneticPr fontId="2"/>
  </si>
  <si>
    <t>（※アレルギーの有無にかかわらず、必ず提出してください）</t>
    <phoneticPr fontId="2" type="Hiragana"/>
  </si>
  <si>
    <t>　　　熊本県立天草青年の家</t>
    <rPh sb="3" eb="5">
      <t>クマモト</t>
    </rPh>
    <rPh sb="5" eb="7">
      <t>ケンリツ</t>
    </rPh>
    <rPh sb="7" eb="11">
      <t>アマクサセイネン</t>
    </rPh>
    <rPh sb="12" eb="13">
      <t>イエ</t>
    </rPh>
    <phoneticPr fontId="2"/>
  </si>
  <si>
    <t>団体名</t>
    <rPh sb="0" eb="3">
      <t>ダンタイメイ</t>
    </rPh>
    <phoneticPr fontId="2"/>
  </si>
  <si>
    <t>アレルギー
担当</t>
    <rPh sb="6" eb="8">
      <t>タントウ</t>
    </rPh>
    <phoneticPr fontId="2"/>
  </si>
  <si>
    <t>利用期間</t>
    <rPh sb="0" eb="4">
      <t>リヨウキカン</t>
    </rPh>
    <phoneticPr fontId="2"/>
  </si>
  <si>
    <t>～</t>
    <phoneticPr fontId="2"/>
  </si>
  <si>
    <t>日</t>
    <rPh sb="0" eb="1">
      <t>にち</t>
    </rPh>
    <phoneticPr fontId="2" type="Hiragana"/>
  </si>
  <si>
    <t>Ｎｏ．</t>
    <phoneticPr fontId="2"/>
  </si>
  <si>
    <t>性別</t>
    <rPh sb="0" eb="2">
      <t>セイベツ</t>
    </rPh>
    <phoneticPr fontId="2"/>
  </si>
  <si>
    <t>アレルゲン（食材）</t>
    <rPh sb="6" eb="8">
      <t>ショクザイ</t>
    </rPh>
    <phoneticPr fontId="2"/>
  </si>
  <si>
    <t>アレルゲン（食材）に対する
学校・家庭での対応の仕方</t>
    <rPh sb="6" eb="8">
      <t>ショクザイ</t>
    </rPh>
    <rPh sb="10" eb="11">
      <t>タイ</t>
    </rPh>
    <rPh sb="14" eb="16">
      <t>ガッコウ</t>
    </rPh>
    <rPh sb="17" eb="19">
      <t>カテイ</t>
    </rPh>
    <rPh sb="21" eb="23">
      <t>タイオウ</t>
    </rPh>
    <rPh sb="24" eb="26">
      <t>シカタ</t>
    </rPh>
    <phoneticPr fontId="2"/>
  </si>
  <si>
    <t>主な症状</t>
    <rPh sb="0" eb="1">
      <t>オモ</t>
    </rPh>
    <rPh sb="2" eb="4">
      <t>ショウジョウ</t>
    </rPh>
    <phoneticPr fontId="2"/>
  </si>
  <si>
    <t>確認・相談の連絡先</t>
    <rPh sb="0" eb="2">
      <t>カクニン</t>
    </rPh>
    <rPh sb="3" eb="5">
      <t>ソウダン</t>
    </rPh>
    <rPh sb="6" eb="8">
      <t>レンラク</t>
    </rPh>
    <rPh sb="8" eb="9">
      <t>サキ</t>
    </rPh>
    <phoneticPr fontId="2"/>
  </si>
  <si>
    <t>芦北　太郎</t>
    <rPh sb="0" eb="2">
      <t>あしきた</t>
    </rPh>
    <rPh sb="3" eb="5">
      <t>たろう</t>
    </rPh>
    <phoneticPr fontId="2" type="Hiragana"/>
  </si>
  <si>
    <t>男</t>
    <rPh sb="0" eb="1">
      <t>おとこ</t>
    </rPh>
    <phoneticPr fontId="2" type="Hiragana"/>
  </si>
  <si>
    <t>卵</t>
    <rPh sb="0" eb="1">
      <t>たまご</t>
    </rPh>
    <phoneticPr fontId="2" type="Hiragana"/>
  </si>
  <si>
    <t>生食は不可
つなぎでの使用、及び火が通してあるものは可</t>
    <rPh sb="0" eb="2">
      <t>なましょく</t>
    </rPh>
    <rPh sb="3" eb="5">
      <t>ふか</t>
    </rPh>
    <rPh sb="11" eb="13">
      <t>しよう</t>
    </rPh>
    <rPh sb="14" eb="15">
      <t>およ</t>
    </rPh>
    <rPh sb="16" eb="17">
      <t>ひ</t>
    </rPh>
    <rPh sb="18" eb="19">
      <t>とお</t>
    </rPh>
    <rPh sb="26" eb="27">
      <t>か</t>
    </rPh>
    <phoneticPr fontId="2" type="Hiragana"/>
  </si>
  <si>
    <t>蕁麻疹</t>
    <rPh sb="0" eb="3">
      <t>じんましん</t>
    </rPh>
    <phoneticPr fontId="2" type="Hiragana"/>
  </si>
  <si>
    <t>090-8888-7777</t>
    <phoneticPr fontId="2" type="Hiragana"/>
  </si>
  <si>
    <t>豊野　花子</t>
    <rPh sb="0" eb="2">
      <t>とよの</t>
    </rPh>
    <rPh sb="3" eb="5">
      <t>はなこ</t>
    </rPh>
    <phoneticPr fontId="2" type="Hiragana"/>
  </si>
  <si>
    <t>女</t>
    <rPh sb="0" eb="1">
      <t>おんな</t>
    </rPh>
    <phoneticPr fontId="2" type="Hiragana"/>
  </si>
  <si>
    <t>そば</t>
    <phoneticPr fontId="2" type="Hiragana"/>
  </si>
  <si>
    <t>完全除去が必要</t>
    <rPh sb="0" eb="5">
      <t>かんぜん</t>
    </rPh>
    <rPh sb="5" eb="7">
      <t>ひつよう</t>
    </rPh>
    <phoneticPr fontId="2" type="Hiragana"/>
  </si>
  <si>
    <t>呼吸困難</t>
    <rPh sb="0" eb="4">
      <t>こきゅうこんなん</t>
    </rPh>
    <phoneticPr fontId="2" type="Hiragana"/>
  </si>
  <si>
    <t>0999-99-8888</t>
    <phoneticPr fontId="2" type="Hiragana"/>
  </si>
  <si>
    <t>菊池　三郎</t>
    <rPh sb="0" eb="2">
      <t>きくち</t>
    </rPh>
    <rPh sb="3" eb="5">
      <t>さぶろう</t>
    </rPh>
    <phoneticPr fontId="2" type="Hiragana"/>
  </si>
  <si>
    <t>卵</t>
    <rPh sb="0" eb="1">
      <t>タマゴ</t>
    </rPh>
    <phoneticPr fontId="2"/>
  </si>
  <si>
    <t>生食は不可、つなぎの使用、火が通してある物は可　</t>
    <rPh sb="0" eb="2">
      <t>ナマショク</t>
    </rPh>
    <rPh sb="3" eb="5">
      <t>フカ</t>
    </rPh>
    <rPh sb="10" eb="12">
      <t>シヨウ</t>
    </rPh>
    <rPh sb="13" eb="14">
      <t>ヒ</t>
    </rPh>
    <rPh sb="15" eb="16">
      <t>トオ</t>
    </rPh>
    <rPh sb="20" eb="21">
      <t>モノ</t>
    </rPh>
    <rPh sb="22" eb="23">
      <t>カ</t>
    </rPh>
    <phoneticPr fontId="2"/>
  </si>
  <si>
    <t>080-9999-1111</t>
    <phoneticPr fontId="2" type="Hiragana"/>
  </si>
  <si>
    <t>イカ・エビ</t>
    <phoneticPr fontId="2" type="Hiragana"/>
  </si>
  <si>
    <t>除去すれば、食べられる</t>
    <rPh sb="0" eb="2">
      <t>じょきょ</t>
    </rPh>
    <rPh sb="6" eb="7">
      <t>た</t>
    </rPh>
    <phoneticPr fontId="2" type="Hiragana"/>
  </si>
  <si>
    <t>◆</t>
    <phoneticPr fontId="2"/>
  </si>
  <si>
    <t>この票に記入された利用者が食事をする際は、当日、食堂で確認をしてください。食堂の職員からどのような対応をしているかについて、説明を致します。</t>
    <rPh sb="2" eb="3">
      <t>ヒョウ</t>
    </rPh>
    <rPh sb="4" eb="6">
      <t>キニュウ</t>
    </rPh>
    <rPh sb="9" eb="12">
      <t>リヨウシャ</t>
    </rPh>
    <rPh sb="13" eb="15">
      <t>ショクジ</t>
    </rPh>
    <rPh sb="18" eb="19">
      <t>サイ</t>
    </rPh>
    <rPh sb="21" eb="23">
      <t>トウジツ</t>
    </rPh>
    <rPh sb="24" eb="26">
      <t>ショクドウ</t>
    </rPh>
    <rPh sb="27" eb="29">
      <t>カクニン</t>
    </rPh>
    <rPh sb="37" eb="39">
      <t>ショクドウ</t>
    </rPh>
    <rPh sb="40" eb="42">
      <t>ショクイン</t>
    </rPh>
    <rPh sb="49" eb="51">
      <t>タイオウ</t>
    </rPh>
    <rPh sb="62" eb="64">
      <t>セツメイ</t>
    </rPh>
    <rPh sb="65" eb="66">
      <t>イタ</t>
    </rPh>
    <phoneticPr fontId="2"/>
  </si>
  <si>
    <t>【メモ】施設職員使用欄</t>
    <rPh sb="4" eb="6">
      <t>シセツ</t>
    </rPh>
    <rPh sb="6" eb="8">
      <t>ショクイン</t>
    </rPh>
    <rPh sb="8" eb="10">
      <t>シヨウ</t>
    </rPh>
    <rPh sb="10" eb="11">
      <t>ラン</t>
    </rPh>
    <phoneticPr fontId="2"/>
  </si>
  <si>
    <t>朝</t>
    <rPh sb="0" eb="1">
      <t>アサ</t>
    </rPh>
    <phoneticPr fontId="2"/>
  </si>
  <si>
    <t>昼</t>
    <rPh sb="0" eb="1">
      <t>ヒル</t>
    </rPh>
    <phoneticPr fontId="2"/>
  </si>
  <si>
    <t>夕</t>
    <rPh sb="0" eb="1">
      <t>ユウ</t>
    </rPh>
    <phoneticPr fontId="2"/>
  </si>
  <si>
    <t>研修日程計画書</t>
    <rPh sb="0" eb="2">
      <t>ケンシュウ</t>
    </rPh>
    <rPh sb="2" eb="4">
      <t>ニッテイ</t>
    </rPh>
    <rPh sb="4" eb="7">
      <t>ケイカクショ</t>
    </rPh>
    <phoneticPr fontId="2"/>
  </si>
  <si>
    <t>引率者</t>
    <rPh sb="0" eb="3">
      <t>インソツシャ</t>
    </rPh>
    <phoneticPr fontId="2"/>
  </si>
  <si>
    <t>男</t>
    <rPh sb="0" eb="1">
      <t>オトコ</t>
    </rPh>
    <phoneticPr fontId="2"/>
  </si>
  <si>
    <t>時間</t>
    <rPh sb="0" eb="2">
      <t>ジカン</t>
    </rPh>
    <phoneticPr fontId="25"/>
  </si>
  <si>
    <t>希望場所</t>
    <rPh sb="0" eb="2">
      <t>キボウ</t>
    </rPh>
    <rPh sb="2" eb="4">
      <t>バショ</t>
    </rPh>
    <phoneticPr fontId="25"/>
  </si>
  <si>
    <t>活　　動　　内　　容</t>
    <rPh sb="0" eb="1">
      <t>カツ</t>
    </rPh>
    <rPh sb="3" eb="4">
      <t>ドウ</t>
    </rPh>
    <rPh sb="6" eb="7">
      <t>ナイ</t>
    </rPh>
    <rPh sb="9" eb="10">
      <t>カタチ</t>
    </rPh>
    <phoneticPr fontId="25"/>
  </si>
  <si>
    <t>月</t>
    <rPh sb="0" eb="1">
      <t>ゲツ</t>
    </rPh>
    <phoneticPr fontId="2"/>
  </si>
  <si>
    <t>雨天</t>
    <rPh sb="0" eb="2">
      <t>ウテン</t>
    </rPh>
    <phoneticPr fontId="2"/>
  </si>
  <si>
    <t>受取時間</t>
    <rPh sb="0" eb="2">
      <t>ウケトリ</t>
    </rPh>
    <rPh sb="2" eb="4">
      <t>ジカン</t>
    </rPh>
    <phoneticPr fontId="2"/>
  </si>
  <si>
    <t>日</t>
    <rPh sb="0" eb="1">
      <t>ニチ</t>
    </rPh>
    <phoneticPr fontId="2"/>
  </si>
  <si>
    <t>)</t>
    <phoneticPr fontId="2"/>
  </si>
  <si>
    <t>荒天</t>
    <rPh sb="0" eb="2">
      <t>コウテン</t>
    </rPh>
    <phoneticPr fontId="2"/>
  </si>
  <si>
    <t xml:space="preserve">団体名 </t>
    <rPh sb="0" eb="3">
      <t>ダンタイメイ</t>
    </rPh>
    <phoneticPr fontId="2"/>
  </si>
  <si>
    <t>一日利用（日帰り）</t>
    <rPh sb="0" eb="2">
      <t>イチニチ</t>
    </rPh>
    <rPh sb="2" eb="4">
      <t>リヨウ</t>
    </rPh>
    <rPh sb="5" eb="7">
      <t>ヒガエ</t>
    </rPh>
    <phoneticPr fontId="2"/>
  </si>
  <si>
    <t>未就学児</t>
    <rPh sb="0" eb="4">
      <t>ミシュウガクジ</t>
    </rPh>
    <phoneticPr fontId="2"/>
  </si>
  <si>
    <t>月</t>
    <rPh sb="0" eb="1">
      <t>ツキ</t>
    </rPh>
    <phoneticPr fontId="2"/>
  </si>
  <si>
    <t>無料</t>
    <rPh sb="0" eb="2">
      <t>ムリョウ</t>
    </rPh>
    <phoneticPr fontId="2"/>
  </si>
  <si>
    <t>100円</t>
    <rPh sb="3" eb="4">
      <t>エン</t>
    </rPh>
    <phoneticPr fontId="2"/>
  </si>
  <si>
    <t>50円</t>
    <rPh sb="2" eb="3">
      <t>エン</t>
    </rPh>
    <phoneticPr fontId="2"/>
  </si>
  <si>
    <t>単価</t>
    <rPh sb="0" eb="2">
      <t>タンカ</t>
    </rPh>
    <phoneticPr fontId="2"/>
  </si>
  <si>
    <t>昼食</t>
    <rPh sb="0" eb="2">
      <t>チュウショク</t>
    </rPh>
    <phoneticPr fontId="2"/>
  </si>
  <si>
    <t>小学４年生以下</t>
    <rPh sb="0" eb="2">
      <t>ショウガク</t>
    </rPh>
    <rPh sb="3" eb="5">
      <t>ネンセイ</t>
    </rPh>
    <rPh sb="5" eb="7">
      <t>イカ</t>
    </rPh>
    <phoneticPr fontId="2"/>
  </si>
  <si>
    <t>シーツ・枕カバー</t>
    <rPh sb="4" eb="5">
      <t>マクラ</t>
    </rPh>
    <phoneticPr fontId="2"/>
  </si>
  <si>
    <t>小学５年生以上</t>
    <rPh sb="0" eb="2">
      <t>ショウガク</t>
    </rPh>
    <rPh sb="3" eb="5">
      <t>ネンセイ</t>
    </rPh>
    <rPh sb="5" eb="7">
      <t>イジョウ</t>
    </rPh>
    <phoneticPr fontId="2"/>
  </si>
  <si>
    <t>弁当</t>
    <rPh sb="0" eb="2">
      <t>ベントウ</t>
    </rPh>
    <phoneticPr fontId="2"/>
  </si>
  <si>
    <t>焼き杉</t>
    <rPh sb="0" eb="1">
      <t>ヤ</t>
    </rPh>
    <rPh sb="2" eb="3">
      <t>スギ</t>
    </rPh>
    <phoneticPr fontId="27"/>
  </si>
  <si>
    <t>夕食</t>
    <rPh sb="0" eb="2">
      <t>ユウショク</t>
    </rPh>
    <phoneticPr fontId="2"/>
  </si>
  <si>
    <t>焼き杉のフォトフレーム</t>
    <rPh sb="0" eb="1">
      <t>ヤ</t>
    </rPh>
    <rPh sb="2" eb="3">
      <t>スギ</t>
    </rPh>
    <phoneticPr fontId="27"/>
  </si>
  <si>
    <t>合宿用メニュー</t>
    <rPh sb="0" eb="3">
      <t>ガッシュクヨウ</t>
    </rPh>
    <phoneticPr fontId="2"/>
  </si>
  <si>
    <t>朝食</t>
    <rPh sb="0" eb="2">
      <t>チョウショク</t>
    </rPh>
    <phoneticPr fontId="2"/>
  </si>
  <si>
    <t>プラホビー</t>
  </si>
  <si>
    <t>貝殻コースター</t>
    <rPh sb="0" eb="1">
      <t>カイ</t>
    </rPh>
    <rPh sb="1" eb="2">
      <t>カラ</t>
    </rPh>
    <phoneticPr fontId="27"/>
  </si>
  <si>
    <t>貝殻ストラップ</t>
    <rPh sb="0" eb="2">
      <t>カイガラ</t>
    </rPh>
    <phoneticPr fontId="27"/>
  </si>
  <si>
    <t>貝殻ストラップ（鈴付き）</t>
    <rPh sb="0" eb="2">
      <t>カイガラ</t>
    </rPh>
    <rPh sb="8" eb="9">
      <t>スズ</t>
    </rPh>
    <rPh sb="9" eb="10">
      <t>ツ</t>
    </rPh>
    <phoneticPr fontId="27"/>
  </si>
  <si>
    <t>竹細工（箸）</t>
    <rPh sb="0" eb="1">
      <t>タケ</t>
    </rPh>
    <rPh sb="1" eb="3">
      <t>サイク</t>
    </rPh>
    <rPh sb="4" eb="5">
      <t>ハシ</t>
    </rPh>
    <phoneticPr fontId="27"/>
  </si>
  <si>
    <t>ミニしめ縄</t>
    <rPh sb="4" eb="5">
      <t>ナワ</t>
    </rPh>
    <phoneticPr fontId="27"/>
  </si>
  <si>
    <t>請求書</t>
    <rPh sb="0" eb="3">
      <t>セイキュウショ</t>
    </rPh>
    <phoneticPr fontId="2"/>
  </si>
  <si>
    <t>① まとめて１枚</t>
    <rPh sb="7" eb="8">
      <t>マイ</t>
    </rPh>
    <phoneticPr fontId="2"/>
  </si>
  <si>
    <t>② 引率者と研修生に分ける</t>
    <rPh sb="2" eb="5">
      <t>インソツシャ</t>
    </rPh>
    <rPh sb="6" eb="9">
      <t>ケンシュウセイ</t>
    </rPh>
    <rPh sb="10" eb="11">
      <t>ワ</t>
    </rPh>
    <phoneticPr fontId="2"/>
  </si>
  <si>
    <t>③ その他</t>
    <rPh sb="4" eb="5">
      <t>タ</t>
    </rPh>
    <phoneticPr fontId="2"/>
  </si>
  <si>
    <t>支払方法</t>
    <rPh sb="0" eb="2">
      <t>シハラ</t>
    </rPh>
    <rPh sb="2" eb="4">
      <t>ホウホウ</t>
    </rPh>
    <phoneticPr fontId="2"/>
  </si>
  <si>
    <t>① 現金支払</t>
    <rPh sb="2" eb="4">
      <t>ゲンキン</t>
    </rPh>
    <rPh sb="4" eb="6">
      <t>シハラ</t>
    </rPh>
    <phoneticPr fontId="2"/>
  </si>
  <si>
    <t>1  請求書と同様</t>
    <rPh sb="3" eb="6">
      <t>セイキュウショ</t>
    </rPh>
    <rPh sb="7" eb="9">
      <t>ドウヨウ</t>
    </rPh>
    <phoneticPr fontId="2"/>
  </si>
  <si>
    <t>2  その他</t>
    <rPh sb="5" eb="6">
      <t>タ</t>
    </rPh>
    <phoneticPr fontId="2"/>
  </si>
  <si>
    <t>② 後日振込（振込手数料は団体負担となります）</t>
    <rPh sb="2" eb="4">
      <t>ゴジツ</t>
    </rPh>
    <rPh sb="4" eb="6">
      <t>フリコミ</t>
    </rPh>
    <rPh sb="7" eb="9">
      <t>フリコミ</t>
    </rPh>
    <rPh sb="9" eb="12">
      <t>テスウリョウ</t>
    </rPh>
    <rPh sb="13" eb="15">
      <t>ダンタイ</t>
    </rPh>
    <rPh sb="15" eb="17">
      <t>フタン</t>
    </rPh>
    <phoneticPr fontId="2"/>
  </si>
  <si>
    <t>③ 後日持参（利用日より１ヶ月以内）</t>
    <rPh sb="2" eb="4">
      <t>ゴジツ</t>
    </rPh>
    <rPh sb="4" eb="6">
      <t>ジサン</t>
    </rPh>
    <rPh sb="7" eb="10">
      <t>リヨウビ</t>
    </rPh>
    <rPh sb="12" eb="15">
      <t>イッカゲツ</t>
    </rPh>
    <rPh sb="15" eb="17">
      <t>イナイ</t>
    </rPh>
    <phoneticPr fontId="2"/>
  </si>
  <si>
    <t>領収書送付先
メールアドレス</t>
    <rPh sb="0" eb="3">
      <t>リョウシュウショ</t>
    </rPh>
    <rPh sb="3" eb="5">
      <t>ソウフ</t>
    </rPh>
    <rPh sb="5" eb="6">
      <t>サキ</t>
    </rPh>
    <phoneticPr fontId="2"/>
  </si>
  <si>
    <t>① 申請書等書類一式を送付したアドレスでよい</t>
    <rPh sb="2" eb="5">
      <t>シンセイショ</t>
    </rPh>
    <rPh sb="5" eb="6">
      <t>ナド</t>
    </rPh>
    <rPh sb="6" eb="8">
      <t>ショルイ</t>
    </rPh>
    <rPh sb="8" eb="10">
      <t>イッシキ</t>
    </rPh>
    <rPh sb="11" eb="13">
      <t>ソウフ</t>
    </rPh>
    <phoneticPr fontId="2"/>
  </si>
  <si>
    <t>個数</t>
    <rPh sb="0" eb="2">
      <t>コスウ</t>
    </rPh>
    <phoneticPr fontId="2"/>
  </si>
  <si>
    <t>キャンプファイヤー</t>
    <phoneticPr fontId="27"/>
  </si>
  <si>
    <t>キャンプファイヤー</t>
    <phoneticPr fontId="2"/>
  </si>
  <si>
    <t>創 作 活 動・その他の活動</t>
    <rPh sb="0" eb="1">
      <t>ソウ</t>
    </rPh>
    <rPh sb="2" eb="3">
      <t>サク</t>
    </rPh>
    <rPh sb="4" eb="5">
      <t>カツ</t>
    </rPh>
    <rPh sb="6" eb="7">
      <t>ドウ</t>
    </rPh>
    <rPh sb="10" eb="11">
      <t>タ</t>
    </rPh>
    <rPh sb="12" eb="14">
      <t>カツドウ</t>
    </rPh>
    <phoneticPr fontId="2"/>
  </si>
  <si>
    <t>のり弁当</t>
    <rPh sb="2" eb="4">
      <t>ベントウ</t>
    </rPh>
    <phoneticPr fontId="27"/>
  </si>
  <si>
    <t>チキンタルタル</t>
    <phoneticPr fontId="27"/>
  </si>
  <si>
    <t>幕ノ内</t>
    <rPh sb="0" eb="1">
      <t>マク</t>
    </rPh>
    <rPh sb="2" eb="3">
      <t>ウチ</t>
    </rPh>
    <phoneticPr fontId="27"/>
  </si>
  <si>
    <t>薪</t>
    <rPh sb="0" eb="1">
      <t>マキ</t>
    </rPh>
    <phoneticPr fontId="2"/>
  </si>
  <si>
    <t>ピザ・パン</t>
    <phoneticPr fontId="2"/>
  </si>
  <si>
    <t>水</t>
    <rPh sb="0" eb="1">
      <t>ミズ</t>
    </rPh>
    <phoneticPr fontId="2"/>
  </si>
  <si>
    <t>スポーツドリンク</t>
    <phoneticPr fontId="2"/>
  </si>
  <si>
    <t>バーベキュー</t>
    <phoneticPr fontId="2"/>
  </si>
  <si>
    <t>　薪</t>
    <rPh sb="1" eb="2">
      <t>マキ</t>
    </rPh>
    <phoneticPr fontId="2"/>
  </si>
  <si>
    <t>② ①以外のメールアドレスへ送付（当日確認）</t>
    <rPh sb="3" eb="5">
      <t>イガイ</t>
    </rPh>
    <rPh sb="14" eb="16">
      <t>ソウフ</t>
    </rPh>
    <rPh sb="17" eb="19">
      <t>トウジツ</t>
    </rPh>
    <rPh sb="19" eb="21">
      <t>カクニン</t>
    </rPh>
    <phoneticPr fontId="2"/>
  </si>
  <si>
    <t>昼食12:00～</t>
    <rPh sb="0" eb="2">
      <t>チュウショク</t>
    </rPh>
    <phoneticPr fontId="2"/>
  </si>
  <si>
    <t xml:space="preserve"> ５ 担当者名</t>
    <rPh sb="3" eb="6">
      <t>タントウシャ</t>
    </rPh>
    <rPh sb="6" eb="7">
      <t>メイ</t>
    </rPh>
    <phoneticPr fontId="2"/>
  </si>
  <si>
    <t>泊(</t>
    <rPh sb="0" eb="1">
      <t>ハク</t>
    </rPh>
    <phoneticPr fontId="2"/>
  </si>
  <si>
    <t>/</t>
    <phoneticPr fontId="2"/>
  </si>
  <si>
    <t>保護者
大学生</t>
    <rPh sb="0" eb="3">
      <t>ホゴシャ</t>
    </rPh>
    <rPh sb="4" eb="5">
      <t>ダイ</t>
    </rPh>
    <rPh sb="5" eb="7">
      <t>ガクセイ</t>
    </rPh>
    <phoneticPr fontId="2"/>
  </si>
  <si>
    <t>夕食17:30～</t>
    <rPh sb="0" eb="2">
      <t>ユウショク</t>
    </rPh>
    <phoneticPr fontId="2"/>
  </si>
  <si>
    <t>必要</t>
    <rPh sb="0" eb="2">
      <t>ヒツヨウ</t>
    </rPh>
    <phoneticPr fontId="2"/>
  </si>
  <si>
    <t>担当者</t>
    <rPh sb="0" eb="3">
      <t>タントウシャ</t>
    </rPh>
    <phoneticPr fontId="2"/>
  </si>
  <si>
    <r>
      <rPr>
        <b/>
        <sz val="12"/>
        <rFont val="ＭＳ Ｐゴシック"/>
        <family val="3"/>
        <charset val="128"/>
      </rPr>
      <t>【記入例】</t>
    </r>
    <r>
      <rPr>
        <sz val="12"/>
        <rFont val="ＭＳ Ｐゴシック"/>
        <family val="3"/>
        <charset val="128"/>
      </rPr>
      <t>　氏名</t>
    </r>
    <rPh sb="1" eb="4">
      <t>キニュウレイ</t>
    </rPh>
    <rPh sb="6" eb="8">
      <t>シメイ</t>
    </rPh>
    <phoneticPr fontId="2"/>
  </si>
  <si>
    <r>
      <rPr>
        <sz val="8"/>
        <color theme="1"/>
        <rFont val="ＭＳ Ｐゴシック"/>
        <family val="3"/>
        <charset val="128"/>
      </rPr>
      <t>（ふりがな）</t>
    </r>
    <r>
      <rPr>
        <sz val="10"/>
        <color theme="1"/>
        <rFont val="ＭＳ Ｐゴシック"/>
        <family val="3"/>
        <charset val="128"/>
      </rPr>
      <t xml:space="preserve">
氏　　名</t>
    </r>
    <phoneticPr fontId="2"/>
  </si>
  <si>
    <t>活　動　内　容</t>
    <rPh sb="0" eb="1">
      <t>カツ</t>
    </rPh>
    <rPh sb="2" eb="3">
      <t>ドウ</t>
    </rPh>
    <rPh sb="4" eb="5">
      <t>ナイ</t>
    </rPh>
    <rPh sb="6" eb="7">
      <t>カタチ</t>
    </rPh>
    <phoneticPr fontId="2"/>
  </si>
  <si>
    <t>NO.1</t>
    <phoneticPr fontId="2"/>
  </si>
  <si>
    <t>小学生～高校生</t>
    <rPh sb="0" eb="3">
      <t>ショウガクセイ</t>
    </rPh>
    <rPh sb="4" eb="7">
      <t>コウコウセイ</t>
    </rPh>
    <phoneticPr fontId="2"/>
  </si>
  <si>
    <t>学年</t>
    <rPh sb="0" eb="2">
      <t>ガクネン</t>
    </rPh>
    <phoneticPr fontId="2"/>
  </si>
  <si>
    <t>氏　  名</t>
    <rPh sb="0" eb="1">
      <t>シ</t>
    </rPh>
    <rPh sb="4" eb="5">
      <t>ナ</t>
    </rPh>
    <phoneticPr fontId="2"/>
  </si>
  <si>
    <t>その他</t>
    <rPh sb="2" eb="3">
      <t>タ</t>
    </rPh>
    <phoneticPr fontId="2"/>
  </si>
  <si>
    <t>〇</t>
    <phoneticPr fontId="2"/>
  </si>
  <si>
    <t>⇩ 請求書・支払い方法 に 〇を付けてください</t>
    <rPh sb="2" eb="5">
      <t>セイキュウショ</t>
    </rPh>
    <rPh sb="6" eb="8">
      <t>シハラ</t>
    </rPh>
    <rPh sb="9" eb="11">
      <t>ホウホウ</t>
    </rPh>
    <rPh sb="16" eb="17">
      <t>ツ</t>
    </rPh>
    <phoneticPr fontId="2"/>
  </si>
  <si>
    <t>ｱﾅﾌｨﾗｷｼｰ・ｼｮｯｸなど特に症状が重篤な方については、必ず青年の家まで直接ご相談ください。</t>
  </si>
  <si>
    <t>手のり門松</t>
    <rPh sb="0" eb="1">
      <t>テ</t>
    </rPh>
    <rPh sb="3" eb="5">
      <t>カドマツ</t>
    </rPh>
    <phoneticPr fontId="27"/>
  </si>
  <si>
    <t>午後の活動　１３：３０～１６：３０</t>
    <rPh sb="0" eb="2">
      <t>ゴゴ</t>
    </rPh>
    <rPh sb="3" eb="4">
      <t>カツ</t>
    </rPh>
    <rPh sb="4" eb="5">
      <t>ドウ</t>
    </rPh>
    <phoneticPr fontId="25"/>
  </si>
  <si>
    <t>（指定）天青宿第</t>
    <rPh sb="6" eb="7">
      <t>シュク</t>
    </rPh>
    <phoneticPr fontId="25"/>
  </si>
  <si>
    <t>令和</t>
    <rPh sb="0" eb="2">
      <t>レイワ</t>
    </rPh>
    <phoneticPr fontId="25"/>
  </si>
  <si>
    <t>年</t>
    <rPh sb="0" eb="1">
      <t>ネン</t>
    </rPh>
    <phoneticPr fontId="25"/>
  </si>
  <si>
    <t>　 代表者</t>
    <rPh sb="2" eb="5">
      <t>ダイヒョウシャ</t>
    </rPh>
    <phoneticPr fontId="25"/>
  </si>
  <si>
    <t>熊本県立天草青年の家</t>
  </si>
  <si>
    <t>指定管理者　</t>
    <phoneticPr fontId="25"/>
  </si>
  <si>
    <t>ひとづくりJAPANネットワーク・三勢共同体</t>
    <phoneticPr fontId="25"/>
  </si>
  <si>
    <t>代表者　　中　川　保　敬</t>
    <phoneticPr fontId="25"/>
  </si>
  <si>
    <t>注）</t>
    <rPh sb="0" eb="1">
      <t>チュウ</t>
    </rPh>
    <phoneticPr fontId="25"/>
  </si>
  <si>
    <t>１　この許可書は、入所当日に入所担当職員へご提示ください。</t>
    <rPh sb="22" eb="24">
      <t>テイジ</t>
    </rPh>
    <phoneticPr fontId="25"/>
  </si>
  <si>
    <t>２　許可を受けた内容に変更があるときは、速やかに天草青年の家へ連絡されるとともに、別紙</t>
    <phoneticPr fontId="25"/>
  </si>
  <si>
    <t>　　『利用変更許可申請書』をあらためて提出し、その許可を受けてください。</t>
    <phoneticPr fontId="25"/>
  </si>
  <si>
    <t>３　施設等の利用を中止するときは、速やかに天草青年の家へ連絡されるとともに、別紙『利用</t>
    <phoneticPr fontId="25"/>
  </si>
  <si>
    <t>　　中止届出書』を提出してください。</t>
    <phoneticPr fontId="25"/>
  </si>
  <si>
    <t>申込書類確認項目</t>
    <rPh sb="0" eb="2">
      <t>モウシコ</t>
    </rPh>
    <rPh sb="2" eb="4">
      <t>ショルイ</t>
    </rPh>
    <rPh sb="4" eb="6">
      <t>カクニン</t>
    </rPh>
    <rPh sb="6" eb="8">
      <t>コウモク</t>
    </rPh>
    <phoneticPr fontId="25"/>
  </si>
  <si>
    <t>チェック欄</t>
    <rPh sb="4" eb="5">
      <t>ラン</t>
    </rPh>
    <phoneticPr fontId="25"/>
  </si>
  <si>
    <t>利用許可申請書</t>
    <rPh sb="0" eb="2">
      <t>リヨウ</t>
    </rPh>
    <rPh sb="2" eb="4">
      <t>キョカ</t>
    </rPh>
    <rPh sb="4" eb="7">
      <t>シンセイショ</t>
    </rPh>
    <phoneticPr fontId="25"/>
  </si>
  <si>
    <t>提出済</t>
    <rPh sb="0" eb="3">
      <t>テイシュツスミ</t>
    </rPh>
    <phoneticPr fontId="25"/>
  </si>
  <si>
    <t xml:space="preserve"> 後日提出</t>
    <rPh sb="1" eb="3">
      <t>ゴジツ</t>
    </rPh>
    <rPh sb="3" eb="5">
      <t>テイシュツ</t>
    </rPh>
    <phoneticPr fontId="25"/>
  </si>
  <si>
    <t>当日持参</t>
    <rPh sb="0" eb="2">
      <t>トウジツ</t>
    </rPh>
    <rPh sb="2" eb="4">
      <t>ジサン</t>
    </rPh>
    <phoneticPr fontId="25"/>
  </si>
  <si>
    <t>当日記入</t>
    <rPh sb="0" eb="2">
      <t>トウジツ</t>
    </rPh>
    <rPh sb="2" eb="4">
      <t>キニュウ</t>
    </rPh>
    <phoneticPr fontId="25"/>
  </si>
  <si>
    <t>利用変更許可申請書</t>
    <rPh sb="0" eb="2">
      <t>リヨウ</t>
    </rPh>
    <rPh sb="2" eb="4">
      <t>ヘンコウ</t>
    </rPh>
    <rPh sb="4" eb="6">
      <t>キョカ</t>
    </rPh>
    <rPh sb="6" eb="9">
      <t>シンセイショ</t>
    </rPh>
    <phoneticPr fontId="25"/>
  </si>
  <si>
    <t>免除申請書</t>
    <rPh sb="0" eb="2">
      <t>メンジョ</t>
    </rPh>
    <rPh sb="2" eb="5">
      <t>シンセイショ</t>
    </rPh>
    <phoneticPr fontId="25"/>
  </si>
  <si>
    <t>なし</t>
    <phoneticPr fontId="25"/>
  </si>
  <si>
    <t>名簿</t>
    <rPh sb="0" eb="2">
      <t>メイボ</t>
    </rPh>
    <phoneticPr fontId="25"/>
  </si>
  <si>
    <t>提出済み</t>
    <rPh sb="0" eb="3">
      <t>テイシュツズ</t>
    </rPh>
    <phoneticPr fontId="25"/>
  </si>
  <si>
    <t>ペーロン名簿</t>
    <rPh sb="4" eb="6">
      <t>メイボ</t>
    </rPh>
    <phoneticPr fontId="25"/>
  </si>
  <si>
    <t>野外炊飯食材注文票</t>
    <rPh sb="0" eb="2">
      <t>ヤガイ</t>
    </rPh>
    <rPh sb="2" eb="4">
      <t>スイハン</t>
    </rPh>
    <rPh sb="4" eb="6">
      <t>ショクザイ</t>
    </rPh>
    <rPh sb="6" eb="8">
      <t>チュウモン</t>
    </rPh>
    <rPh sb="8" eb="9">
      <t>ヒョウ</t>
    </rPh>
    <phoneticPr fontId="25"/>
  </si>
  <si>
    <t>後日提出</t>
    <rPh sb="0" eb="2">
      <t>ゴジツ</t>
    </rPh>
    <rPh sb="2" eb="4">
      <t>テイシュツ</t>
    </rPh>
    <phoneticPr fontId="25"/>
  </si>
  <si>
    <t>食物アレルギー</t>
    <rPh sb="0" eb="2">
      <t>ショクモツ</t>
    </rPh>
    <phoneticPr fontId="25"/>
  </si>
  <si>
    <t>利用相談用紙</t>
    <rPh sb="0" eb="2">
      <t>リヨウ</t>
    </rPh>
    <rPh sb="2" eb="4">
      <t>ソウダン</t>
    </rPh>
    <rPh sb="4" eb="6">
      <t>ヨウシ</t>
    </rPh>
    <phoneticPr fontId="25"/>
  </si>
  <si>
    <t>料金確認表</t>
    <rPh sb="0" eb="2">
      <t>リョウキン</t>
    </rPh>
    <rPh sb="2" eb="4">
      <t>カクニン</t>
    </rPh>
    <rPh sb="4" eb="5">
      <t>ヒョウ</t>
    </rPh>
    <phoneticPr fontId="25"/>
  </si>
  <si>
    <t>研修日程計画書</t>
    <rPh sb="0" eb="2">
      <t>ケンシュウ</t>
    </rPh>
    <rPh sb="2" eb="4">
      <t>ニッテイ</t>
    </rPh>
    <rPh sb="4" eb="7">
      <t>ケイカクショ</t>
    </rPh>
    <phoneticPr fontId="25"/>
  </si>
  <si>
    <t>その他</t>
    <rPh sb="2" eb="3">
      <t>タ</t>
    </rPh>
    <phoneticPr fontId="25"/>
  </si>
  <si>
    <t>クラフト予約表に記入</t>
    <rPh sb="4" eb="6">
      <t>ヨヤク</t>
    </rPh>
    <rPh sb="6" eb="7">
      <t>ヒョウ</t>
    </rPh>
    <rPh sb="8" eb="10">
      <t>キニュウ</t>
    </rPh>
    <phoneticPr fontId="25"/>
  </si>
  <si>
    <t>記入済</t>
    <rPh sb="0" eb="2">
      <t>キニュウ</t>
    </rPh>
    <rPh sb="2" eb="3">
      <t>スミ</t>
    </rPh>
    <phoneticPr fontId="25"/>
  </si>
  <si>
    <t>飲料水注文表記入</t>
    <rPh sb="0" eb="3">
      <t>インリョウスイ</t>
    </rPh>
    <rPh sb="3" eb="5">
      <t>チュウモン</t>
    </rPh>
    <rPh sb="5" eb="6">
      <t>ヒョウ</t>
    </rPh>
    <rPh sb="6" eb="8">
      <t>キニュウ</t>
    </rPh>
    <phoneticPr fontId="25"/>
  </si>
  <si>
    <t>許可書送付方法</t>
    <rPh sb="0" eb="3">
      <t>キョカショ</t>
    </rPh>
    <rPh sb="3" eb="5">
      <t>ソウフ</t>
    </rPh>
    <rPh sb="5" eb="7">
      <t>ホウホウ</t>
    </rPh>
    <phoneticPr fontId="25"/>
  </si>
  <si>
    <t>メール</t>
    <phoneticPr fontId="25"/>
  </si>
  <si>
    <t>郵送</t>
    <rPh sb="0" eb="2">
      <t>ユウソウ</t>
    </rPh>
    <phoneticPr fontId="25"/>
  </si>
  <si>
    <t>当日渡し</t>
    <rPh sb="0" eb="2">
      <t>トウジツ</t>
    </rPh>
    <rPh sb="2" eb="3">
      <t>ワタ</t>
    </rPh>
    <phoneticPr fontId="25"/>
  </si>
  <si>
    <t>ＦＡＸ</t>
    <phoneticPr fontId="25"/>
  </si>
  <si>
    <t>宿舎配当表　</t>
    <rPh sb="0" eb="2">
      <t>シュクシャ</t>
    </rPh>
    <rPh sb="2" eb="4">
      <t>ハイトウ</t>
    </rPh>
    <rPh sb="4" eb="5">
      <t>ヒョウ</t>
    </rPh>
    <phoneticPr fontId="25"/>
  </si>
  <si>
    <t>団体一任
連絡待ち</t>
    <rPh sb="0" eb="2">
      <t>ダンタイ</t>
    </rPh>
    <rPh sb="2" eb="4">
      <t>イチニン</t>
    </rPh>
    <rPh sb="5" eb="8">
      <t>レンラクマ</t>
    </rPh>
    <phoneticPr fontId="25"/>
  </si>
  <si>
    <t>決　裁　区　分</t>
  </si>
  <si>
    <t>所長</t>
    <rPh sb="0" eb="2">
      <t>ショチョウ</t>
    </rPh>
    <phoneticPr fontId="25"/>
  </si>
  <si>
    <t>天草青年の家</t>
  </si>
  <si>
    <t>起　案　者</t>
  </si>
  <si>
    <t>文　書　審　査</t>
  </si>
  <si>
    <t>起　案　日</t>
  </si>
  <si>
    <t>公　印　審　査</t>
    <rPh sb="0" eb="1">
      <t>コウ</t>
    </rPh>
    <rPh sb="2" eb="3">
      <t>イン</t>
    </rPh>
    <rPh sb="4" eb="5">
      <t>シン</t>
    </rPh>
    <rPh sb="6" eb="7">
      <t>サ</t>
    </rPh>
    <phoneticPr fontId="2"/>
  </si>
  <si>
    <t>天青宿第</t>
    <rPh sb="0" eb="1">
      <t>アマ</t>
    </rPh>
    <rPh sb="1" eb="2">
      <t>セイ</t>
    </rPh>
    <rPh sb="2" eb="3">
      <t>シュク</t>
    </rPh>
    <rPh sb="3" eb="4">
      <t>ダイ</t>
    </rPh>
    <phoneticPr fontId="25"/>
  </si>
  <si>
    <t>所　　長　　</t>
    <phoneticPr fontId="2"/>
  </si>
  <si>
    <t>副所長</t>
    <rPh sb="0" eb="3">
      <t>フクショチョウ</t>
    </rPh>
    <phoneticPr fontId="25"/>
  </si>
  <si>
    <t>　このことについて</t>
    <phoneticPr fontId="25"/>
  </si>
  <si>
    <t>事業課主任</t>
    <rPh sb="0" eb="2">
      <t>ジギョウ</t>
    </rPh>
    <rPh sb="2" eb="3">
      <t>カ</t>
    </rPh>
    <rPh sb="3" eb="5">
      <t>シュニン</t>
    </rPh>
    <phoneticPr fontId="2"/>
  </si>
  <si>
    <t>受入担当</t>
    <rPh sb="0" eb="2">
      <t>ウケイレ</t>
    </rPh>
    <rPh sb="2" eb="4">
      <t>タントウ</t>
    </rPh>
    <phoneticPr fontId="2"/>
  </si>
  <si>
    <t>宿舎担当</t>
    <rPh sb="0" eb="2">
      <t>シュクシャ</t>
    </rPh>
    <rPh sb="2" eb="4">
      <t>タントウ</t>
    </rPh>
    <phoneticPr fontId="25"/>
  </si>
  <si>
    <t>クラフト担当</t>
    <rPh sb="4" eb="6">
      <t>タントウ</t>
    </rPh>
    <phoneticPr fontId="25"/>
  </si>
  <si>
    <t>庶務担当</t>
    <rPh sb="0" eb="2">
      <t>ショム</t>
    </rPh>
    <rPh sb="2" eb="4">
      <t>タントウ</t>
    </rPh>
    <phoneticPr fontId="2"/>
  </si>
  <si>
    <t xml:space="preserve">から別紙のとおり利用申し込みがあり、審査しましたところ適当と認められますので、別紙により施行してよろしいか伺います。
</t>
    <phoneticPr fontId="25"/>
  </si>
  <si>
    <t>利用申し込みの許可について（伺い）</t>
  </si>
  <si>
    <r>
      <t>取</t>
    </r>
    <r>
      <rPr>
        <sz val="11"/>
        <color indexed="8"/>
        <rFont val="Century"/>
        <family val="1"/>
      </rPr>
      <t xml:space="preserve"> </t>
    </r>
    <r>
      <rPr>
        <sz val="11"/>
        <color indexed="8"/>
        <rFont val="ＭＳ 明朝"/>
        <family val="1"/>
        <charset val="128"/>
      </rPr>
      <t>扱</t>
    </r>
    <r>
      <rPr>
        <sz val="11"/>
        <color indexed="8"/>
        <rFont val="Century"/>
        <family val="1"/>
      </rPr>
      <t xml:space="preserve"> </t>
    </r>
    <r>
      <rPr>
        <sz val="11"/>
        <color indexed="8"/>
        <rFont val="ＭＳ 明朝"/>
        <family val="1"/>
        <charset val="128"/>
      </rPr>
      <t>区</t>
    </r>
    <r>
      <rPr>
        <sz val="11"/>
        <color indexed="8"/>
        <rFont val="Century"/>
        <family val="1"/>
      </rPr>
      <t xml:space="preserve"> </t>
    </r>
    <r>
      <rPr>
        <sz val="11"/>
        <color indexed="8"/>
        <rFont val="ＭＳ 明朝"/>
        <family val="1"/>
        <charset val="128"/>
      </rPr>
      <t>分</t>
    </r>
  </si>
  <si>
    <r>
      <t>決</t>
    </r>
    <r>
      <rPr>
        <sz val="11"/>
        <color indexed="8"/>
        <rFont val="Century"/>
        <family val="1"/>
      </rPr>
      <t xml:space="preserve"> </t>
    </r>
    <r>
      <rPr>
        <sz val="11"/>
        <color indexed="8"/>
        <rFont val="ＭＳ 明朝"/>
        <family val="1"/>
        <charset val="128"/>
      </rPr>
      <t>裁</t>
    </r>
    <r>
      <rPr>
        <sz val="11"/>
        <color indexed="8"/>
        <rFont val="Century"/>
        <family val="1"/>
      </rPr>
      <t xml:space="preserve"> </t>
    </r>
    <r>
      <rPr>
        <sz val="11"/>
        <color indexed="8"/>
        <rFont val="ＭＳ 明朝"/>
        <family val="1"/>
        <charset val="128"/>
      </rPr>
      <t>日</t>
    </r>
    <r>
      <rPr>
        <sz val="11"/>
        <color indexed="8"/>
        <rFont val="Century"/>
        <family val="1"/>
      </rPr>
      <t xml:space="preserve"> </t>
    </r>
    <r>
      <rPr>
        <sz val="11"/>
        <color indexed="8"/>
        <rFont val="ＭＳ 明朝"/>
        <family val="1"/>
        <charset val="128"/>
      </rPr>
      <t>付</t>
    </r>
    <r>
      <rPr>
        <sz val="11"/>
        <color indexed="8"/>
        <rFont val="Century"/>
        <family val="1"/>
      </rPr>
      <t xml:space="preserve"> </t>
    </r>
    <r>
      <rPr>
        <sz val="11"/>
        <color indexed="8"/>
        <rFont val="ＭＳ 明朝"/>
        <family val="1"/>
        <charset val="128"/>
      </rPr>
      <t>印</t>
    </r>
  </si>
  <si>
    <r>
      <t>発</t>
    </r>
    <r>
      <rPr>
        <sz val="11"/>
        <color indexed="8"/>
        <rFont val="Century"/>
        <family val="1"/>
      </rPr>
      <t xml:space="preserve"> </t>
    </r>
    <r>
      <rPr>
        <sz val="11"/>
        <color indexed="8"/>
        <rFont val="ＭＳ 明朝"/>
        <family val="1"/>
        <charset val="128"/>
      </rPr>
      <t>送</t>
    </r>
    <r>
      <rPr>
        <sz val="11"/>
        <color indexed="8"/>
        <rFont val="Century"/>
        <family val="1"/>
      </rPr>
      <t xml:space="preserve"> </t>
    </r>
    <r>
      <rPr>
        <sz val="11"/>
        <color indexed="8"/>
        <rFont val="ＭＳ 明朝"/>
        <family val="1"/>
        <charset val="128"/>
      </rPr>
      <t>済</t>
    </r>
    <r>
      <rPr>
        <sz val="11"/>
        <color indexed="8"/>
        <rFont val="Century"/>
        <family val="1"/>
      </rPr>
      <t xml:space="preserve"> </t>
    </r>
    <r>
      <rPr>
        <sz val="11"/>
        <color indexed="8"/>
        <rFont val="ＭＳ 明朝"/>
        <family val="1"/>
        <charset val="128"/>
      </rPr>
      <t>印</t>
    </r>
  </si>
  <si>
    <t>松村　奈緒</t>
    <rPh sb="0" eb="2">
      <t>マツムラ</t>
    </rPh>
    <rPh sb="3" eb="5">
      <t>ナオ</t>
    </rPh>
    <phoneticPr fontId="25"/>
  </si>
  <si>
    <t>　標記の件について</t>
    <phoneticPr fontId="25"/>
  </si>
  <si>
    <r>
      <t>文</t>
    </r>
    <r>
      <rPr>
        <sz val="12"/>
        <color theme="1"/>
        <rFont val="Century"/>
        <family val="1"/>
      </rPr>
      <t xml:space="preserve"> </t>
    </r>
    <r>
      <rPr>
        <sz val="12"/>
        <color theme="1"/>
        <rFont val="ＭＳ 明朝"/>
        <family val="1"/>
        <charset val="128"/>
      </rPr>
      <t>書</t>
    </r>
    <r>
      <rPr>
        <sz val="12"/>
        <color theme="1"/>
        <rFont val="Century"/>
        <family val="1"/>
      </rPr>
      <t xml:space="preserve"> </t>
    </r>
    <r>
      <rPr>
        <sz val="12"/>
        <color theme="1"/>
        <rFont val="ＭＳ 明朝"/>
        <family val="1"/>
        <charset val="128"/>
      </rPr>
      <t>番</t>
    </r>
    <r>
      <rPr>
        <sz val="12"/>
        <color theme="1"/>
        <rFont val="Century"/>
        <family val="1"/>
      </rPr>
      <t xml:space="preserve"> </t>
    </r>
    <r>
      <rPr>
        <sz val="12"/>
        <color theme="1"/>
        <rFont val="ＭＳ 明朝"/>
        <family val="1"/>
        <charset val="128"/>
      </rPr>
      <t>号</t>
    </r>
    <phoneticPr fontId="25"/>
  </si>
  <si>
    <t>　　　　　（指定）天青宿第</t>
    <rPh sb="6" eb="8">
      <t>シテイ</t>
    </rPh>
    <rPh sb="9" eb="10">
      <t>アマ</t>
    </rPh>
    <rPh sb="10" eb="11">
      <t>セイ</t>
    </rPh>
    <rPh sb="11" eb="12">
      <t>シュク</t>
    </rPh>
    <rPh sb="12" eb="13">
      <t>ダイ</t>
    </rPh>
    <phoneticPr fontId="25"/>
  </si>
  <si>
    <t>本田　理佐</t>
    <rPh sb="0" eb="2">
      <t>ホンダ</t>
    </rPh>
    <rPh sb="3" eb="5">
      <t>リサ</t>
    </rPh>
    <phoneticPr fontId="25"/>
  </si>
  <si>
    <t>副　所　長</t>
    <rPh sb="0" eb="1">
      <t>フク</t>
    </rPh>
    <phoneticPr fontId="2"/>
  </si>
  <si>
    <t>利用変更許可申請書の許可について　（伺い）</t>
    <rPh sb="0" eb="2">
      <t>リヨウ</t>
    </rPh>
    <rPh sb="2" eb="4">
      <t>ヘンコウ</t>
    </rPh>
    <rPh sb="4" eb="6">
      <t>キョカ</t>
    </rPh>
    <rPh sb="6" eb="9">
      <t>シンセイショ</t>
    </rPh>
    <rPh sb="10" eb="12">
      <t>キョカ</t>
    </rPh>
    <rPh sb="18" eb="19">
      <t>ウカガ</t>
    </rPh>
    <phoneticPr fontId="25"/>
  </si>
  <si>
    <t>施設利用料免除申請書の許可について（伺い）</t>
    <rPh sb="0" eb="2">
      <t>シセツ</t>
    </rPh>
    <rPh sb="2" eb="4">
      <t>リヨウ</t>
    </rPh>
    <rPh sb="4" eb="5">
      <t>リョウ</t>
    </rPh>
    <rPh sb="5" eb="7">
      <t>メンジョ</t>
    </rPh>
    <rPh sb="7" eb="10">
      <t>シンセイショ</t>
    </rPh>
    <rPh sb="11" eb="13">
      <t>キョカ</t>
    </rPh>
    <phoneticPr fontId="25"/>
  </si>
  <si>
    <t xml:space="preserve"> 様から別紙のとおり利用申し込みがあり、審査しましたところ適当と認められますので、別紙により施行してよろしいか伺います。
</t>
    <rPh sb="1" eb="2">
      <t>サマ</t>
    </rPh>
    <phoneticPr fontId="25"/>
  </si>
  <si>
    <t>2日目</t>
    <rPh sb="1" eb="3">
      <t>ニチメ</t>
    </rPh>
    <phoneticPr fontId="2"/>
  </si>
  <si>
    <t>3日目</t>
    <rPh sb="1" eb="3">
      <t>ニチメ</t>
    </rPh>
    <phoneticPr fontId="2"/>
  </si>
  <si>
    <t>1日目　食事</t>
    <rPh sb="1" eb="3">
      <t>ニチメ</t>
    </rPh>
    <rPh sb="4" eb="6">
      <t>ショクジ</t>
    </rPh>
    <phoneticPr fontId="2"/>
  </si>
  <si>
    <t>.</t>
    <phoneticPr fontId="2"/>
  </si>
  <si>
    <t>その他 (</t>
    <rPh sb="2" eb="3">
      <t>タ</t>
    </rPh>
    <phoneticPr fontId="2"/>
  </si>
  <si>
    <t>所 　在 　地  　〒</t>
    <rPh sb="0" eb="1">
      <t>トコロ</t>
    </rPh>
    <rPh sb="3" eb="4">
      <t>ザイ</t>
    </rPh>
    <rPh sb="6" eb="7">
      <t>チ</t>
    </rPh>
    <phoneticPr fontId="2"/>
  </si>
  <si>
    <t>代　表　者</t>
    <rPh sb="0" eb="1">
      <t>ダイ</t>
    </rPh>
    <rPh sb="2" eb="3">
      <t>オモテ</t>
    </rPh>
    <rPh sb="4" eb="5">
      <t>モノ</t>
    </rPh>
    <phoneticPr fontId="2"/>
  </si>
  <si>
    <t>合　　　計</t>
    <rPh sb="0" eb="1">
      <t>ア</t>
    </rPh>
    <rPh sb="4" eb="5">
      <t>ケイ</t>
    </rPh>
    <phoneticPr fontId="2"/>
  </si>
  <si>
    <t xml:space="preserve">  計</t>
    <rPh sb="2" eb="3">
      <t>ケイ</t>
    </rPh>
    <phoneticPr fontId="2"/>
  </si>
  <si>
    <t>日帰り　 計</t>
    <rPh sb="0" eb="2">
      <t>ヒガエ</t>
    </rPh>
    <phoneticPr fontId="2"/>
  </si>
  <si>
    <t>炊きあがり米　０．８合</t>
    <rPh sb="0" eb="1">
      <t>タ</t>
    </rPh>
    <rPh sb="5" eb="6">
      <t>マイ</t>
    </rPh>
    <rPh sb="10" eb="11">
      <t>ゴウ</t>
    </rPh>
    <phoneticPr fontId="2"/>
  </si>
  <si>
    <t>米　1合（１５０ｇ）　</t>
    <rPh sb="0" eb="1">
      <t>コメ</t>
    </rPh>
    <rPh sb="3" eb="4">
      <t>ゴウ</t>
    </rPh>
    <phoneticPr fontId="2"/>
  </si>
  <si>
    <t>カートンドック（10人分）</t>
    <rPh sb="10" eb="12">
      <t>ニンブン</t>
    </rPh>
    <phoneticPr fontId="2"/>
  </si>
  <si>
    <t>人/</t>
    <rPh sb="0" eb="1">
      <t>ニン</t>
    </rPh>
    <phoneticPr fontId="2"/>
  </si>
  <si>
    <t>領収書</t>
    <rPh sb="0" eb="3">
      <t>リョウシュウショ</t>
    </rPh>
    <phoneticPr fontId="2"/>
  </si>
  <si>
    <t>代表者と同じ</t>
    <rPh sb="0" eb="3">
      <t>ダイヒョウシャ</t>
    </rPh>
    <rPh sb="4" eb="5">
      <t>オナ</t>
    </rPh>
    <phoneticPr fontId="2"/>
  </si>
  <si>
    <t xml:space="preserve">食物アレルギー確認票 </t>
    <rPh sb="0" eb="2">
      <t>ショクモツ</t>
    </rPh>
    <rPh sb="7" eb="9">
      <t>カクニン</t>
    </rPh>
    <rPh sb="9" eb="10">
      <t>ヒョウ</t>
    </rPh>
    <phoneticPr fontId="2"/>
  </si>
  <si>
    <t>本館</t>
    <rPh sb="0" eb="2">
      <t>ホンカン</t>
    </rPh>
    <phoneticPr fontId="2"/>
  </si>
  <si>
    <t>690円</t>
    <rPh sb="3" eb="4">
      <t>エン</t>
    </rPh>
    <phoneticPr fontId="2"/>
  </si>
  <si>
    <t>260円</t>
    <rPh sb="3" eb="4">
      <t>エン</t>
    </rPh>
    <phoneticPr fontId="2"/>
  </si>
  <si>
    <r>
      <t>野外炊飯・BBQ開始</t>
    </r>
    <r>
      <rPr>
        <b/>
        <sz val="10"/>
        <color theme="1"/>
        <rFont val="游ゴシック"/>
        <family val="3"/>
        <charset val="128"/>
        <scheme val="minor"/>
      </rPr>
      <t>30分前</t>
    </r>
    <r>
      <rPr>
        <sz val="10"/>
        <color theme="1"/>
        <rFont val="游ゴシック"/>
        <family val="3"/>
        <charset val="128"/>
        <scheme val="minor"/>
      </rPr>
      <t>に</t>
    </r>
    <r>
      <rPr>
        <b/>
        <sz val="10"/>
        <color theme="1"/>
        <rFont val="游ゴシック"/>
        <family val="3"/>
        <charset val="128"/>
        <scheme val="minor"/>
      </rPr>
      <t>食堂へ</t>
    </r>
    <r>
      <rPr>
        <sz val="10"/>
        <color theme="1"/>
        <rFont val="游ゴシック"/>
        <family val="3"/>
        <charset val="128"/>
        <scheme val="minor"/>
      </rPr>
      <t>(食材を班別)</t>
    </r>
    <rPh sb="0" eb="4">
      <t>ヤガイスイハン</t>
    </rPh>
    <rPh sb="8" eb="10">
      <t>カイシ</t>
    </rPh>
    <rPh sb="12" eb="14">
      <t>フンマエ</t>
    </rPh>
    <rPh sb="15" eb="17">
      <t>ショクドウ</t>
    </rPh>
    <rPh sb="19" eb="21">
      <t>ショクザイ</t>
    </rPh>
    <rPh sb="22" eb="23">
      <t>ハン</t>
    </rPh>
    <rPh sb="23" eb="24">
      <t>ベツ</t>
    </rPh>
    <phoneticPr fontId="2"/>
  </si>
  <si>
    <t>ハイゼックス炊飯　1袋</t>
    <rPh sb="6" eb="8">
      <t>スイハン</t>
    </rPh>
    <rPh sb="10" eb="11">
      <t>フクロ</t>
    </rPh>
    <phoneticPr fontId="2"/>
  </si>
  <si>
    <t>クリスマスリース</t>
    <phoneticPr fontId="27"/>
  </si>
  <si>
    <t>区分</t>
    <rPh sb="0" eb="2">
      <t>クブン</t>
    </rPh>
    <phoneticPr fontId="2"/>
  </si>
  <si>
    <t>未就学児</t>
    <rPh sb="0" eb="4">
      <t>ミシュウガクジ</t>
    </rPh>
    <phoneticPr fontId="2"/>
  </si>
  <si>
    <t>●</t>
    <phoneticPr fontId="2"/>
  </si>
  <si>
    <t>△</t>
    <phoneticPr fontId="2"/>
  </si>
  <si>
    <t>▲</t>
    <phoneticPr fontId="2"/>
  </si>
  <si>
    <t>□</t>
    <phoneticPr fontId="2"/>
  </si>
  <si>
    <t>■</t>
    <phoneticPr fontId="2"/>
  </si>
  <si>
    <t>小学生～高校生</t>
    <rPh sb="0" eb="3">
      <t>ショウガクセイ</t>
    </rPh>
    <rPh sb="4" eb="7">
      <t>コウコウセイ</t>
    </rPh>
    <phoneticPr fontId="2"/>
  </si>
  <si>
    <t>男　　女　　計</t>
    <rPh sb="0" eb="1">
      <t>オトコ</t>
    </rPh>
    <rPh sb="3" eb="4">
      <t>オンナ</t>
    </rPh>
    <rPh sb="6" eb="7">
      <t>ケイ</t>
    </rPh>
    <phoneticPr fontId="2"/>
  </si>
  <si>
    <t>◎</t>
    <phoneticPr fontId="2"/>
  </si>
  <si>
    <t>一般（引率者/大学生/保護者）</t>
    <rPh sb="0" eb="2">
      <t>イッパン</t>
    </rPh>
    <rPh sb="3" eb="6">
      <t>インソツシャ</t>
    </rPh>
    <rPh sb="7" eb="10">
      <t>ダイガクセイ</t>
    </rPh>
    <rPh sb="11" eb="14">
      <t>ホゴシャ</t>
    </rPh>
    <phoneticPr fontId="2"/>
  </si>
  <si>
    <t>小</t>
    <rPh sb="0" eb="1">
      <t>ショウ</t>
    </rPh>
    <phoneticPr fontId="2"/>
  </si>
  <si>
    <t>中</t>
    <rPh sb="0" eb="1">
      <t>チュウ</t>
    </rPh>
    <phoneticPr fontId="2"/>
  </si>
  <si>
    <t>高</t>
    <rPh sb="0" eb="1">
      <t>コウ</t>
    </rPh>
    <phoneticPr fontId="2"/>
  </si>
  <si>
    <r>
      <t>該当者がいる場合</t>
    </r>
    <r>
      <rPr>
        <b/>
        <sz val="18"/>
        <rFont val="游ゴシック"/>
        <family val="3"/>
        <charset val="128"/>
        <scheme val="minor"/>
      </rPr>
      <t>は、</t>
    </r>
    <r>
      <rPr>
        <b/>
        <sz val="18"/>
        <color rgb="FFFF0000"/>
        <rFont val="游ゴシック"/>
        <family val="3"/>
        <charset val="128"/>
        <scheme val="minor"/>
      </rPr>
      <t>個人票</t>
    </r>
    <r>
      <rPr>
        <b/>
        <sz val="18"/>
        <rFont val="游ゴシック"/>
        <family val="3"/>
        <charset val="128"/>
        <scheme val="minor"/>
      </rPr>
      <t>も(別紙）添えてご提出ください。</t>
    </r>
    <rPh sb="0" eb="3">
      <t>ガイトウシャ</t>
    </rPh>
    <rPh sb="6" eb="8">
      <t>バアイ</t>
    </rPh>
    <rPh sb="10" eb="13">
      <t>コジンヒョウ</t>
    </rPh>
    <rPh sb="15" eb="17">
      <t>ベッシ</t>
    </rPh>
    <rPh sb="18" eb="19">
      <t>ソ</t>
    </rPh>
    <rPh sb="22" eb="24">
      <t>テイシュツ</t>
    </rPh>
    <phoneticPr fontId="2"/>
  </si>
  <si>
    <t>号</t>
    <rPh sb="0" eb="1">
      <t>ゴウ</t>
    </rPh>
    <phoneticPr fontId="2"/>
  </si>
  <si>
    <t>熊本県立天草青年の家を下記のとおり利用することを許可します。</t>
    <rPh sb="0" eb="4">
      <t>クマモトケンリツ</t>
    </rPh>
    <rPh sb="4" eb="8">
      <t>アマクサセイネン</t>
    </rPh>
    <rPh sb="9" eb="10">
      <t>イエ</t>
    </rPh>
    <rPh sb="11" eb="13">
      <t>カキ</t>
    </rPh>
    <rPh sb="17" eb="19">
      <t>リヨウ</t>
    </rPh>
    <rPh sb="24" eb="26">
      <t>キョカ</t>
    </rPh>
    <phoneticPr fontId="2"/>
  </si>
  <si>
    <t>サイト図
キャンプ物品貸出</t>
    <rPh sb="3" eb="4">
      <t>ズ</t>
    </rPh>
    <rPh sb="9" eb="11">
      <t>ブッピン</t>
    </rPh>
    <rPh sb="11" eb="13">
      <t>カシダシ</t>
    </rPh>
    <phoneticPr fontId="25"/>
  </si>
  <si>
    <t>利用人数</t>
    <rPh sb="0" eb="2">
      <t>リヨウ</t>
    </rPh>
    <rPh sb="2" eb="4">
      <t>ニンズウ</t>
    </rPh>
    <phoneticPr fontId="2"/>
  </si>
  <si>
    <t>全体</t>
    <rPh sb="0" eb="2">
      <t>ゼンタイ</t>
    </rPh>
    <phoneticPr fontId="2"/>
  </si>
  <si>
    <t>提出済</t>
    <rPh sb="0" eb="2">
      <t>テイシュツ</t>
    </rPh>
    <rPh sb="2" eb="3">
      <t>ズ</t>
    </rPh>
    <phoneticPr fontId="2"/>
  </si>
  <si>
    <t>後日提出</t>
    <rPh sb="0" eb="4">
      <t>ゴジツテイシュツ</t>
    </rPh>
    <phoneticPr fontId="2"/>
  </si>
  <si>
    <t>所　　長　　</t>
    <phoneticPr fontId="2"/>
  </si>
  <si>
    <t>T　 E　 L　</t>
    <phoneticPr fontId="2"/>
  </si>
  <si>
    <t>F　 A　 X　</t>
    <phoneticPr fontId="2"/>
  </si>
  <si>
    <t>)</t>
    <phoneticPr fontId="2"/>
  </si>
  <si>
    <t>（</t>
    <phoneticPr fontId="2"/>
  </si>
  <si>
    <t>）</t>
    <phoneticPr fontId="2"/>
  </si>
  <si>
    <t>から</t>
    <phoneticPr fontId="2"/>
  </si>
  <si>
    <t>（</t>
    <phoneticPr fontId="2"/>
  </si>
  <si>
    <t>）</t>
    <phoneticPr fontId="2"/>
  </si>
  <si>
    <t>まで</t>
    <phoneticPr fontId="2"/>
  </si>
  <si>
    <t>/</t>
    <phoneticPr fontId="2"/>
  </si>
  <si>
    <r>
      <t xml:space="preserve"> ４ 利用人数
</t>
    </r>
    <r>
      <rPr>
        <sz val="11"/>
        <color theme="1"/>
        <rFont val="ＭＳ Ｐ明朝"/>
        <family val="1"/>
        <charset val="128"/>
      </rPr>
      <t>(名簿と一致)</t>
    </r>
    <rPh sb="3" eb="5">
      <t>リヨウ</t>
    </rPh>
    <rPh sb="5" eb="7">
      <t>ニンズウ</t>
    </rPh>
    <rPh sb="9" eb="11">
      <t>メイボ</t>
    </rPh>
    <rPh sb="12" eb="14">
      <t>イッチ</t>
    </rPh>
    <phoneticPr fontId="2"/>
  </si>
  <si>
    <t>連絡先
（ＴＥＬ）</t>
    <rPh sb="0" eb="3">
      <t>レンラクサキ</t>
    </rPh>
    <phoneticPr fontId="2"/>
  </si>
  <si>
    <t>池田　泰介</t>
    <phoneticPr fontId="25"/>
  </si>
  <si>
    <t>吉川　純理</t>
    <rPh sb="0" eb="2">
      <t>ヨシカワ</t>
    </rPh>
    <rPh sb="3" eb="5">
      <t>ジュンリ</t>
    </rPh>
    <phoneticPr fontId="25"/>
  </si>
  <si>
    <t>竹川　まゆみ</t>
    <rPh sb="0" eb="2">
      <t>タケガワ</t>
    </rPh>
    <phoneticPr fontId="25"/>
  </si>
  <si>
    <t>陳内　和浩</t>
    <rPh sb="0" eb="2">
      <t>ジンナイ</t>
    </rPh>
    <rPh sb="3" eb="5">
      <t>カズヒロ</t>
    </rPh>
    <phoneticPr fontId="25"/>
  </si>
  <si>
    <t>井手尾　茉鈴</t>
    <rPh sb="0" eb="3">
      <t>イデオ</t>
    </rPh>
    <rPh sb="4" eb="6">
      <t>マリン</t>
    </rPh>
    <phoneticPr fontId="25"/>
  </si>
  <si>
    <t>松島　睦朗</t>
    <rPh sb="0" eb="2">
      <t>マツシマ</t>
    </rPh>
    <rPh sb="3" eb="4">
      <t>ムツ</t>
    </rPh>
    <rPh sb="4" eb="5">
      <t>ロウ</t>
    </rPh>
    <phoneticPr fontId="25"/>
  </si>
  <si>
    <t>山嵜　幸博</t>
    <rPh sb="0" eb="2">
      <t>ヤ</t>
    </rPh>
    <rPh sb="3" eb="4">
      <t>ユキ</t>
    </rPh>
    <rPh sb="4" eb="5">
      <t>ヒロシ</t>
    </rPh>
    <phoneticPr fontId="25"/>
  </si>
  <si>
    <t>泉　雄樹</t>
    <rPh sb="0" eb="1">
      <t>イズミ</t>
    </rPh>
    <rPh sb="2" eb="4">
      <t>ユウキ</t>
    </rPh>
    <phoneticPr fontId="25"/>
  </si>
  <si>
    <t>久津摩　雄一郎</t>
    <rPh sb="0" eb="3">
      <t>ク</t>
    </rPh>
    <rPh sb="4" eb="7">
      <t>ユウイチロウ</t>
    </rPh>
    <phoneticPr fontId="25"/>
  </si>
  <si>
    <t>調理済みメニュー</t>
    <rPh sb="0" eb="3">
      <t>チョウリズ</t>
    </rPh>
    <phoneticPr fontId="2"/>
  </si>
  <si>
    <t>野外炊飯材料</t>
    <rPh sb="0" eb="4">
      <t>ヤガイスイハン</t>
    </rPh>
    <rPh sb="4" eb="6">
      <t>ザイリョウ</t>
    </rPh>
    <phoneticPr fontId="2"/>
  </si>
  <si>
    <t>スポーツドリンク</t>
  </si>
  <si>
    <t>人 /</t>
    <rPh sb="0" eb="1">
      <t>ニン</t>
    </rPh>
    <phoneticPr fontId="2"/>
  </si>
  <si>
    <t>カレー(５人分）</t>
    <rPh sb="5" eb="6">
      <t>ニン</t>
    </rPh>
    <rPh sb="6" eb="7">
      <t>ブン</t>
    </rPh>
    <phoneticPr fontId="2"/>
  </si>
  <si>
    <t>豚汁（5人分）</t>
    <rPh sb="0" eb="2">
      <t>トンジル</t>
    </rPh>
    <rPh sb="4" eb="5">
      <t>ニン</t>
    </rPh>
    <rPh sb="5" eb="6">
      <t>ブン</t>
    </rPh>
    <phoneticPr fontId="2"/>
  </si>
  <si>
    <t>月</t>
    <rPh sb="0" eb="1">
      <t>ガツ</t>
    </rPh>
    <phoneticPr fontId="2"/>
  </si>
  <si>
    <t>日</t>
    <rPh sb="0" eb="1">
      <t>ニチ</t>
    </rPh>
    <phoneticPr fontId="2"/>
  </si>
  <si>
    <t>期日</t>
    <rPh sb="0" eb="2">
      <t>キジツ</t>
    </rPh>
    <phoneticPr fontId="2"/>
  </si>
  <si>
    <t>1日目</t>
    <rPh sb="1" eb="3">
      <t>ニチメ</t>
    </rPh>
    <phoneticPr fontId="2"/>
  </si>
  <si>
    <t>(</t>
    <phoneticPr fontId="2"/>
  </si>
  <si>
    <t>豚汁１人</t>
    <rPh sb="0" eb="2">
      <t>トンジル</t>
    </rPh>
    <rPh sb="3" eb="4">
      <t>ニン</t>
    </rPh>
    <phoneticPr fontId="2"/>
  </si>
  <si>
    <t>ポタージュ１人</t>
    <rPh sb="6" eb="7">
      <t>ニン</t>
    </rPh>
    <phoneticPr fontId="2"/>
  </si>
  <si>
    <t>おにぎり1個</t>
    <rPh sb="5" eb="6">
      <t>コ</t>
    </rPh>
    <phoneticPr fontId="2"/>
  </si>
  <si>
    <t>活　動　内　容</t>
    <rPh sb="0" eb="1">
      <t>カツ</t>
    </rPh>
    <rPh sb="2" eb="3">
      <t>ドウ</t>
    </rPh>
    <rPh sb="4" eb="5">
      <t>ナイ</t>
    </rPh>
    <rPh sb="6" eb="7">
      <t>カタチ</t>
    </rPh>
    <phoneticPr fontId="25"/>
  </si>
  <si>
    <t>ゴミ袋</t>
    <rPh sb="2" eb="3">
      <t>ブクロ</t>
    </rPh>
    <phoneticPr fontId="2"/>
  </si>
  <si>
    <r>
      <rPr>
        <sz val="11"/>
        <rFont val="＠游ゴシック"/>
        <family val="3"/>
        <charset val="128"/>
      </rPr>
      <t>食物
アレルギー</t>
    </r>
    <r>
      <rPr>
        <sz val="10"/>
        <rFont val="＠游ゴシック"/>
        <family val="3"/>
        <charset val="128"/>
      </rPr>
      <t xml:space="preserve">
該当者</t>
    </r>
    <rPh sb="0" eb="2">
      <t>ショクモツ</t>
    </rPh>
    <rPh sb="9" eb="12">
      <t>ガイトウシャ</t>
    </rPh>
    <phoneticPr fontId="2"/>
  </si>
  <si>
    <t>（案）</t>
    <rPh sb="1" eb="2">
      <t>アン</t>
    </rPh>
    <phoneticPr fontId="2"/>
  </si>
  <si>
    <t>利 用 許 可 書</t>
    <phoneticPr fontId="2"/>
  </si>
  <si>
    <t>利用団体</t>
    <rPh sb="0" eb="2">
      <t>リヨウ</t>
    </rPh>
    <rPh sb="2" eb="4">
      <t>ダンタイ</t>
    </rPh>
    <phoneticPr fontId="2"/>
  </si>
  <si>
    <t>利用施設</t>
    <rPh sb="0" eb="4">
      <t>リヨウシセツ</t>
    </rPh>
    <phoneticPr fontId="2"/>
  </si>
  <si>
    <t>利用期間</t>
    <rPh sb="0" eb="2">
      <t>リヨウ</t>
    </rPh>
    <rPh sb="2" eb="4">
      <t>キカン</t>
    </rPh>
    <phoneticPr fontId="2"/>
  </si>
  <si>
    <t>　　</t>
    <phoneticPr fontId="2"/>
  </si>
  <si>
    <t>日</t>
    <rPh sb="0" eb="1">
      <t>ニチ</t>
    </rPh>
    <phoneticPr fontId="2"/>
  </si>
  <si>
    <t>号</t>
    <rPh sb="0" eb="1">
      <t>ゴウ</t>
    </rPh>
    <phoneticPr fontId="2"/>
  </si>
  <si>
    <r>
      <t xml:space="preserve">起案者
</t>
    </r>
    <r>
      <rPr>
        <sz val="16"/>
        <color theme="0" tint="-0.249977111117893"/>
        <rFont val="ＭＳ Ｐ明朝"/>
        <family val="1"/>
        <charset val="128"/>
      </rPr>
      <t>最終</t>
    </r>
    <rPh sb="0" eb="3">
      <t>キアンシャ</t>
    </rPh>
    <rPh sb="4" eb="6">
      <t>サイシュウ</t>
    </rPh>
    <phoneticPr fontId="25"/>
  </si>
  <si>
    <r>
      <t>文</t>
    </r>
    <r>
      <rPr>
        <sz val="16"/>
        <rFont val="ＭＳ Ｐ明朝"/>
        <family val="1"/>
        <charset val="128"/>
      </rPr>
      <t xml:space="preserve"> 書 番 号</t>
    </r>
    <phoneticPr fontId="25"/>
  </si>
  <si>
    <r>
      <t>取</t>
    </r>
    <r>
      <rPr>
        <sz val="16"/>
        <color indexed="8"/>
        <rFont val="ＭＳ Ｐ明朝"/>
        <family val="1"/>
        <charset val="128"/>
      </rPr>
      <t xml:space="preserve"> 扱 区 分</t>
    </r>
  </si>
  <si>
    <r>
      <t>決</t>
    </r>
    <r>
      <rPr>
        <sz val="16"/>
        <color indexed="8"/>
        <rFont val="ＭＳ Ｐ明朝"/>
        <family val="1"/>
        <charset val="128"/>
      </rPr>
      <t xml:space="preserve"> 裁 日 付 印</t>
    </r>
  </si>
  <si>
    <r>
      <t>発</t>
    </r>
    <r>
      <rPr>
        <sz val="16"/>
        <color indexed="8"/>
        <rFont val="ＭＳ Ｐ明朝"/>
        <family val="1"/>
        <charset val="128"/>
      </rPr>
      <t xml:space="preserve"> 送 日 付</t>
    </r>
    <rPh sb="4" eb="5">
      <t>ヒ</t>
    </rPh>
    <rPh sb="6" eb="7">
      <t>ツ</t>
    </rPh>
    <phoneticPr fontId="25"/>
  </si>
  <si>
    <t>号の３</t>
    <phoneticPr fontId="25"/>
  </si>
  <si>
    <t>号の２</t>
    <phoneticPr fontId="25"/>
  </si>
  <si>
    <t>4年生以下</t>
    <rPh sb="1" eb="3">
      <t>ネンセイ</t>
    </rPh>
    <rPh sb="3" eb="5">
      <t>イカ</t>
    </rPh>
    <phoneticPr fontId="2"/>
  </si>
  <si>
    <t>5年生以上</t>
    <rPh sb="1" eb="3">
      <t>ネンセイ</t>
    </rPh>
    <rPh sb="3" eb="5">
      <t>イジョウ</t>
    </rPh>
    <phoneticPr fontId="2"/>
  </si>
  <si>
    <t>〇</t>
    <phoneticPr fontId="2"/>
  </si>
  <si>
    <t>△</t>
    <phoneticPr fontId="2"/>
  </si>
  <si>
    <t>2日目</t>
    <rPh sb="1" eb="3">
      <t>ニチメ</t>
    </rPh>
    <phoneticPr fontId="2"/>
  </si>
  <si>
    <t>3日目</t>
    <rPh sb="1" eb="3">
      <t>ニチメ</t>
    </rPh>
    <phoneticPr fontId="2"/>
  </si>
  <si>
    <t>〇</t>
    <phoneticPr fontId="2"/>
  </si>
  <si>
    <t>円</t>
    <rPh sb="0" eb="1">
      <t>エン</t>
    </rPh>
    <phoneticPr fontId="2"/>
  </si>
  <si>
    <t>キャンプ場</t>
    <rPh sb="4" eb="5">
      <t>ジョウ</t>
    </rPh>
    <phoneticPr fontId="2"/>
  </si>
  <si>
    <t>宿泊料金</t>
    <rPh sb="0" eb="2">
      <t>シュクハク</t>
    </rPh>
    <rPh sb="2" eb="4">
      <t>リョウキン</t>
    </rPh>
    <phoneticPr fontId="2"/>
  </si>
  <si>
    <t>子ども</t>
    <rPh sb="0" eb="1">
      <t>コ</t>
    </rPh>
    <phoneticPr fontId="2"/>
  </si>
  <si>
    <t>1日目
宿泊</t>
    <rPh sb="1" eb="3">
      <t>ニチメ</t>
    </rPh>
    <rPh sb="4" eb="6">
      <t>シュクハク</t>
    </rPh>
    <phoneticPr fontId="2"/>
  </si>
  <si>
    <t>合計</t>
    <rPh sb="0" eb="2">
      <t>ゴウケイ</t>
    </rPh>
    <phoneticPr fontId="2"/>
  </si>
  <si>
    <t>一般</t>
    <rPh sb="0" eb="2">
      <t>イッパン</t>
    </rPh>
    <phoneticPr fontId="2"/>
  </si>
  <si>
    <t>宿</t>
    <rPh sb="0" eb="1">
      <t>シュク</t>
    </rPh>
    <phoneticPr fontId="2"/>
  </si>
  <si>
    <t>ｷｬﾝﾌﾟ</t>
    <phoneticPr fontId="2"/>
  </si>
  <si>
    <t>男　女　計</t>
    <rPh sb="0" eb="1">
      <t>オトコ</t>
    </rPh>
    <rPh sb="2" eb="3">
      <t>オンナ</t>
    </rPh>
    <rPh sb="4" eb="5">
      <t>ケイ</t>
    </rPh>
    <phoneticPr fontId="2"/>
  </si>
  <si>
    <t>名簿</t>
    <rPh sb="0" eb="2">
      <t>メイボ</t>
    </rPh>
    <phoneticPr fontId="2"/>
  </si>
  <si>
    <t>保護者</t>
    <rPh sb="0" eb="3">
      <t>ホゴシャ</t>
    </rPh>
    <phoneticPr fontId="2"/>
  </si>
  <si>
    <t>日帰り(引</t>
    <rPh sb="0" eb="2">
      <t>ヒガエ</t>
    </rPh>
    <rPh sb="4" eb="5">
      <t>イン</t>
    </rPh>
    <phoneticPr fontId="2"/>
  </si>
  <si>
    <t>引率者</t>
    <rPh sb="0" eb="3">
      <t>インソツシャ</t>
    </rPh>
    <phoneticPr fontId="2"/>
  </si>
  <si>
    <t>保護者</t>
    <rPh sb="0" eb="3">
      <t>ホゴシャ</t>
    </rPh>
    <phoneticPr fontId="2"/>
  </si>
  <si>
    <t>大学生</t>
    <rPh sb="0" eb="2">
      <t>ダイガク</t>
    </rPh>
    <rPh sb="2" eb="3">
      <t>セイ</t>
    </rPh>
    <phoneticPr fontId="2"/>
  </si>
  <si>
    <t>小５～高３年生</t>
    <rPh sb="0" eb="1">
      <t>ショウ</t>
    </rPh>
    <rPh sb="3" eb="4">
      <t>コウ</t>
    </rPh>
    <rPh sb="5" eb="7">
      <t>ネンセイ</t>
    </rPh>
    <phoneticPr fontId="2"/>
  </si>
  <si>
    <t>小１～小４年生</t>
    <rPh sb="0" eb="1">
      <t>ショウ</t>
    </rPh>
    <rPh sb="3" eb="4">
      <t>ショウ</t>
    </rPh>
    <rPh sb="5" eb="6">
      <t>ネン</t>
    </rPh>
    <rPh sb="6" eb="7">
      <t>セイ</t>
    </rPh>
    <phoneticPr fontId="2"/>
  </si>
  <si>
    <t xml:space="preserve"> </t>
    <phoneticPr fontId="2"/>
  </si>
  <si>
    <t>宿泊一般</t>
    <rPh sb="0" eb="2">
      <t>シュクハク</t>
    </rPh>
    <rPh sb="2" eb="4">
      <t>イッパン</t>
    </rPh>
    <phoneticPr fontId="2"/>
  </si>
  <si>
    <t>宿泊引率</t>
    <rPh sb="0" eb="2">
      <t>シュクハク</t>
    </rPh>
    <rPh sb="2" eb="4">
      <t>インソツ</t>
    </rPh>
    <phoneticPr fontId="2"/>
  </si>
  <si>
    <t>日帰り一般</t>
    <rPh sb="0" eb="2">
      <t>ヒガエ</t>
    </rPh>
    <rPh sb="3" eb="5">
      <t>イッパン</t>
    </rPh>
    <phoneticPr fontId="2"/>
  </si>
  <si>
    <t>3日目</t>
    <rPh sb="1" eb="3">
      <t>ニチメ</t>
    </rPh>
    <phoneticPr fontId="2"/>
  </si>
  <si>
    <t>宿泊 小</t>
    <rPh sb="0" eb="2">
      <t>シュクハク</t>
    </rPh>
    <rPh sb="3" eb="4">
      <t>ショウ</t>
    </rPh>
    <phoneticPr fontId="2"/>
  </si>
  <si>
    <t>日帰り小</t>
    <rPh sb="0" eb="2">
      <t>ヒガエ</t>
    </rPh>
    <rPh sb="3" eb="4">
      <t>ショウ</t>
    </rPh>
    <phoneticPr fontId="2"/>
  </si>
  <si>
    <t>施設利用免除者等</t>
    <rPh sb="0" eb="2">
      <t>シセツ</t>
    </rPh>
    <rPh sb="2" eb="4">
      <t>リヨウ</t>
    </rPh>
    <rPh sb="4" eb="7">
      <t>メンジョシャ</t>
    </rPh>
    <rPh sb="7" eb="8">
      <t>トウ</t>
    </rPh>
    <phoneticPr fontId="2"/>
  </si>
  <si>
    <t>人</t>
    <rPh sb="0" eb="1">
      <t>ニン</t>
    </rPh>
    <phoneticPr fontId="2"/>
  </si>
  <si>
    <t>引率者/</t>
    <rPh sb="0" eb="2">
      <t>インソツ</t>
    </rPh>
    <rPh sb="2" eb="3">
      <t>シャ</t>
    </rPh>
    <phoneticPr fontId="2"/>
  </si>
  <si>
    <t>大学生</t>
    <rPh sb="0" eb="3">
      <t>ダイガクセイ</t>
    </rPh>
    <phoneticPr fontId="2"/>
  </si>
  <si>
    <t>利用人数</t>
    <rPh sb="0" eb="4">
      <t>リヨウニンズウ</t>
    </rPh>
    <phoneticPr fontId="2"/>
  </si>
  <si>
    <t>高校生
以下</t>
    <rPh sb="0" eb="3">
      <t>コウコウセイ</t>
    </rPh>
    <rPh sb="4" eb="6">
      <t>イカ</t>
    </rPh>
    <phoneticPr fontId="2"/>
  </si>
  <si>
    <t>宿泊 幼児</t>
    <rPh sb="0" eb="2">
      <t>シュクハク</t>
    </rPh>
    <rPh sb="3" eb="5">
      <t>ヨウジ</t>
    </rPh>
    <phoneticPr fontId="2"/>
  </si>
  <si>
    <t>日帰り幼</t>
    <rPh sb="0" eb="2">
      <t>ヒガエ</t>
    </rPh>
    <rPh sb="3" eb="4">
      <t>ヨウ</t>
    </rPh>
    <phoneticPr fontId="2"/>
  </si>
  <si>
    <t>男</t>
    <rPh sb="0" eb="1">
      <t>オトコ</t>
    </rPh>
    <phoneticPr fontId="2"/>
  </si>
  <si>
    <t>女</t>
    <rPh sb="0" eb="1">
      <t>オンナ</t>
    </rPh>
    <phoneticPr fontId="2"/>
  </si>
  <si>
    <t>高校生</t>
    <rPh sb="0" eb="3">
      <t>コウコウセイ</t>
    </rPh>
    <phoneticPr fontId="2"/>
  </si>
  <si>
    <t>中学生</t>
    <rPh sb="0" eb="3">
      <t>チュウガクセイ</t>
    </rPh>
    <phoneticPr fontId="2"/>
  </si>
  <si>
    <t>2日目
宿泊</t>
    <rPh sb="1" eb="3">
      <t>ニチメ</t>
    </rPh>
    <rPh sb="4" eb="6">
      <t>シュクハク</t>
    </rPh>
    <phoneticPr fontId="2"/>
  </si>
  <si>
    <t>3日目
宿泊</t>
    <rPh sb="1" eb="3">
      <t>ニチメ</t>
    </rPh>
    <rPh sb="4" eb="6">
      <t>シュクハク</t>
    </rPh>
    <phoneticPr fontId="2"/>
  </si>
  <si>
    <t>１日　小</t>
    <rPh sb="1" eb="2">
      <t>ニチ</t>
    </rPh>
    <rPh sb="3" eb="4">
      <t>ショウ</t>
    </rPh>
    <phoneticPr fontId="2"/>
  </si>
  <si>
    <t>引率</t>
    <rPh sb="0" eb="2">
      <t>インソツ</t>
    </rPh>
    <phoneticPr fontId="2"/>
  </si>
  <si>
    <t>1日　引率</t>
    <rPh sb="1" eb="2">
      <t>ニチ</t>
    </rPh>
    <rPh sb="3" eb="5">
      <t>インソツ</t>
    </rPh>
    <phoneticPr fontId="2"/>
  </si>
  <si>
    <t>３日　大</t>
    <rPh sb="1" eb="2">
      <t>ニチ</t>
    </rPh>
    <rPh sb="3" eb="4">
      <t>ダイ</t>
    </rPh>
    <phoneticPr fontId="2"/>
  </si>
  <si>
    <t>３日　小</t>
    <rPh sb="1" eb="2">
      <t>ニチ</t>
    </rPh>
    <rPh sb="3" eb="4">
      <t>ショウ</t>
    </rPh>
    <phoneticPr fontId="2"/>
  </si>
  <si>
    <t>３日　引率</t>
    <rPh sb="1" eb="2">
      <t>ニチ</t>
    </rPh>
    <rPh sb="3" eb="5">
      <t>インソツ</t>
    </rPh>
    <phoneticPr fontId="2"/>
  </si>
  <si>
    <t>ペットボトル５００ｍｌ程度</t>
    <rPh sb="11" eb="13">
      <t>テイド</t>
    </rPh>
    <phoneticPr fontId="2"/>
  </si>
  <si>
    <t>緑　茶</t>
    <rPh sb="0" eb="1">
      <t>ミドリ</t>
    </rPh>
    <rPh sb="2" eb="3">
      <t>チャ</t>
    </rPh>
    <phoneticPr fontId="2"/>
  </si>
  <si>
    <t>麦　茶</t>
    <rPh sb="0" eb="1">
      <t>ムギ</t>
    </rPh>
    <rPh sb="2" eb="3">
      <t>チャ</t>
    </rPh>
    <phoneticPr fontId="2"/>
  </si>
  <si>
    <t>概算合計金額(①+②+③）</t>
    <rPh sb="0" eb="2">
      <t>ガイサン</t>
    </rPh>
    <rPh sb="2" eb="4">
      <t>ゴウケイ</t>
    </rPh>
    <rPh sb="4" eb="6">
      <t>キンガク</t>
    </rPh>
    <phoneticPr fontId="2"/>
  </si>
  <si>
    <t>すいぞくｋ</t>
    <phoneticPr fontId="2"/>
  </si>
  <si>
    <t>小学校4年以下</t>
    <rPh sb="0" eb="3">
      <t>ショウガッコウ</t>
    </rPh>
    <rPh sb="4" eb="5">
      <t>ネン</t>
    </rPh>
    <rPh sb="5" eb="7">
      <t>イカ</t>
    </rPh>
    <phoneticPr fontId="2"/>
  </si>
  <si>
    <t>小学校5年以上</t>
    <rPh sb="0" eb="3">
      <t>ショウガッコウ</t>
    </rPh>
    <rPh sb="4" eb="5">
      <t>ネン</t>
    </rPh>
    <rPh sb="5" eb="7">
      <t>イジョウ</t>
    </rPh>
    <phoneticPr fontId="2"/>
  </si>
  <si>
    <t>) 日</t>
    <rPh sb="2" eb="3">
      <t>ヒ</t>
    </rPh>
    <phoneticPr fontId="2"/>
  </si>
  <si>
    <t>肉のみ（牛肉120ｇ、豚肉100ｇ）</t>
    <rPh sb="0" eb="1">
      <t>ニク</t>
    </rPh>
    <rPh sb="4" eb="6">
      <t>ギュウニク</t>
    </rPh>
    <rPh sb="11" eb="13">
      <t>ブタニク</t>
    </rPh>
    <phoneticPr fontId="2"/>
  </si>
  <si>
    <t>人</t>
    <rPh sb="0" eb="1">
      <t>ニン</t>
    </rPh>
    <phoneticPr fontId="2"/>
  </si>
  <si>
    <t>人/</t>
    <rPh sb="0" eb="1">
      <t>ニン</t>
    </rPh>
    <phoneticPr fontId="2"/>
  </si>
  <si>
    <t>木村　亜依美</t>
    <rPh sb="0" eb="2">
      <t>キムラ</t>
    </rPh>
    <rPh sb="3" eb="4">
      <t>ア</t>
    </rPh>
    <rPh sb="4" eb="5">
      <t>イ</t>
    </rPh>
    <rPh sb="5" eb="6">
      <t>ミ</t>
    </rPh>
    <phoneticPr fontId="2"/>
  </si>
  <si>
    <t>シーツ</t>
    <phoneticPr fontId="2"/>
  </si>
  <si>
    <t>①概算金額(引率者）</t>
    <rPh sb="1" eb="3">
      <t>ガイサン</t>
    </rPh>
    <rPh sb="3" eb="5">
      <t>キンガク</t>
    </rPh>
    <rPh sb="6" eb="9">
      <t>インソツシャ</t>
    </rPh>
    <phoneticPr fontId="2"/>
  </si>
  <si>
    <t>保護者
大学生等</t>
    <rPh sb="0" eb="3">
      <t>ホゴシャ</t>
    </rPh>
    <rPh sb="4" eb="5">
      <t>ダイ</t>
    </rPh>
    <rPh sb="5" eb="7">
      <t>ガクセイ</t>
    </rPh>
    <rPh sb="7" eb="8">
      <t>トウ</t>
    </rPh>
    <phoneticPr fontId="2"/>
  </si>
  <si>
    <t>備考
手帳の等級など</t>
    <rPh sb="0" eb="2">
      <t>ビコウ</t>
    </rPh>
    <rPh sb="3" eb="5">
      <t>テチョウ</t>
    </rPh>
    <rPh sb="6" eb="8">
      <t>トウキュウ</t>
    </rPh>
    <phoneticPr fontId="2"/>
  </si>
  <si>
    <t>宿泊場所</t>
    <rPh sb="0" eb="4">
      <t>シュクハクバショ</t>
    </rPh>
    <phoneticPr fontId="2"/>
  </si>
  <si>
    <t>本　館</t>
    <rPh sb="0" eb="1">
      <t>モト</t>
    </rPh>
    <rPh sb="2" eb="3">
      <t>カン</t>
    </rPh>
    <phoneticPr fontId="2"/>
  </si>
  <si>
    <t>②概算金額(保護者/学生等）</t>
    <rPh sb="1" eb="3">
      <t>ガイサン</t>
    </rPh>
    <rPh sb="3" eb="5">
      <t>キンガク</t>
    </rPh>
    <rPh sb="6" eb="9">
      <t>ホゴシャ</t>
    </rPh>
    <rPh sb="10" eb="12">
      <t>ガクセイ</t>
    </rPh>
    <rPh sb="12" eb="13">
      <t>トウ</t>
    </rPh>
    <phoneticPr fontId="2"/>
  </si>
  <si>
    <t xml:space="preserve">③概算金額(高校生以下）     </t>
    <rPh sb="1" eb="3">
      <t>ガイサン</t>
    </rPh>
    <rPh sb="3" eb="5">
      <t>キンガク</t>
    </rPh>
    <rPh sb="6" eb="11">
      <t>コウコウセイイカ</t>
    </rPh>
    <phoneticPr fontId="2"/>
  </si>
  <si>
    <t>施設利用料免除申請書</t>
  </si>
  <si>
    <t>　熊本県立天草青年の家</t>
    <phoneticPr fontId="2"/>
  </si>
  <si>
    <t>　指定管理者　ひとづくりＪＡＰＡＮネットワーク・三勢共同体</t>
    <phoneticPr fontId="2"/>
  </si>
  <si>
    <t>　代表者　　中 川 保 敬 様</t>
    <phoneticPr fontId="2"/>
  </si>
  <si>
    <t>　団　体　名</t>
    <phoneticPr fontId="2"/>
  </si>
  <si>
    <t>　代　表　者</t>
    <phoneticPr fontId="2"/>
  </si>
  <si>
    <t>下記の理由により施設利用料を免除していただきたいので申請します。</t>
    <phoneticPr fontId="2"/>
  </si>
  <si>
    <t>記</t>
  </si>
  <si>
    <t xml:space="preserve"> １　利用期間</t>
    <phoneticPr fontId="2"/>
  </si>
  <si>
    <t>泊</t>
    <rPh sb="0" eb="1">
      <t>ハク</t>
    </rPh>
    <phoneticPr fontId="2"/>
  </si>
  <si>
    <t xml:space="preserve"> ２　免除理由</t>
    <phoneticPr fontId="2"/>
  </si>
  <si>
    <t>　(1) 本人が免除に該当する手帳等の交付を受けている</t>
    <phoneticPr fontId="2"/>
  </si>
  <si>
    <t>　(2) 特定の介護者（該当手帳等を交付されている者１名につき１名まで）</t>
    <rPh sb="5" eb="7">
      <t>トクテイ</t>
    </rPh>
    <phoneticPr fontId="2"/>
  </si>
  <si>
    <t>利用者区分</t>
  </si>
  <si>
    <t>２の(１)に該当する者</t>
    <phoneticPr fontId="2"/>
  </si>
  <si>
    <t>２の(２)に該当する者</t>
    <phoneticPr fontId="2"/>
  </si>
  <si>
    <t>計</t>
  </si>
  <si>
    <t xml:space="preserve"> ３　免除者数</t>
    <phoneticPr fontId="2"/>
  </si>
  <si>
    <t>一　般</t>
    <phoneticPr fontId="2"/>
  </si>
  <si>
    <t>人</t>
  </si>
  <si>
    <t>高校生以下</t>
  </si>
  <si>
    <t>４　免除申請</t>
    <phoneticPr fontId="2"/>
  </si>
  <si>
    <t>【宿泊を伴う利用】</t>
  </si>
  <si>
    <t>（宿泊棟利用）</t>
    <phoneticPr fontId="2"/>
  </si>
  <si>
    <t>一般の者　</t>
    <phoneticPr fontId="2"/>
  </si>
  <si>
    <t>690円</t>
    <phoneticPr fontId="2"/>
  </si>
  <si>
    <t>×</t>
    <phoneticPr fontId="2"/>
  </si>
  <si>
    <t>人</t>
    <rPh sb="0" eb="1">
      <t>ヒト</t>
    </rPh>
    <phoneticPr fontId="2"/>
  </si>
  <si>
    <t>高校生以下</t>
    <phoneticPr fontId="2"/>
  </si>
  <si>
    <t xml:space="preserve">  内　訳</t>
    <phoneticPr fontId="2"/>
  </si>
  <si>
    <t>（キャンプ場）</t>
    <rPh sb="5" eb="6">
      <t>ジョウ</t>
    </rPh>
    <phoneticPr fontId="2"/>
  </si>
  <si>
    <t>320円</t>
    <phoneticPr fontId="2"/>
  </si>
  <si>
    <t>100円</t>
    <phoneticPr fontId="2"/>
  </si>
  <si>
    <t>【日帰りの利用】</t>
    <phoneticPr fontId="2"/>
  </si>
  <si>
    <t xml:space="preserve"> ５　備　考</t>
    <phoneticPr fontId="2"/>
  </si>
  <si>
    <t>※施設記入欄</t>
    <rPh sb="1" eb="3">
      <t>シセツ</t>
    </rPh>
    <rPh sb="3" eb="6">
      <t>キニュウラン</t>
    </rPh>
    <phoneticPr fontId="2"/>
  </si>
  <si>
    <t>( 指定 )天青</t>
    <rPh sb="2" eb="4">
      <t>シテイ</t>
    </rPh>
    <rPh sb="6" eb="8">
      <t>アマセイ</t>
    </rPh>
    <phoneticPr fontId="2"/>
  </si>
  <si>
    <t>第</t>
    <rPh sb="0" eb="1">
      <t>ダイ</t>
    </rPh>
    <phoneticPr fontId="2"/>
  </si>
  <si>
    <t>号の</t>
    <rPh sb="0" eb="1">
      <t>ゴウ</t>
    </rPh>
    <phoneticPr fontId="2"/>
  </si>
  <si>
    <t>　次のとおり施設等利用料の免除を承認します。</t>
    <phoneticPr fontId="2"/>
  </si>
  <si>
    <t>　　　　　　　　　　　　　　　</t>
    <phoneticPr fontId="2"/>
  </si>
  <si>
    <t>熊本県立天草青年の家</t>
    <phoneticPr fontId="2"/>
  </si>
  <si>
    <t>　　　　　　　　　　　 　</t>
    <phoneticPr fontId="2"/>
  </si>
  <si>
    <t>指定管理者　ひとづくりJAPANネットワーク・三勢共同体</t>
    <phoneticPr fontId="2"/>
  </si>
  <si>
    <t>　　　　　　　　　　　</t>
    <phoneticPr fontId="2"/>
  </si>
  <si>
    <t xml:space="preserve"> 代表者　　中 　川 　保　 敬　</t>
    <phoneticPr fontId="2"/>
  </si>
  <si>
    <t>１　次に掲げる者が利用するときは、利用料金の全部を免除することができる。</t>
    <phoneticPr fontId="2"/>
  </si>
  <si>
    <t>(1)　身体障害者福祉法(昭和24年法律第283号)第15条第4項の規定により身体障害者</t>
    <phoneticPr fontId="2"/>
  </si>
  <si>
    <t xml:space="preserve">  手帳の交付を受けている者( 15歳未満の者につき、その保護者が身体障害者手帳の交付</t>
    <phoneticPr fontId="2"/>
  </si>
  <si>
    <t xml:space="preserve">  を受けているときは、当該15歳未満の者)</t>
    <phoneticPr fontId="2"/>
  </si>
  <si>
    <t>(2)  厚生労働大臣の定めるところにより療育手帳の交付を受けている者</t>
    <phoneticPr fontId="2"/>
  </si>
  <si>
    <t>(3)  精神保健及び精神障害者福祉に関する法律(昭和2 5年法律第12 3号)第45条第2項</t>
    <phoneticPr fontId="2"/>
  </si>
  <si>
    <t xml:space="preserve">  の規定により精神障害者保健福祉手帳の交付を受けている者</t>
    <phoneticPr fontId="2"/>
  </si>
  <si>
    <t>２　次に掲げる者の介護のために現に同伴する者(その者が2人以上いるときは、1人に限</t>
    <phoneticPr fontId="2"/>
  </si>
  <si>
    <t xml:space="preserve">  る。)が利用するときは、利用料金の全部を免除することができる。</t>
    <phoneticPr fontId="2"/>
  </si>
  <si>
    <t>(1) 前項第1号に掲げる者のうち、次の表の左欄に掲げる障害の区分に応じ、それぞれ</t>
    <phoneticPr fontId="2"/>
  </si>
  <si>
    <t>　同表の右欄に掲げる身体障害者福祉法施行規則(昭和2 5年厚生省令第15号)別表第5　</t>
    <phoneticPr fontId="2"/>
  </si>
  <si>
    <t>　号に定める障害の級別に該当する障害を有するもの(以下この号において「重度身障者」</t>
    <phoneticPr fontId="2"/>
  </si>
  <si>
    <t>　という。)又は次の表の左欄に掲げる障害を２以上有し、その障害の総合の程度が重度</t>
    <phoneticPr fontId="2"/>
  </si>
  <si>
    <t>　身障者に準ずると指定管理者が認めるもの</t>
    <phoneticPr fontId="2"/>
  </si>
  <si>
    <t>障害の区分</t>
    <rPh sb="0" eb="1">
      <t>ショウ</t>
    </rPh>
    <rPh sb="1" eb="2">
      <t>ガイ</t>
    </rPh>
    <rPh sb="3" eb="5">
      <t>クブン</t>
    </rPh>
    <phoneticPr fontId="2"/>
  </si>
  <si>
    <t>障害の級別</t>
    <rPh sb="0" eb="2">
      <t>ショウガイ</t>
    </rPh>
    <rPh sb="3" eb="5">
      <t>キュウベツ</t>
    </rPh>
    <phoneticPr fontId="2"/>
  </si>
  <si>
    <t>視覚障害</t>
    <rPh sb="0" eb="4">
      <t>シカクショウガイ</t>
    </rPh>
    <phoneticPr fontId="2"/>
  </si>
  <si>
    <t>1級から3級までの各級及び4級の1</t>
    <phoneticPr fontId="2"/>
  </si>
  <si>
    <t>聴覚障害</t>
    <rPh sb="0" eb="2">
      <t>チョウカク</t>
    </rPh>
    <rPh sb="2" eb="4">
      <t>ショウガイ</t>
    </rPh>
    <phoneticPr fontId="2"/>
  </si>
  <si>
    <t>2級及び3級</t>
  </si>
  <si>
    <t>肢体不自由</t>
    <rPh sb="0" eb="2">
      <t>シタイ</t>
    </rPh>
    <rPh sb="2" eb="5">
      <t>フジユウ</t>
    </rPh>
    <phoneticPr fontId="2"/>
  </si>
  <si>
    <t>上肢不自由</t>
    <rPh sb="0" eb="2">
      <t>ジョウシ</t>
    </rPh>
    <rPh sb="2" eb="5">
      <t>フジユウ</t>
    </rPh>
    <phoneticPr fontId="2"/>
  </si>
  <si>
    <t>1 級、 2 級の 1 及び2 級の 2</t>
    <phoneticPr fontId="2"/>
  </si>
  <si>
    <t>下肢不自由</t>
    <rPh sb="0" eb="2">
      <t>カシ</t>
    </rPh>
    <rPh sb="2" eb="5">
      <t>フジユウ</t>
    </rPh>
    <phoneticPr fontId="2"/>
  </si>
  <si>
    <t>1 級、2 級及び 3 級の 1</t>
    <phoneticPr fontId="2"/>
  </si>
  <si>
    <t>体幹不自由</t>
    <rPh sb="0" eb="2">
      <t>タイカン</t>
    </rPh>
    <rPh sb="2" eb="5">
      <t>フジユウ</t>
    </rPh>
    <phoneticPr fontId="2"/>
  </si>
  <si>
    <t>1 級から 3 級までの各級</t>
    <phoneticPr fontId="2"/>
  </si>
  <si>
    <t>乳幼児期以前の非進行性の脳病変による運動機能障害</t>
    <rPh sb="0" eb="3">
      <t>ニュウヨウジ</t>
    </rPh>
    <rPh sb="3" eb="4">
      <t>キ</t>
    </rPh>
    <rPh sb="4" eb="6">
      <t>イゼン</t>
    </rPh>
    <rPh sb="7" eb="8">
      <t>ヒ</t>
    </rPh>
    <rPh sb="8" eb="11">
      <t>シンコウセイ</t>
    </rPh>
    <rPh sb="12" eb="14">
      <t>ノウビョウ</t>
    </rPh>
    <rPh sb="14" eb="15">
      <t>ヘン</t>
    </rPh>
    <rPh sb="18" eb="20">
      <t>ウンドウ</t>
    </rPh>
    <rPh sb="20" eb="22">
      <t>キノウ</t>
    </rPh>
    <rPh sb="22" eb="24">
      <t>ショウガイ</t>
    </rPh>
    <phoneticPr fontId="2"/>
  </si>
  <si>
    <t>上肢機能　障害</t>
    <rPh sb="0" eb="4">
      <t>ジョウシキノウ</t>
    </rPh>
    <rPh sb="5" eb="7">
      <t>ショウガイ</t>
    </rPh>
    <phoneticPr fontId="2"/>
  </si>
  <si>
    <t>1級及び2級( 1上肢のみに運動機能障害がある場合を除く。）</t>
    <phoneticPr fontId="2"/>
  </si>
  <si>
    <t>移動機能　障害</t>
    <rPh sb="0" eb="2">
      <t>イドウ</t>
    </rPh>
    <rPh sb="2" eb="4">
      <t>キノウ</t>
    </rPh>
    <rPh sb="5" eb="7">
      <t>ショウガイ</t>
    </rPh>
    <phoneticPr fontId="2"/>
  </si>
  <si>
    <t>1級から3級までの各級( 1下肢のみに運動機能障害がある場合を除く。)</t>
  </si>
  <si>
    <t>内部障害</t>
  </si>
  <si>
    <t>心臓機能障害</t>
  </si>
  <si>
    <t>1級、3級及び4級</t>
  </si>
  <si>
    <t>じん臓機能障害障害</t>
  </si>
  <si>
    <t>呼吸器機能</t>
  </si>
  <si>
    <t>ぼうこう又は直腸の機能障害</t>
    <rPh sb="4" eb="5">
      <t>マタ</t>
    </rPh>
    <rPh sb="6" eb="8">
      <t>チョクチョウ</t>
    </rPh>
    <rPh sb="9" eb="11">
      <t>キノウ</t>
    </rPh>
    <rPh sb="11" eb="13">
      <t>ショウガイ</t>
    </rPh>
    <phoneticPr fontId="2"/>
  </si>
  <si>
    <t>1級及び3級</t>
  </si>
  <si>
    <t>小腸機能障害</t>
    <rPh sb="0" eb="2">
      <t>ショウチョウ</t>
    </rPh>
    <rPh sb="2" eb="4">
      <t>キノウ</t>
    </rPh>
    <rPh sb="4" eb="6">
      <t>ショウガイ</t>
    </rPh>
    <phoneticPr fontId="2"/>
  </si>
  <si>
    <t>ヒト免疫不全ウイルスによる免疫機能障害</t>
    <rPh sb="18" eb="19">
      <t>ガイ</t>
    </rPh>
    <phoneticPr fontId="2"/>
  </si>
  <si>
    <t>1級から4級までの各級</t>
    <rPh sb="9" eb="10">
      <t>カク</t>
    </rPh>
    <rPh sb="10" eb="11">
      <t>キュウ</t>
    </rPh>
    <phoneticPr fontId="2"/>
  </si>
  <si>
    <t>肝臓機能障害</t>
  </si>
  <si>
    <t>(2) 前項第2号に掲げる者のうち、同号の療育手帳の障害の程度の記載欄に、重度であ</t>
    <phoneticPr fontId="2"/>
  </si>
  <si>
    <t>　ることの表示として「Ａ」と記載されたもの</t>
    <phoneticPr fontId="2"/>
  </si>
  <si>
    <t>(3) 前項第3号に掲げる者のうち、同号の精神障害者保健福祉手帳に精神保健及び精神</t>
    <phoneticPr fontId="2"/>
  </si>
  <si>
    <t xml:space="preserve">   障害者福祉に法律施行令(昭和2 5年政令第15 5号)第6条第3項に規定する障害</t>
    <phoneticPr fontId="2"/>
  </si>
  <si>
    <t>等級が1級である者として記載されているもの</t>
    <phoneticPr fontId="2"/>
  </si>
  <si>
    <t>障害者福祉に法律施行令(昭和2 5年政令第15 5号)第6条第3項に規定する障害</t>
    <phoneticPr fontId="2"/>
  </si>
  <si>
    <t>３　前2項に規定する場合のほか、指定管理者が特別の事情があると認めるときは、利用</t>
    <phoneticPr fontId="2"/>
  </si>
  <si>
    <t>料金の全部を免除することができる。</t>
    <phoneticPr fontId="2"/>
  </si>
  <si>
    <t>午前の活動　</t>
    <rPh sb="0" eb="2">
      <t>ゴゼン</t>
    </rPh>
    <rPh sb="3" eb="4">
      <t>カツ</t>
    </rPh>
    <rPh sb="4" eb="5">
      <t>ドウ</t>
    </rPh>
    <phoneticPr fontId="25"/>
  </si>
  <si>
    <t>夏時間</t>
    <rPh sb="0" eb="3">
      <t>ナツジカン</t>
    </rPh>
    <phoneticPr fontId="2"/>
  </si>
  <si>
    <t>冬時間</t>
    <rPh sb="0" eb="3">
      <t>フユジカン</t>
    </rPh>
    <phoneticPr fontId="2"/>
  </si>
  <si>
    <t>９：３０～１２：００</t>
    <phoneticPr fontId="2"/>
  </si>
  <si>
    <t>【石窯メニュー】</t>
    <rPh sb="1" eb="3">
      <t>イシガマ</t>
    </rPh>
    <phoneticPr fontId="25"/>
  </si>
  <si>
    <t>注文数</t>
    <rPh sb="0" eb="3">
      <t>チュウモンスウ</t>
    </rPh>
    <phoneticPr fontId="25"/>
  </si>
  <si>
    <t>【野外炊飯材料】</t>
    <rPh sb="1" eb="5">
      <t>ヤガイスイハン</t>
    </rPh>
    <rPh sb="5" eb="7">
      <t>ザイリョウ</t>
    </rPh>
    <phoneticPr fontId="25"/>
  </si>
  <si>
    <t>メニュー</t>
    <phoneticPr fontId="25"/>
  </si>
  <si>
    <t>【調理済みメニュー】</t>
    <rPh sb="1" eb="4">
      <t>チョウリズ</t>
    </rPh>
    <phoneticPr fontId="25"/>
  </si>
  <si>
    <t>（</t>
    <phoneticPr fontId="25"/>
  </si>
  <si>
    <t>）</t>
    <phoneticPr fontId="25"/>
  </si>
  <si>
    <t>班</t>
    <rPh sb="0" eb="1">
      <t>ハン</t>
    </rPh>
    <phoneticPr fontId="2"/>
  </si>
  <si>
    <t>団体名</t>
    <rPh sb="0" eb="3">
      <t>ダンタイメイ</t>
    </rPh>
    <phoneticPr fontId="25"/>
  </si>
  <si>
    <t>ピザ（トマトソース）1セット６枚</t>
    <rPh sb="15" eb="16">
      <t>マイ</t>
    </rPh>
    <phoneticPr fontId="2"/>
  </si>
  <si>
    <t>パン（チョコ）　1セット32個</t>
    <rPh sb="14" eb="15">
      <t>コ</t>
    </rPh>
    <phoneticPr fontId="2"/>
  </si>
  <si>
    <t>シーツ類・ゴミ袋等</t>
    <rPh sb="3" eb="4">
      <t>ルイ</t>
    </rPh>
    <rPh sb="7" eb="8">
      <t>ブクロ</t>
    </rPh>
    <rPh sb="8" eb="9">
      <t>トウ</t>
    </rPh>
    <phoneticPr fontId="2"/>
  </si>
  <si>
    <t>※宿泊場所を入力</t>
    <rPh sb="1" eb="3">
      <t>シュクハク</t>
    </rPh>
    <rPh sb="3" eb="5">
      <t>バショ</t>
    </rPh>
    <rPh sb="6" eb="8">
      <t>ニュウリョク</t>
    </rPh>
    <phoneticPr fontId="2"/>
  </si>
  <si>
    <t>※未就学児：食事が必要な場合、小学４年生以下の欄に入力
※合宿メニュー:夕食時のみ選択可能(夕食の２倍の盛付）
※ご飯のお代わりが必要な場合は、調理済みメニューから
炊きあがり米の注文をお願いします(0.8合＝お茶碗１杯分)</t>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54" eb="56">
      <t>ベントウ</t>
    </rPh>
    <rPh sb="58" eb="59">
      <t>ハン</t>
    </rPh>
    <rPh sb="61" eb="62">
      <t>カ</t>
    </rPh>
    <rPh sb="65" eb="67">
      <t>ヒツヨウ</t>
    </rPh>
    <rPh sb="68" eb="70">
      <t>バアイ</t>
    </rPh>
    <rPh sb="72" eb="75">
      <t>チョウリズ</t>
    </rPh>
    <rPh sb="83" eb="84">
      <t>タ</t>
    </rPh>
    <rPh sb="88" eb="89">
      <t>マイ</t>
    </rPh>
    <rPh sb="90" eb="92">
      <t>チュウモン</t>
    </rPh>
    <rPh sb="94" eb="95">
      <t>ネガ</t>
    </rPh>
    <rPh sb="103" eb="104">
      <t>ゴウ</t>
    </rPh>
    <rPh sb="106" eb="108">
      <t>チャワン</t>
    </rPh>
    <rPh sb="109" eb="111">
      <t>ハイブン</t>
    </rPh>
    <phoneticPr fontId="2"/>
  </si>
  <si>
    <t>利用料（免除者/介護者）</t>
    <rPh sb="0" eb="3">
      <t>リヨウリョウ</t>
    </rPh>
    <rPh sb="4" eb="6">
      <t>メンジョ</t>
    </rPh>
    <rPh sb="6" eb="7">
      <t>シャ</t>
    </rPh>
    <rPh sb="8" eb="11">
      <t>カイゴシャ</t>
    </rPh>
    <phoneticPr fontId="2"/>
  </si>
  <si>
    <t>バーベキューセット
牛肉90ｇ豚肉70ｇ玉ねぎ50ｇ
キャベツ50ｇウインナー1本</t>
    <rPh sb="10" eb="11">
      <t>ギュウ</t>
    </rPh>
    <rPh sb="11" eb="12">
      <t>ニク</t>
    </rPh>
    <rPh sb="15" eb="17">
      <t>ブタニク</t>
    </rPh>
    <phoneticPr fontId="2"/>
  </si>
  <si>
    <t>※注文は1セット以上からハーフ(0.5)単位で注文可　　</t>
    <rPh sb="1" eb="3">
      <t>チュウモン</t>
    </rPh>
    <rPh sb="8" eb="10">
      <t>イジョウ</t>
    </rPh>
    <rPh sb="20" eb="22">
      <t>タンイ</t>
    </rPh>
    <rPh sb="23" eb="25">
      <t>チュウモン</t>
    </rPh>
    <rPh sb="25" eb="26">
      <t>カ</t>
    </rPh>
    <phoneticPr fontId="2"/>
  </si>
  <si>
    <t>チキンタルタル</t>
  </si>
  <si>
    <t>×</t>
    <phoneticPr fontId="2"/>
  </si>
  <si>
    <t>※1セットあたり２班まで（最大１０班６０人まで）</t>
    <rPh sb="9" eb="10">
      <t>ハン</t>
    </rPh>
    <rPh sb="13" eb="15">
      <t>サイダイ</t>
    </rPh>
    <rPh sb="17" eb="18">
      <t>ハン</t>
    </rPh>
    <rPh sb="20" eb="21">
      <t>ニン</t>
    </rPh>
    <phoneticPr fontId="2"/>
  </si>
  <si>
    <t>高校生以下</t>
    <rPh sb="0" eb="5">
      <t>コウコウセイイカ</t>
    </rPh>
    <phoneticPr fontId="2"/>
  </si>
  <si>
    <t>当日を含め打合せ等の対応をされる方</t>
    <phoneticPr fontId="2"/>
  </si>
  <si>
    <t>事務局部屋
退所日の9:00まで</t>
    <rPh sb="0" eb="3">
      <t>ジムキョク</t>
    </rPh>
    <rPh sb="3" eb="5">
      <t>ベヤ</t>
    </rPh>
    <rPh sb="6" eb="9">
      <t>タイショビ</t>
    </rPh>
    <phoneticPr fontId="2"/>
  </si>
  <si>
    <t>令和7年度料金確認表</t>
    <rPh sb="0" eb="2">
      <t>レイワ</t>
    </rPh>
    <rPh sb="3" eb="5">
      <t>ネンド</t>
    </rPh>
    <rPh sb="5" eb="7">
      <t>リョウキン</t>
    </rPh>
    <rPh sb="7" eb="10">
      <t>カクニンヒョウ</t>
    </rPh>
    <phoneticPr fontId="2"/>
  </si>
  <si>
    <t>NO.２</t>
    <phoneticPr fontId="2"/>
  </si>
  <si>
    <t>NO.３</t>
    <phoneticPr fontId="2"/>
  </si>
  <si>
    <t>NO.４</t>
    <phoneticPr fontId="2"/>
  </si>
  <si>
    <t>NO.５</t>
    <phoneticPr fontId="2"/>
  </si>
  <si>
    <t>NO.６</t>
    <phoneticPr fontId="2"/>
  </si>
  <si>
    <t>NO.７</t>
    <phoneticPr fontId="2"/>
  </si>
  <si>
    <t>NO.８</t>
    <phoneticPr fontId="2"/>
  </si>
  <si>
    <t>NO.９</t>
    <phoneticPr fontId="2"/>
  </si>
  <si>
    <t>保護者
大学生他</t>
    <rPh sb="0" eb="3">
      <t>ホゴシャ</t>
    </rPh>
    <rPh sb="4" eb="5">
      <t>ダイ</t>
    </rPh>
    <rPh sb="5" eb="7">
      <t>ガクセイ</t>
    </rPh>
    <rPh sb="7" eb="8">
      <t>ホカ</t>
    </rPh>
    <phoneticPr fontId="2"/>
  </si>
  <si>
    <t>高校生以下
未就学児</t>
    <rPh sb="0" eb="5">
      <t>コウコウセイイカ</t>
    </rPh>
    <rPh sb="6" eb="10">
      <t>ミシュウガクジ</t>
    </rPh>
    <phoneticPr fontId="2"/>
  </si>
  <si>
    <t>合計人数</t>
    <rPh sb="0" eb="2">
      <t>ゴウケイ</t>
    </rPh>
    <rPh sb="2" eb="4">
      <t>ニンズウ</t>
    </rPh>
    <phoneticPr fontId="2"/>
  </si>
  <si>
    <t>利用者人数</t>
    <rPh sb="0" eb="3">
      <t>リヨウシャ</t>
    </rPh>
    <rPh sb="3" eb="5">
      <t>ニンズウ</t>
    </rPh>
    <phoneticPr fontId="2"/>
  </si>
  <si>
    <t>携帯電話</t>
    <rPh sb="0" eb="4">
      <t>ケイタイデンワ</t>
    </rPh>
    <phoneticPr fontId="2"/>
  </si>
  <si>
    <t>③後日持参（利用日より１ヶ月以内）</t>
    <rPh sb="1" eb="3">
      <t>ゴジツ</t>
    </rPh>
    <rPh sb="3" eb="5">
      <t>ジサン</t>
    </rPh>
    <rPh sb="6" eb="9">
      <t>リヨウビ</t>
    </rPh>
    <rPh sb="11" eb="14">
      <t>イッカゲツ</t>
    </rPh>
    <rPh sb="14" eb="16">
      <t>イナイ</t>
    </rPh>
    <phoneticPr fontId="2"/>
  </si>
  <si>
    <t>利用料免除者/介護者</t>
    <rPh sb="0" eb="3">
      <t>リヨウリョウ</t>
    </rPh>
    <rPh sb="3" eb="5">
      <t>メンジョ</t>
    </rPh>
    <rPh sb="5" eb="6">
      <t>シャ</t>
    </rPh>
    <rPh sb="7" eb="10">
      <t>カイゴシャ</t>
    </rPh>
    <phoneticPr fontId="2"/>
  </si>
  <si>
    <t>火起こし体験(1台４～6名)</t>
    <rPh sb="0" eb="2">
      <t>ヒオ</t>
    </rPh>
    <rPh sb="4" eb="6">
      <t>タイケン</t>
    </rPh>
    <rPh sb="8" eb="9">
      <t>ダイ</t>
    </rPh>
    <rPh sb="12" eb="13">
      <t>メイ</t>
    </rPh>
    <phoneticPr fontId="2"/>
  </si>
  <si>
    <t>※領収書…領収金額5万円以上の１日利用及び宿泊利用(金額に関わらず)の場合、現金お支払い当日にメールにて送付させていただきます。</t>
    <rPh sb="38" eb="40">
      <t>ゲンキン</t>
    </rPh>
    <rPh sb="41" eb="43">
      <t>シハラ</t>
    </rPh>
    <phoneticPr fontId="2"/>
  </si>
  <si>
    <t>高校生以下　免除</t>
    <rPh sb="0" eb="3">
      <t>コウコウセイ</t>
    </rPh>
    <rPh sb="3" eb="5">
      <t>イカ</t>
    </rPh>
    <rPh sb="6" eb="8">
      <t>メンジョ</t>
    </rPh>
    <phoneticPr fontId="2"/>
  </si>
  <si>
    <t>開　始　時　間</t>
    <rPh sb="0" eb="1">
      <t>カイ</t>
    </rPh>
    <rPh sb="2" eb="3">
      <t>ハジメ</t>
    </rPh>
    <rPh sb="4" eb="5">
      <t>トキ</t>
    </rPh>
    <rPh sb="6" eb="7">
      <t>アイダ</t>
    </rPh>
    <phoneticPr fontId="2"/>
  </si>
  <si>
    <t>材料受取時間</t>
    <rPh sb="0" eb="2">
      <t>ザイリョウ</t>
    </rPh>
    <rPh sb="2" eb="4">
      <t>ウケトリ</t>
    </rPh>
    <rPh sb="4" eb="6">
      <t>ジカン</t>
    </rPh>
    <phoneticPr fontId="2"/>
  </si>
  <si>
    <t>月</t>
    <rPh sb="0" eb="1">
      <t>ガツ</t>
    </rPh>
    <phoneticPr fontId="2"/>
  </si>
  <si>
    <t>肉のみ 　牛肉１２０ｇ 　豚肉１００ｇ</t>
    <rPh sb="0" eb="1">
      <t>ニク</t>
    </rPh>
    <rPh sb="5" eb="7">
      <t>ギュウニク</t>
    </rPh>
    <rPh sb="13" eb="15">
      <t>ブタニク</t>
    </rPh>
    <phoneticPr fontId="25"/>
  </si>
  <si>
    <t>台</t>
    <rPh sb="0" eb="1">
      <t>ダイ</t>
    </rPh>
    <phoneticPr fontId="25"/>
  </si>
  <si>
    <t>バーベキュー台
借用台数</t>
    <rPh sb="6" eb="7">
      <t>ダイ</t>
    </rPh>
    <rPh sb="8" eb="12">
      <t>シャクヨウダイスウ</t>
    </rPh>
    <phoneticPr fontId="2"/>
  </si>
  <si>
    <t>持参物</t>
    <rPh sb="0" eb="2">
      <t>ジサン</t>
    </rPh>
    <rPh sb="2" eb="3">
      <t>ブツ</t>
    </rPh>
    <phoneticPr fontId="2"/>
  </si>
  <si>
    <t>持参物</t>
    <rPh sb="0" eb="3">
      <t>ジサンブツ</t>
    </rPh>
    <phoneticPr fontId="2"/>
  </si>
  <si>
    <t>　</t>
    <phoneticPr fontId="2"/>
  </si>
  <si>
    <t>フルーツヨーグルト(５人分)</t>
    <rPh sb="11" eb="13">
      <t>ニンブン</t>
    </rPh>
    <phoneticPr fontId="2"/>
  </si>
  <si>
    <t>バーベキュー　1セット</t>
    <phoneticPr fontId="2"/>
  </si>
  <si>
    <t>肉のみ</t>
    <rPh sb="0" eb="1">
      <t>ニク</t>
    </rPh>
    <phoneticPr fontId="2"/>
  </si>
  <si>
    <t>内容</t>
    <rPh sb="0" eb="2">
      <t>ナイヨウ</t>
    </rPh>
    <phoneticPr fontId="25"/>
  </si>
  <si>
    <t>内　容　</t>
    <rPh sb="0" eb="1">
      <t>ウチ</t>
    </rPh>
    <rPh sb="2" eb="3">
      <t>カタチ</t>
    </rPh>
    <phoneticPr fontId="2"/>
  </si>
  <si>
    <t>分</t>
    <rPh sb="0" eb="1">
      <t>フン</t>
    </rPh>
    <phoneticPr fontId="2"/>
  </si>
  <si>
    <t>実施日　　令和</t>
    <rPh sb="0" eb="3">
      <t>ジッシビ</t>
    </rPh>
    <rPh sb="5" eb="7">
      <t>レイワ</t>
    </rPh>
    <phoneticPr fontId="25"/>
  </si>
  <si>
    <t>時</t>
    <rPh sb="0" eb="1">
      <t>ジ</t>
    </rPh>
    <phoneticPr fontId="2"/>
  </si>
  <si>
    <t>【バーベキュー】</t>
    <phoneticPr fontId="2"/>
  </si>
  <si>
    <t>(</t>
    <phoneticPr fontId="2"/>
  </si>
  <si>
    <t>)</t>
    <phoneticPr fontId="2"/>
  </si>
  <si>
    <t>メニュー</t>
    <phoneticPr fontId="25"/>
  </si>
  <si>
    <t>〇</t>
    <phoneticPr fontId="2"/>
  </si>
  <si>
    <t>月</t>
    <rPh sb="0" eb="1">
      <t>ゲツ</t>
    </rPh>
    <phoneticPr fontId="2"/>
  </si>
  <si>
    <t>別紙熊本県立青少年の家条例第12条に基づく施設利用料金の減免の基準</t>
    <phoneticPr fontId="2"/>
  </si>
  <si>
    <t>様から別紙のとおり施設利用変更申し込みがあり、審査しましたところ適当と認められますので、別紙のとおり施行してよろしいか伺います。</t>
    <rPh sb="0" eb="1">
      <t>サマ</t>
    </rPh>
    <rPh sb="59" eb="60">
      <t>ウカガ</t>
    </rPh>
    <phoneticPr fontId="25"/>
  </si>
  <si>
    <t>様から別紙のとおり施設利用免除申し込みがあり、審査しましたところ適当と認められますので、別紙のとおり施行してよろしいか伺います。</t>
    <rPh sb="0" eb="1">
      <t>サマ</t>
    </rPh>
    <rPh sb="13" eb="15">
      <t>メンジョ</t>
    </rPh>
    <rPh sb="59" eb="60">
      <t>ウカガ</t>
    </rPh>
    <phoneticPr fontId="25"/>
  </si>
  <si>
    <t>利  用  変　更　許  可  申  請  書</t>
    <rPh sb="0" eb="1">
      <t>リ</t>
    </rPh>
    <rPh sb="3" eb="4">
      <t>ヨウ</t>
    </rPh>
    <rPh sb="6" eb="7">
      <t>ヘン</t>
    </rPh>
    <rPh sb="8" eb="9">
      <t>サラ</t>
    </rPh>
    <rPh sb="10" eb="11">
      <t>モト</t>
    </rPh>
    <rPh sb="13" eb="14">
      <t>カ</t>
    </rPh>
    <rPh sb="16" eb="17">
      <t>サル</t>
    </rPh>
    <rPh sb="19" eb="20">
      <t>ショウ</t>
    </rPh>
    <rPh sb="22" eb="23">
      <t>ショ</t>
    </rPh>
    <phoneticPr fontId="2"/>
  </si>
  <si>
    <t>熊本県立天草青年の家</t>
    <rPh sb="0" eb="4">
      <t>クマモトケンリツ</t>
    </rPh>
    <rPh sb="4" eb="8">
      <t>アマクサセイネン</t>
    </rPh>
    <rPh sb="9" eb="10">
      <t>イエ</t>
    </rPh>
    <phoneticPr fontId="25"/>
  </si>
  <si>
    <t>指定管理者　　ひとづくりＪＡＰＡＮネットワーク・三勢共同体</t>
    <rPh sb="0" eb="4">
      <t>シテイカンリ</t>
    </rPh>
    <rPh sb="4" eb="5">
      <t>シャ</t>
    </rPh>
    <rPh sb="24" eb="25">
      <t>サン</t>
    </rPh>
    <rPh sb="25" eb="26">
      <t>セイ</t>
    </rPh>
    <rPh sb="26" eb="29">
      <t>キョウドウタイ</t>
    </rPh>
    <phoneticPr fontId="25"/>
  </si>
  <si>
    <t>代表者</t>
    <rPh sb="0" eb="3">
      <t>ダイヒョウシャ</t>
    </rPh>
    <phoneticPr fontId="2"/>
  </si>
  <si>
    <t>月</t>
    <rPh sb="0" eb="1">
      <t>ガツ</t>
    </rPh>
    <phoneticPr fontId="25"/>
  </si>
  <si>
    <t>日</t>
    <rPh sb="0" eb="1">
      <t>ヒ</t>
    </rPh>
    <phoneticPr fontId="25"/>
  </si>
  <si>
    <t>号</t>
    <rPh sb="0" eb="1">
      <t>ゴウ</t>
    </rPh>
    <phoneticPr fontId="25"/>
  </si>
  <si>
    <t>で許可を受けた熊本県立天草青年の家の利用に</t>
    <rPh sb="1" eb="3">
      <t>キョカ</t>
    </rPh>
    <rPh sb="4" eb="5">
      <t>ウ</t>
    </rPh>
    <rPh sb="7" eb="11">
      <t>クマモトケンリツ</t>
    </rPh>
    <rPh sb="11" eb="15">
      <t>アマクサセイネン</t>
    </rPh>
    <rPh sb="16" eb="17">
      <t>イエ</t>
    </rPh>
    <rPh sb="18" eb="20">
      <t>リヨウ</t>
    </rPh>
    <phoneticPr fontId="25"/>
  </si>
  <si>
    <t>ついて、下記のとおり利用を変更したいので申請します。</t>
    <rPh sb="4" eb="6">
      <t>カキ</t>
    </rPh>
    <rPh sb="10" eb="12">
      <t>リヨウ</t>
    </rPh>
    <rPh sb="13" eb="15">
      <t>ヘンコウ</t>
    </rPh>
    <rPh sb="20" eb="22">
      <t>シンセイ</t>
    </rPh>
    <phoneticPr fontId="25"/>
  </si>
  <si>
    <r>
      <t xml:space="preserve">変更項目
</t>
    </r>
    <r>
      <rPr>
        <sz val="10"/>
        <color theme="1"/>
        <rFont val="ＭＳ Ｐ明朝"/>
        <family val="1"/>
        <charset val="128"/>
      </rPr>
      <t>（□にチェックしてください）</t>
    </r>
    <rPh sb="0" eb="2">
      <t>ヘンコウ</t>
    </rPh>
    <rPh sb="2" eb="4">
      <t>コウモク</t>
    </rPh>
    <phoneticPr fontId="2"/>
  </si>
  <si>
    <t>利用期間</t>
    <rPh sb="0" eb="4">
      <t>リヨウキカン</t>
    </rPh>
    <phoneticPr fontId="25"/>
  </si>
  <si>
    <t>・</t>
    <phoneticPr fontId="25"/>
  </si>
  <si>
    <t>利用人数</t>
    <rPh sb="0" eb="2">
      <t>リヨウ</t>
    </rPh>
    <rPh sb="2" eb="4">
      <t>ニンズウ</t>
    </rPh>
    <phoneticPr fontId="25"/>
  </si>
  <si>
    <t>変更理由</t>
    <rPh sb="0" eb="2">
      <t>ヘンコウ</t>
    </rPh>
    <rPh sb="2" eb="4">
      <t>リユウ</t>
    </rPh>
    <phoneticPr fontId="2"/>
  </si>
  <si>
    <t>変更後の利用期間</t>
    <rPh sb="0" eb="3">
      <t>ヘンコウゴ</t>
    </rPh>
    <rPh sb="4" eb="8">
      <t>リヨウキカン</t>
    </rPh>
    <phoneticPr fontId="2"/>
  </si>
  <si>
    <t>時</t>
    <rPh sb="0" eb="1">
      <t>ジ</t>
    </rPh>
    <phoneticPr fontId="25"/>
  </si>
  <si>
    <t>分</t>
    <rPh sb="0" eb="1">
      <t>フン</t>
    </rPh>
    <phoneticPr fontId="25"/>
  </si>
  <si>
    <t>から</t>
    <phoneticPr fontId="25"/>
  </si>
  <si>
    <t>変更後の利用人数</t>
    <rPh sb="0" eb="2">
      <t>ヘンコウ</t>
    </rPh>
    <rPh sb="2" eb="3">
      <t>ゴ</t>
    </rPh>
    <rPh sb="4" eb="6">
      <t>リヨウ</t>
    </rPh>
    <rPh sb="6" eb="8">
      <t>ニンズウ</t>
    </rPh>
    <phoneticPr fontId="2"/>
  </si>
  <si>
    <t>人</t>
    <rPh sb="0" eb="1">
      <t>ニン</t>
    </rPh>
    <phoneticPr fontId="25"/>
  </si>
  <si>
    <t>一般/引率者</t>
    <rPh sb="0" eb="2">
      <t>イッパン</t>
    </rPh>
    <rPh sb="3" eb="6">
      <t>インソツシャ</t>
    </rPh>
    <phoneticPr fontId="2"/>
  </si>
  <si>
    <t>　　　　※施設記入欄</t>
    <rPh sb="5" eb="7">
      <t>シセツ</t>
    </rPh>
    <rPh sb="7" eb="10">
      <t>キニュウラン</t>
    </rPh>
    <phoneticPr fontId="25"/>
  </si>
  <si>
    <t>（指定）</t>
    <rPh sb="1" eb="3">
      <t>シテイ</t>
    </rPh>
    <phoneticPr fontId="25"/>
  </si>
  <si>
    <t>第</t>
    <rPh sb="0" eb="1">
      <t>ダイ</t>
    </rPh>
    <phoneticPr fontId="25"/>
  </si>
  <si>
    <t>の</t>
    <phoneticPr fontId="25"/>
  </si>
  <si>
    <t>上記の申請を許可します。</t>
    <rPh sb="0" eb="2">
      <t>ジョウキ</t>
    </rPh>
    <rPh sb="3" eb="5">
      <t>シンセイ</t>
    </rPh>
    <rPh sb="6" eb="8">
      <t>キョカ</t>
    </rPh>
    <phoneticPr fontId="25"/>
  </si>
  <si>
    <t>熊本県立天草青年の家
指定管理者　ひとづくりＪＡＰＡＮネットワーク・三勢共同体
　　　　　　　　　代表者　　中川　保敬</t>
    <rPh sb="0" eb="4">
      <t>クマモトケンリツ</t>
    </rPh>
    <rPh sb="4" eb="8">
      <t>アマクサセイネン</t>
    </rPh>
    <rPh sb="9" eb="10">
      <t>イエ</t>
    </rPh>
    <rPh sb="11" eb="15">
      <t>シテイカンリ</t>
    </rPh>
    <rPh sb="15" eb="16">
      <t>シャ</t>
    </rPh>
    <rPh sb="34" eb="35">
      <t>ミ</t>
    </rPh>
    <rPh sb="35" eb="36">
      <t>セイ</t>
    </rPh>
    <rPh sb="36" eb="39">
      <t>キョウドウタイ</t>
    </rPh>
    <rPh sb="49" eb="52">
      <t>ダイヒョウシャ</t>
    </rPh>
    <rPh sb="54" eb="56">
      <t>ナカガワ</t>
    </rPh>
    <rPh sb="57" eb="58">
      <t>タモツ</t>
    </rPh>
    <rPh sb="58" eb="59">
      <t>ケイ</t>
    </rPh>
    <phoneticPr fontId="25"/>
  </si>
  <si>
    <t>※『利用許可申請書』を添付して提出してください。</t>
    <rPh sb="2" eb="4">
      <t>リヨウ</t>
    </rPh>
    <rPh sb="4" eb="6">
      <t>キョカ</t>
    </rPh>
    <rPh sb="6" eb="8">
      <t>シンセイ</t>
    </rPh>
    <rPh sb="8" eb="9">
      <t>ショ</t>
    </rPh>
    <rPh sb="11" eb="13">
      <t>テンプ</t>
    </rPh>
    <rPh sb="15" eb="17">
      <t>テイシュツ</t>
    </rPh>
    <phoneticPr fontId="2"/>
  </si>
  <si>
    <t>天青宿</t>
    <rPh sb="0" eb="1">
      <t>アマ</t>
    </rPh>
    <rPh sb="1" eb="2">
      <t>セイ</t>
    </rPh>
    <rPh sb="2" eb="3">
      <t>シュク</t>
    </rPh>
    <phoneticPr fontId="25"/>
  </si>
  <si>
    <t>日</t>
    <rPh sb="0" eb="1">
      <t>ニチ</t>
    </rPh>
    <phoneticPr fontId="2"/>
  </si>
  <si>
    <t>入所日</t>
    <rPh sb="0" eb="3">
      <t>ニュウショビ</t>
    </rPh>
    <phoneticPr fontId="2"/>
  </si>
  <si>
    <t>内容</t>
    <rPh sb="0" eb="2">
      <t>ナイヨウ</t>
    </rPh>
    <phoneticPr fontId="2"/>
  </si>
  <si>
    <t>注文数</t>
    <rPh sb="0" eb="3">
      <t>チュウモンスウ</t>
    </rPh>
    <phoneticPr fontId="2"/>
  </si>
  <si>
    <t>緑茶</t>
    <rPh sb="0" eb="2">
      <t>リョクチャ</t>
    </rPh>
    <phoneticPr fontId="2"/>
  </si>
  <si>
    <t>麦茶</t>
    <rPh sb="0" eb="2">
      <t>ムギチャ</t>
    </rPh>
    <phoneticPr fontId="2"/>
  </si>
  <si>
    <t>NO,</t>
    <phoneticPr fontId="2"/>
  </si>
  <si>
    <t>スポーツ　　　ドリンク</t>
    <phoneticPr fontId="2"/>
  </si>
  <si>
    <t>備　考</t>
    <rPh sb="0" eb="1">
      <t>ビ</t>
    </rPh>
    <rPh sb="2" eb="3">
      <t>コウ</t>
    </rPh>
    <phoneticPr fontId="2"/>
  </si>
  <si>
    <t>保管場所</t>
    <rPh sb="0" eb="4">
      <t>ホカンバショ</t>
    </rPh>
    <phoneticPr fontId="2"/>
  </si>
  <si>
    <t>青年の家職員サイン</t>
    <rPh sb="0" eb="2">
      <t>セイネン</t>
    </rPh>
    <rPh sb="3" eb="4">
      <t>イエ</t>
    </rPh>
    <rPh sb="4" eb="6">
      <t>ショクイン</t>
    </rPh>
    <phoneticPr fontId="2"/>
  </si>
  <si>
    <t>○</t>
    <phoneticPr fontId="2"/>
  </si>
  <si>
    <t>△</t>
    <phoneticPr fontId="2"/>
  </si>
  <si>
    <t>宿</t>
    <rPh sb="0" eb="1">
      <t>シュク</t>
    </rPh>
    <phoneticPr fontId="2"/>
  </si>
  <si>
    <t>一日</t>
    <rPh sb="0" eb="2">
      <t>イチニチ</t>
    </rPh>
    <phoneticPr fontId="2"/>
  </si>
  <si>
    <t>一般免除者</t>
    <rPh sb="0" eb="2">
      <t>イッパン</t>
    </rPh>
    <rPh sb="2" eb="5">
      <t>メンジョシャ</t>
    </rPh>
    <phoneticPr fontId="2"/>
  </si>
  <si>
    <t>一般介護者</t>
    <rPh sb="0" eb="2">
      <t>イッパン</t>
    </rPh>
    <rPh sb="2" eb="5">
      <t>カイゴシャ</t>
    </rPh>
    <phoneticPr fontId="2"/>
  </si>
  <si>
    <t>高校生以下</t>
    <rPh sb="0" eb="5">
      <t>コウコウセイイカ</t>
    </rPh>
    <phoneticPr fontId="2"/>
  </si>
  <si>
    <t>野外で食べる場合：①お椀orお皿　②箸　③紙コップ 
④ウエットティッシュ等　⑤ゴミ袋(50円購入可）</t>
    <rPh sb="0" eb="2">
      <t>ヤガイ</t>
    </rPh>
    <rPh sb="3" eb="4">
      <t>タ</t>
    </rPh>
    <rPh sb="6" eb="8">
      <t>バアイ</t>
    </rPh>
    <rPh sb="11" eb="12">
      <t>ワン</t>
    </rPh>
    <rPh sb="15" eb="16">
      <t>サラ</t>
    </rPh>
    <rPh sb="18" eb="19">
      <t>ハシ</t>
    </rPh>
    <rPh sb="21" eb="22">
      <t>カミ</t>
    </rPh>
    <rPh sb="37" eb="38">
      <t>トウ</t>
    </rPh>
    <rPh sb="42" eb="43">
      <t>ブクロ</t>
    </rPh>
    <rPh sb="46" eb="47">
      <t>エン</t>
    </rPh>
    <rPh sb="47" eb="49">
      <t>コウニュウ</t>
    </rPh>
    <rPh sb="49" eb="50">
      <t>カ</t>
    </rPh>
    <phoneticPr fontId="25"/>
  </si>
  <si>
    <r>
      <rPr>
        <b/>
        <sz val="18"/>
        <color indexed="8"/>
        <rFont val="ＭＳ 明朝"/>
        <family val="1"/>
        <charset val="128"/>
      </rPr>
      <t>≪注文数の変更・キャンセルについて≫</t>
    </r>
    <r>
      <rPr>
        <sz val="18"/>
        <color indexed="8"/>
        <rFont val="ＭＳ 明朝"/>
        <family val="1"/>
        <charset val="128"/>
      </rPr>
      <t xml:space="preserve">
※食材数の変更やキャンセルは</t>
    </r>
    <r>
      <rPr>
        <b/>
        <sz val="18"/>
        <color indexed="10"/>
        <rFont val="ＭＳ 明朝"/>
        <family val="1"/>
        <charset val="128"/>
      </rPr>
      <t>入所日の７日前まで</t>
    </r>
    <r>
      <rPr>
        <sz val="18"/>
        <color indexed="8"/>
        <rFont val="ＭＳ 明朝"/>
        <family val="1"/>
        <charset val="128"/>
      </rPr>
      <t>にご連絡ください。
※お電話でのご連絡後</t>
    </r>
    <r>
      <rPr>
        <b/>
        <sz val="18"/>
        <color indexed="10"/>
        <rFont val="ＭＳ 明朝"/>
        <family val="1"/>
        <charset val="128"/>
      </rPr>
      <t>「食数変更届」</t>
    </r>
    <r>
      <rPr>
        <sz val="18"/>
        <color indexed="8"/>
        <rFont val="ＭＳ 明朝"/>
        <family val="1"/>
        <charset val="128"/>
      </rPr>
      <t>をご提出ください。</t>
    </r>
    <rPh sb="1" eb="4">
      <t>チュウモンスウ</t>
    </rPh>
    <rPh sb="5" eb="7">
      <t>ヘンコウ</t>
    </rPh>
    <rPh sb="20" eb="23">
      <t>ショクザイスウ</t>
    </rPh>
    <rPh sb="24" eb="26">
      <t>ヘンコウ</t>
    </rPh>
    <rPh sb="33" eb="36">
      <t>ニュウショビ</t>
    </rPh>
    <rPh sb="38" eb="40">
      <t>ニチマエ</t>
    </rPh>
    <rPh sb="44" eb="46">
      <t>レンラク</t>
    </rPh>
    <rPh sb="54" eb="56">
      <t>デンワ</t>
    </rPh>
    <rPh sb="59" eb="61">
      <t>レンラク</t>
    </rPh>
    <rPh sb="61" eb="62">
      <t>ゴ</t>
    </rPh>
    <rPh sb="63" eb="68">
      <t>ショクスウヘンコウトドケ</t>
    </rPh>
    <rPh sb="71" eb="73">
      <t>テイシュツ</t>
    </rPh>
    <phoneticPr fontId="25"/>
  </si>
  <si>
    <r>
      <t xml:space="preserve">持参物と注文数を確認後
</t>
    </r>
    <r>
      <rPr>
        <b/>
        <sz val="16"/>
        <color rgb="FFFF0000"/>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</si>
  <si>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持参物と注文数を確認後
</t>
    </r>
    <r>
      <rPr>
        <b/>
        <sz val="16"/>
        <color rgb="FFFC4646"/>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</si>
  <si>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※材料は注文数を一括でお渡しします。
</t>
    </r>
    <r>
      <rPr>
        <b/>
        <sz val="18"/>
        <rFont val="ＭＳ 明朝"/>
        <family val="1"/>
        <charset val="128"/>
      </rPr>
      <t>各団体で班毎に分けてください。</t>
    </r>
    <rPh sb="1" eb="3">
      <t>ザイリョウ</t>
    </rPh>
    <rPh sb="4" eb="7">
      <t>チュウモンスウ</t>
    </rPh>
    <rPh sb="8" eb="10">
      <t>イッカツ</t>
    </rPh>
    <rPh sb="12" eb="13">
      <t>ワタ</t>
    </rPh>
    <rPh sb="19" eb="22">
      <t>カクダンタイ</t>
    </rPh>
    <rPh sb="23" eb="25">
      <t>ハンゴト</t>
    </rPh>
    <rPh sb="26" eb="27">
      <t>ワ</t>
    </rPh>
    <phoneticPr fontId="25"/>
  </si>
  <si>
    <r>
      <t xml:space="preserve">青年の家でゴミ袋を購入された場合は、ゴミは青年の家で捨てる事ができます。
</t>
    </r>
    <r>
      <rPr>
        <b/>
        <sz val="18"/>
        <rFont val="ＭＳ 明朝"/>
        <family val="1"/>
        <charset val="128"/>
      </rPr>
      <t>（持参されたゴミ袋の場合は、持ち帰りとなります。）ゴミ袋が必要な場合は、料金確認表に入力</t>
    </r>
    <rPh sb="0" eb="2">
      <t>セイネン</t>
    </rPh>
    <rPh sb="3" eb="4">
      <t>イエ</t>
    </rPh>
    <rPh sb="7" eb="8">
      <t>ブクロ</t>
    </rPh>
    <rPh sb="9" eb="11">
      <t>コウニュウ</t>
    </rPh>
    <rPh sb="14" eb="16">
      <t>バアイ</t>
    </rPh>
    <rPh sb="21" eb="23">
      <t>セイネン</t>
    </rPh>
    <rPh sb="24" eb="25">
      <t>イエ</t>
    </rPh>
    <rPh sb="26" eb="27">
      <t>ス</t>
    </rPh>
    <rPh sb="29" eb="30">
      <t>コト</t>
    </rPh>
    <rPh sb="38" eb="40">
      <t>ジサン</t>
    </rPh>
    <rPh sb="45" eb="46">
      <t>フクロ</t>
    </rPh>
    <rPh sb="47" eb="49">
      <t>バアイ</t>
    </rPh>
    <rPh sb="51" eb="52">
      <t>モ</t>
    </rPh>
    <rPh sb="53" eb="54">
      <t>カエ</t>
    </rPh>
    <rPh sb="64" eb="65">
      <t>ブクロ</t>
    </rPh>
    <rPh sb="66" eb="68">
      <t>ヒツヨウ</t>
    </rPh>
    <rPh sb="69" eb="71">
      <t>バアイ</t>
    </rPh>
    <rPh sb="73" eb="78">
      <t>リョウキンカクニンヒョウ</t>
    </rPh>
    <rPh sb="79" eb="81">
      <t>ニュウリョク</t>
    </rPh>
    <phoneticPr fontId="2"/>
  </si>
  <si>
    <t>ピザ(トマトソース)1セット(６枚)</t>
    <rPh sb="16" eb="17">
      <t>マイ</t>
    </rPh>
    <phoneticPr fontId="2"/>
  </si>
  <si>
    <t>ピザ（照り焼き）1セット(６枚)</t>
    <rPh sb="3" eb="4">
      <t>テ</t>
    </rPh>
    <rPh sb="5" eb="6">
      <t>ヤ</t>
    </rPh>
    <rPh sb="14" eb="15">
      <t>マイ</t>
    </rPh>
    <phoneticPr fontId="2"/>
  </si>
  <si>
    <t>パン（チョコ）　1セット(32個)</t>
    <rPh sb="15" eb="16">
      <t>コ</t>
    </rPh>
    <phoneticPr fontId="2"/>
  </si>
  <si>
    <t>パン(ウインナー)1セット(32個)</t>
    <rPh sb="16" eb="17">
      <t>コ</t>
    </rPh>
    <phoneticPr fontId="2"/>
  </si>
  <si>
    <t>受取期日が異なる場合、下記に記入</t>
    <rPh sb="0" eb="2">
      <t>ウケトリ</t>
    </rPh>
    <rPh sb="2" eb="4">
      <t>キジツ</t>
    </rPh>
    <rPh sb="5" eb="6">
      <t>コト</t>
    </rPh>
    <rPh sb="8" eb="10">
      <t>バアイ</t>
    </rPh>
    <rPh sb="11" eb="13">
      <t>カキ</t>
    </rPh>
    <rPh sb="14" eb="16">
      <t>キニュウ</t>
    </rPh>
    <phoneticPr fontId="2"/>
  </si>
  <si>
    <t>（最終１７時）</t>
    <rPh sb="1" eb="3">
      <t>サイシュウ</t>
    </rPh>
    <rPh sb="5" eb="6">
      <t>ジ</t>
    </rPh>
    <phoneticPr fontId="2"/>
  </si>
  <si>
    <t>日</t>
    <rPh sb="0" eb="1">
      <t>ニチ</t>
    </rPh>
    <phoneticPr fontId="2"/>
  </si>
  <si>
    <t>※受取期日が異なる場合、下記に記入</t>
    <rPh sb="1" eb="3">
      <t>ウケトリ</t>
    </rPh>
    <rPh sb="3" eb="4">
      <t>キ</t>
    </rPh>
    <rPh sb="4" eb="5">
      <t>ニチ</t>
    </rPh>
    <rPh sb="6" eb="7">
      <t>コト</t>
    </rPh>
    <rPh sb="9" eb="11">
      <t>バアイ</t>
    </rPh>
    <rPh sb="12" eb="14">
      <t>カキ</t>
    </rPh>
    <rPh sb="15" eb="17">
      <t>キニュウ</t>
    </rPh>
    <phoneticPr fontId="2"/>
  </si>
  <si>
    <t>)</t>
    <phoneticPr fontId="25"/>
  </si>
  <si>
    <t>(</t>
    <phoneticPr fontId="25"/>
  </si>
  <si>
    <t xml:space="preserve">団体名（ </t>
    <rPh sb="0" eb="3">
      <t>ダンタイメイ</t>
    </rPh>
    <phoneticPr fontId="2"/>
  </si>
  <si>
    <t>※ふりがなも必ずご記入　食物アレルギーをお持ちの方のみご記入ください（個人票も提出してください）</t>
    <rPh sb="6" eb="7">
      <t>カナラ</t>
    </rPh>
    <rPh sb="9" eb="11">
      <t>キニュウ</t>
    </rPh>
    <rPh sb="12" eb="14">
      <t>ショクモツ</t>
    </rPh>
    <rPh sb="21" eb="22">
      <t>モ</t>
    </rPh>
    <rPh sb="24" eb="25">
      <t>カタ</t>
    </rPh>
    <rPh sb="28" eb="30">
      <t>キニュウ</t>
    </rPh>
    <rPh sb="35" eb="38">
      <t>コジンヒョウ</t>
    </rPh>
    <rPh sb="39" eb="41">
      <t>テイシュツ</t>
    </rPh>
    <phoneticPr fontId="2"/>
  </si>
  <si>
    <r>
      <rPr>
        <b/>
        <sz val="16"/>
        <color rgb="FFFF0000"/>
        <rFont val="游ゴシック"/>
        <family val="3"/>
        <charset val="128"/>
        <scheme val="minor"/>
      </rPr>
      <t>NO,</t>
    </r>
    <r>
      <rPr>
        <b/>
        <sz val="20"/>
        <color rgb="FFFF0000"/>
        <rFont val="游ゴシック"/>
        <family val="3"/>
        <charset val="128"/>
        <scheme val="minor"/>
      </rPr>
      <t>1</t>
    </r>
    <phoneticPr fontId="2"/>
  </si>
  <si>
    <r>
      <rPr>
        <b/>
        <sz val="16"/>
        <color rgb="FFFF0000"/>
        <rFont val="游ゴシック"/>
        <family val="3"/>
        <charset val="128"/>
        <scheme val="minor"/>
      </rPr>
      <t>NO,</t>
    </r>
    <r>
      <rPr>
        <b/>
        <sz val="20"/>
        <color rgb="FFFF0000"/>
        <rFont val="游ゴシック"/>
        <family val="3"/>
        <charset val="128"/>
        <scheme val="minor"/>
      </rPr>
      <t>2</t>
    </r>
    <phoneticPr fontId="2"/>
  </si>
  <si>
    <t>牛肉９０ｇ  豚肉７０ｇ  ウインナー１本       　玉ねぎ５０ｇ    キャベツ５０ｇ　</t>
    <rPh sb="0" eb="2">
      <t>ギュウニク</t>
    </rPh>
    <rPh sb="7" eb="8">
      <t>ニク</t>
    </rPh>
    <rPh sb="19" eb="20">
      <t>ホン</t>
    </rPh>
    <phoneticPr fontId="25"/>
  </si>
  <si>
    <t>※免除決定額　　　　　　　　　　　　　</t>
    <phoneticPr fontId="2"/>
  </si>
  <si>
    <t>円</t>
  </si>
  <si>
    <t>人</t>
    <rPh sb="0" eb="1">
      <t>ニン</t>
    </rPh>
    <phoneticPr fontId="2"/>
  </si>
  <si>
    <t>代表者会　</t>
    <rPh sb="0" eb="3">
      <t>ダイヒョウシャ</t>
    </rPh>
    <rPh sb="3" eb="4">
      <t>カイ</t>
    </rPh>
    <phoneticPr fontId="2"/>
  </si>
  <si>
    <t>身体２級</t>
    <rPh sb="0" eb="2">
      <t>シンタイ</t>
    </rPh>
    <rPh sb="3" eb="4">
      <t>キュウ</t>
    </rPh>
    <phoneticPr fontId="2"/>
  </si>
  <si>
    <t>身体３～６級</t>
    <rPh sb="0" eb="2">
      <t>シンタイ</t>
    </rPh>
    <rPh sb="5" eb="6">
      <t>キュウ</t>
    </rPh>
    <phoneticPr fontId="2"/>
  </si>
  <si>
    <t>身体７級２つ以上</t>
    <rPh sb="0" eb="2">
      <t>シンタイ</t>
    </rPh>
    <rPh sb="3" eb="4">
      <t>キュウ</t>
    </rPh>
    <rPh sb="6" eb="8">
      <t>イジョウ</t>
    </rPh>
    <phoneticPr fontId="2"/>
  </si>
  <si>
    <t>療育B１～B２</t>
    <rPh sb="0" eb="2">
      <t>リョウイク</t>
    </rPh>
    <phoneticPr fontId="2"/>
  </si>
  <si>
    <t>療育A1～A２</t>
    <rPh sb="0" eb="2">
      <t>リョウイク</t>
    </rPh>
    <phoneticPr fontId="2"/>
  </si>
  <si>
    <t>精神1級</t>
    <rPh sb="0" eb="2">
      <t>セイシン</t>
    </rPh>
    <rPh sb="3" eb="4">
      <t>キュウ</t>
    </rPh>
    <phoneticPr fontId="2"/>
  </si>
  <si>
    <t>精神２～3級</t>
    <rPh sb="0" eb="2">
      <t>セイシン</t>
    </rPh>
    <rPh sb="5" eb="6">
      <t>キュウ</t>
    </rPh>
    <phoneticPr fontId="2"/>
  </si>
  <si>
    <t>複数の障がい</t>
    <rPh sb="0" eb="2">
      <t>フクスウ</t>
    </rPh>
    <rPh sb="3" eb="4">
      <t>ショウ</t>
    </rPh>
    <phoneticPr fontId="2"/>
  </si>
  <si>
    <t>前半</t>
    <rPh sb="0" eb="2">
      <t>ゼンハン</t>
    </rPh>
    <phoneticPr fontId="2"/>
  </si>
  <si>
    <t>後半</t>
    <rPh sb="0" eb="2">
      <t>コウハン</t>
    </rPh>
    <phoneticPr fontId="2"/>
  </si>
  <si>
    <t>監視船</t>
    <rPh sb="0" eb="3">
      <t>カンシセン</t>
    </rPh>
    <phoneticPr fontId="2"/>
  </si>
  <si>
    <t>ｺｰｽ</t>
    <phoneticPr fontId="2"/>
  </si>
  <si>
    <t>B</t>
    <phoneticPr fontId="2"/>
  </si>
  <si>
    <t>C</t>
    <phoneticPr fontId="2"/>
  </si>
  <si>
    <t>前後半</t>
    <rPh sb="0" eb="3">
      <t>ゼンコウハン</t>
    </rPh>
    <phoneticPr fontId="2"/>
  </si>
  <si>
    <t>BBQ/野外炊飯</t>
    <rPh sb="4" eb="6">
      <t>ヤガイ</t>
    </rPh>
    <rPh sb="6" eb="8">
      <t>スイハン</t>
    </rPh>
    <phoneticPr fontId="2"/>
  </si>
  <si>
    <t>振込先：天草四郎観光協会　０９６４－５６ー
電話確認後、持参可（上天草市大矢野町道の駅さんぱーる　駐車場隣接）</t>
    <rPh sb="0" eb="3">
      <t>フリコミサキ</t>
    </rPh>
    <rPh sb="22" eb="27">
      <t>デンワカクニンゴ</t>
    </rPh>
    <rPh sb="28" eb="30">
      <t>ジサン</t>
    </rPh>
    <phoneticPr fontId="2"/>
  </si>
  <si>
    <t>身体１</t>
    <rPh sb="0" eb="2">
      <t>シンタイ</t>
    </rPh>
    <phoneticPr fontId="2"/>
  </si>
  <si>
    <t>□</t>
  </si>
  <si>
    <t>□</t>
    <phoneticPr fontId="2"/>
  </si>
  <si>
    <t>☑</t>
    <phoneticPr fontId="2"/>
  </si>
  <si>
    <t>利用相談用紙と比較し、日程計画書を確認</t>
    <rPh sb="0" eb="2">
      <t>リヨウ</t>
    </rPh>
    <rPh sb="2" eb="4">
      <t>ソウダン</t>
    </rPh>
    <rPh sb="4" eb="6">
      <t>ヨウシ</t>
    </rPh>
    <rPh sb="7" eb="9">
      <t>ヒカク</t>
    </rPh>
    <rPh sb="11" eb="13">
      <t>ニッテイ</t>
    </rPh>
    <rPh sb="13" eb="16">
      <t>ケイカクショ</t>
    </rPh>
    <rPh sb="17" eb="19">
      <t>カクニン</t>
    </rPh>
    <phoneticPr fontId="25"/>
  </si>
  <si>
    <t>月</t>
    <rPh sb="0" eb="1">
      <t>ガツ</t>
    </rPh>
    <phoneticPr fontId="2"/>
  </si>
  <si>
    <t>日</t>
    <rPh sb="0" eb="1">
      <t>ニチ</t>
    </rPh>
    <phoneticPr fontId="2"/>
  </si>
  <si>
    <t>その他の連絡事項・団体とのやり取り</t>
    <rPh sb="2" eb="3">
      <t>タ</t>
    </rPh>
    <rPh sb="4" eb="6">
      <t>レンラク</t>
    </rPh>
    <rPh sb="6" eb="8">
      <t>ジコウ</t>
    </rPh>
    <rPh sb="9" eb="11">
      <t>ダンタイ</t>
    </rPh>
    <rPh sb="15" eb="16">
      <t>ト</t>
    </rPh>
    <phoneticPr fontId="25"/>
  </si>
  <si>
    <t>印刷後ファイルに閉じる</t>
    <rPh sb="0" eb="3">
      <t>インサツゴ</t>
    </rPh>
    <rPh sb="8" eb="9">
      <t>ト</t>
    </rPh>
    <phoneticPr fontId="2"/>
  </si>
  <si>
    <t>該当あり当日内訳を記載</t>
    <rPh sb="0" eb="2">
      <t>ガイトウ</t>
    </rPh>
    <rPh sb="4" eb="6">
      <t>トウジツ</t>
    </rPh>
    <rPh sb="6" eb="8">
      <t>ウチワケ</t>
    </rPh>
    <rPh sb="9" eb="11">
      <t>キサイ</t>
    </rPh>
    <phoneticPr fontId="25"/>
  </si>
  <si>
    <t>分</t>
    <rPh sb="0" eb="1">
      <t>フン</t>
    </rPh>
    <phoneticPr fontId="2"/>
  </si>
  <si>
    <t>時</t>
    <rPh sb="0" eb="1">
      <t>ジ</t>
    </rPh>
    <phoneticPr fontId="2"/>
  </si>
  <si>
    <t>００「</t>
    <phoneticPr fontId="2"/>
  </si>
  <si>
    <t>９：００～１２：００</t>
    <phoneticPr fontId="2"/>
  </si>
  <si>
    <t>夏7:30～</t>
    <rPh sb="0" eb="1">
      <t>ナツ</t>
    </rPh>
    <phoneticPr fontId="2"/>
  </si>
  <si>
    <t>冬8:00～</t>
    <rPh sb="0" eb="1">
      <t>フユ</t>
    </rPh>
    <phoneticPr fontId="2"/>
  </si>
  <si>
    <t>不要</t>
    <rPh sb="0" eb="2">
      <t>フヨウ</t>
    </rPh>
    <phoneticPr fontId="2"/>
  </si>
  <si>
    <t>備考</t>
    <rPh sb="0" eb="2">
      <t>ビコウ</t>
    </rPh>
    <phoneticPr fontId="2"/>
  </si>
  <si>
    <r>
      <rPr>
        <b/>
        <sz val="14"/>
        <color rgb="FFFF0000"/>
        <rFont val="游ゴシック"/>
        <family val="3"/>
        <charset val="128"/>
        <scheme val="minor"/>
      </rPr>
      <t>入浴希望時間を入力</t>
    </r>
    <r>
      <rPr>
        <sz val="14"/>
        <color theme="1"/>
        <rFont val="游ゴシック"/>
        <family val="3"/>
        <charset val="128"/>
        <scheme val="minor"/>
      </rPr>
      <t>（時間の決定は代表者会)</t>
    </r>
    <rPh sb="0" eb="2">
      <t>ニュウヨク</t>
    </rPh>
    <rPh sb="2" eb="4">
      <t>キボウ</t>
    </rPh>
    <rPh sb="4" eb="6">
      <t>ジカン</t>
    </rPh>
    <rPh sb="7" eb="9">
      <t>ニュウリョク</t>
    </rPh>
    <rPh sb="10" eb="12">
      <t>ジカン</t>
    </rPh>
    <rPh sb="13" eb="15">
      <t>ケッテイ</t>
    </rPh>
    <rPh sb="16" eb="19">
      <t>ダイヒョウシャ</t>
    </rPh>
    <rPh sb="19" eb="20">
      <t>カイ</t>
    </rPh>
    <phoneticPr fontId="2"/>
  </si>
  <si>
    <t>仏島</t>
    <rPh sb="0" eb="2">
      <t>ホトケジマ</t>
    </rPh>
    <phoneticPr fontId="2"/>
  </si>
  <si>
    <t>西目</t>
    <rPh sb="0" eb="2">
      <t>ニシメ</t>
    </rPh>
    <phoneticPr fontId="2"/>
  </si>
  <si>
    <t>号艇</t>
  </si>
  <si>
    <t>中学生以上</t>
    <rPh sb="0" eb="3">
      <t>チュウガクセイ</t>
    </rPh>
    <rPh sb="3" eb="5">
      <t>イジョウ</t>
    </rPh>
    <phoneticPr fontId="2"/>
  </si>
  <si>
    <t>小学生以下</t>
    <rPh sb="0" eb="3">
      <t>ショウガクセイ</t>
    </rPh>
    <rPh sb="3" eb="5">
      <t>イカ</t>
    </rPh>
    <phoneticPr fontId="2"/>
  </si>
  <si>
    <t>例：２０８人は同時に乗船できないので、前後半に分かれて乗船
前半（96名）ペーロン６艇＜監視船２隻＞　後半（112名）ペーロン７艇＜監視船３隻＞　　
〇監視船　A船　計11,000円（前半/後半監視）〇監視船　B船　計11,000円（前半/後半監視）
〇監視船　C船  計 7,000円（後半のみ監視）　　合計29,000円</t>
    <phoneticPr fontId="2"/>
  </si>
  <si>
    <t>研修生
(人）</t>
    <rPh sb="0" eb="3">
      <t>ケンシュウセイ</t>
    </rPh>
    <rPh sb="5" eb="6">
      <t>ニン</t>
    </rPh>
    <phoneticPr fontId="2"/>
  </si>
  <si>
    <t>引率者
（人）</t>
    <rPh sb="0" eb="3">
      <t>インソツシャ</t>
    </rPh>
    <rPh sb="5" eb="6">
      <t>ニン</t>
    </rPh>
    <phoneticPr fontId="2"/>
  </si>
  <si>
    <t>実施日</t>
    <rPh sb="0" eb="1">
      <t>ミノル</t>
    </rPh>
    <rPh sb="1" eb="2">
      <t>シ</t>
    </rPh>
    <rPh sb="2" eb="3">
      <t>ヒ</t>
    </rPh>
    <phoneticPr fontId="2"/>
  </si>
  <si>
    <t>開始時間</t>
    <rPh sb="0" eb="4">
      <t>カイシジカン</t>
    </rPh>
    <phoneticPr fontId="2"/>
  </si>
  <si>
    <t>監視船
(隻)</t>
    <rPh sb="0" eb="3">
      <t>カンシセン</t>
    </rPh>
    <rPh sb="5" eb="6">
      <t>セキ</t>
    </rPh>
    <phoneticPr fontId="2"/>
  </si>
  <si>
    <t>引率者
(円)</t>
    <rPh sb="0" eb="3">
      <t>インソツシャ</t>
    </rPh>
    <rPh sb="5" eb="6">
      <t>エン</t>
    </rPh>
    <phoneticPr fontId="2"/>
  </si>
  <si>
    <t>研修生
(円)</t>
    <rPh sb="0" eb="3">
      <t>ケンシュウセイ</t>
    </rPh>
    <rPh sb="5" eb="6">
      <t>エン</t>
    </rPh>
    <phoneticPr fontId="2"/>
  </si>
  <si>
    <t>16
舵取</t>
    <rPh sb="3" eb="5">
      <t>カジト</t>
    </rPh>
    <phoneticPr fontId="2"/>
  </si>
  <si>
    <t>1８
舵取</t>
    <rPh sb="3" eb="5">
      <t>カジト</t>
    </rPh>
    <phoneticPr fontId="2"/>
  </si>
  <si>
    <t>ペーロン</t>
    <phoneticPr fontId="2"/>
  </si>
  <si>
    <r>
      <rPr>
        <sz val="16"/>
        <color rgb="FFFF0000"/>
        <rFont val="＠游ゴシック"/>
        <family val="3"/>
        <charset val="128"/>
      </rPr>
      <t>当日持参</t>
    </r>
    <r>
      <rPr>
        <sz val="16"/>
        <color theme="1"/>
        <rFont val="＠游ゴシック"/>
        <family val="3"/>
        <charset val="128"/>
      </rPr>
      <t>監視船</t>
    </r>
    <r>
      <rPr>
        <sz val="16"/>
        <color theme="1"/>
        <rFont val="＠游ゴシック"/>
        <family val="3"/>
      </rPr>
      <t>1</t>
    </r>
    <r>
      <rPr>
        <sz val="16"/>
        <color theme="1"/>
        <rFont val="MS UI Gothic"/>
        <family val="3"/>
        <charset val="128"/>
      </rPr>
      <t>隻（</t>
    </r>
    <r>
      <rPr>
        <sz val="16"/>
        <color theme="1"/>
        <rFont val="＠游ゴシック"/>
        <family val="3"/>
        <charset val="128"/>
      </rPr>
      <t>仏島</t>
    </r>
    <r>
      <rPr>
        <sz val="16"/>
        <color theme="1"/>
        <rFont val="MS UI Gothic"/>
        <family val="3"/>
        <charset val="128"/>
      </rPr>
      <t>ｺｰｽ</t>
    </r>
    <r>
      <rPr>
        <sz val="16"/>
        <color theme="1"/>
        <rFont val="＠游ゴシック"/>
        <family val="3"/>
      </rPr>
      <t>7,000</t>
    </r>
    <r>
      <rPr>
        <sz val="16"/>
        <color theme="1"/>
        <rFont val="＠游ゴシック"/>
        <family val="3"/>
        <charset val="128"/>
      </rPr>
      <t>円　西目</t>
    </r>
    <r>
      <rPr>
        <sz val="16"/>
        <color theme="1"/>
        <rFont val="MS UI Gothic"/>
        <family val="3"/>
        <charset val="128"/>
      </rPr>
      <t>ｺｰｽ</t>
    </r>
    <r>
      <rPr>
        <sz val="16"/>
        <color theme="1"/>
        <rFont val="＠游ゴシック"/>
        <family val="3"/>
      </rPr>
      <t>9,000</t>
    </r>
    <r>
      <rPr>
        <sz val="16"/>
        <color theme="1"/>
        <rFont val="＠游ゴシック"/>
        <family val="3"/>
        <charset val="128"/>
      </rPr>
      <t>円）　
（例：仏島ｺｰｽ　</t>
    </r>
    <r>
      <rPr>
        <sz val="16"/>
        <color rgb="FFFF0000"/>
        <rFont val="＠游ゴシック"/>
        <family val="3"/>
        <charset val="128"/>
      </rPr>
      <t>監視船２隻の場合、</t>
    </r>
    <r>
      <rPr>
        <sz val="16"/>
        <color rgb="FFFF0000"/>
        <rFont val="＠游ゴシック"/>
        <family val="3"/>
      </rPr>
      <t>7,000</t>
    </r>
    <r>
      <rPr>
        <sz val="16"/>
        <color rgb="FFFF0000"/>
        <rFont val="＠游ゴシック"/>
        <family val="3"/>
        <charset val="128"/>
      </rPr>
      <t>円を２つご準備お願いします。</t>
    </r>
    <r>
      <rPr>
        <sz val="16"/>
        <color theme="1"/>
        <rFont val="＠游ゴシック"/>
        <family val="3"/>
        <charset val="128"/>
      </rPr>
      <t>　各監視船から領収書（計２枚）</t>
    </r>
    <rPh sb="0" eb="2">
      <t>トウジツ</t>
    </rPh>
    <rPh sb="2" eb="4">
      <t>ジサン</t>
    </rPh>
    <rPh sb="4" eb="7">
      <t>カンシセン</t>
    </rPh>
    <rPh sb="8" eb="9">
      <t>セキ</t>
    </rPh>
    <rPh sb="37" eb="38">
      <t>レイ</t>
    </rPh>
    <rPh sb="39" eb="41">
      <t>ホトケジマ</t>
    </rPh>
    <rPh sb="45" eb="48">
      <t>カンシセン</t>
    </rPh>
    <rPh sb="49" eb="50">
      <t>セキ</t>
    </rPh>
    <rPh sb="51" eb="53">
      <t>バアイ</t>
    </rPh>
    <rPh sb="64" eb="66">
      <t>ジュンビ</t>
    </rPh>
    <rPh sb="67" eb="68">
      <t>ネガ</t>
    </rPh>
    <rPh sb="74" eb="75">
      <t>カク</t>
    </rPh>
    <rPh sb="75" eb="78">
      <t>カンシセン</t>
    </rPh>
    <rPh sb="80" eb="83">
      <t>リョウシュウショ</t>
    </rPh>
    <rPh sb="84" eb="85">
      <t>ケイ</t>
    </rPh>
    <rPh sb="86" eb="87">
      <t>マイ</t>
    </rPh>
    <phoneticPr fontId="2"/>
  </si>
  <si>
    <t>利用
艇数
(艇)</t>
    <rPh sb="0" eb="2">
      <t>リヨウ</t>
    </rPh>
    <rPh sb="3" eb="4">
      <t>テイ</t>
    </rPh>
    <rPh sb="4" eb="5">
      <t>スウ</t>
    </rPh>
    <rPh sb="7" eb="8">
      <t>テイ</t>
    </rPh>
    <phoneticPr fontId="2"/>
  </si>
  <si>
    <t>仏島
or
西目</t>
    <rPh sb="0" eb="1">
      <t>ホトケ</t>
    </rPh>
    <rPh sb="1" eb="2">
      <t>ジマ</t>
    </rPh>
    <rPh sb="6" eb="8">
      <t>ニシメ</t>
    </rPh>
    <phoneticPr fontId="2"/>
  </si>
  <si>
    <t>乗船人数</t>
    <rPh sb="0" eb="2">
      <t>ジョウセン</t>
    </rPh>
    <rPh sb="2" eb="4">
      <t>ニンズウ</t>
    </rPh>
    <phoneticPr fontId="2"/>
  </si>
  <si>
    <t>ペーロン艇数10艇以上の団体</t>
    <phoneticPr fontId="2"/>
  </si>
  <si>
    <t>合計</t>
  </si>
  <si>
    <t xml:space="preserve">注文弁当種類 </t>
    <rPh sb="4" eb="6">
      <t>シュルイ</t>
    </rPh>
    <phoneticPr fontId="2"/>
  </si>
  <si>
    <t>ピザ/パン</t>
    <phoneticPr fontId="2"/>
  </si>
  <si>
    <t>野外炊飯</t>
    <rPh sb="0" eb="4">
      <t>ヤガイスイハン</t>
    </rPh>
    <phoneticPr fontId="2"/>
  </si>
  <si>
    <t>○</t>
    <phoneticPr fontId="2"/>
  </si>
  <si>
    <t>BBQ</t>
    <phoneticPr fontId="2"/>
  </si>
  <si>
    <t>引</t>
    <rPh sb="0" eb="1">
      <t>イン</t>
    </rPh>
    <phoneticPr fontId="25"/>
  </si>
  <si>
    <t>研</t>
    <rPh sb="0" eb="1">
      <t>ケン</t>
    </rPh>
    <phoneticPr fontId="25"/>
  </si>
  <si>
    <t>様</t>
    <rPh sb="0" eb="1">
      <t>サマ</t>
    </rPh>
    <phoneticPr fontId="25"/>
  </si>
  <si>
    <t>団体サイン</t>
    <rPh sb="0" eb="2">
      <t>ダンタイ</t>
    </rPh>
    <phoneticPr fontId="2"/>
  </si>
  <si>
    <t>前半</t>
    <rPh sb="0" eb="2">
      <t>ゼンハン</t>
    </rPh>
    <phoneticPr fontId="2"/>
  </si>
  <si>
    <t>後半</t>
    <rPh sb="0" eb="2">
      <t>コウハン</t>
    </rPh>
    <phoneticPr fontId="2"/>
  </si>
  <si>
    <r>
      <t xml:space="preserve">監視船代
</t>
    </r>
    <r>
      <rPr>
        <sz val="16"/>
        <color rgb="FFFF0000"/>
        <rFont val="＠游ゴシック"/>
        <family val="3"/>
        <charset val="128"/>
      </rPr>
      <t>当日持参(円</t>
    </r>
    <r>
      <rPr>
        <sz val="16"/>
        <rFont val="＠游ゴシック"/>
        <family val="3"/>
        <charset val="128"/>
      </rPr>
      <t>)</t>
    </r>
    <phoneticPr fontId="2"/>
  </si>
  <si>
    <t>×</t>
    <phoneticPr fontId="2"/>
  </si>
  <si>
    <t>夜の活動　１９：００～２０：３０</t>
    <rPh sb="0" eb="1">
      <t>ヨル</t>
    </rPh>
    <rPh sb="2" eb="4">
      <t>カツドウ</t>
    </rPh>
    <phoneticPr fontId="2"/>
  </si>
  <si>
    <t>多目的室
障がいをお持ちの方
専用部屋</t>
    <rPh sb="0" eb="4">
      <t>タモクテキシツ</t>
    </rPh>
    <rPh sb="5" eb="6">
      <t>ショウ</t>
    </rPh>
    <rPh sb="10" eb="11">
      <t>モ</t>
    </rPh>
    <rPh sb="13" eb="14">
      <t>カタ</t>
    </rPh>
    <rPh sb="15" eb="17">
      <t>センヨウ</t>
    </rPh>
    <rPh sb="17" eb="19">
      <t>ヘヤ</t>
    </rPh>
    <phoneticPr fontId="2"/>
  </si>
  <si>
    <t>例</t>
    <rPh sb="0" eb="1">
      <t>レイ</t>
    </rPh>
    <phoneticPr fontId="2"/>
  </si>
  <si>
    <t>朝のつどい</t>
    <rPh sb="0" eb="1">
      <t>アサ</t>
    </rPh>
    <phoneticPr fontId="2"/>
  </si>
  <si>
    <t>ペーロン活動表</t>
    <rPh sb="4" eb="6">
      <t>カツドウ</t>
    </rPh>
    <rPh sb="6" eb="7">
      <t>ヒョウ</t>
    </rPh>
    <phoneticPr fontId="2"/>
  </si>
  <si>
    <r>
      <t>連合で監視船代を折半する団体
（例：監視船代を半分づつ→監視船</t>
    </r>
    <r>
      <rPr>
        <sz val="14"/>
        <color theme="1"/>
        <rFont val="MS UI Gothic"/>
        <family val="3"/>
        <charset val="128"/>
      </rPr>
      <t>　</t>
    </r>
    <r>
      <rPr>
        <sz val="14"/>
        <color theme="1"/>
        <rFont val="＠游ゴシック"/>
        <family val="3"/>
        <charset val="128"/>
      </rPr>
      <t>0.5</t>
    </r>
    <r>
      <rPr>
        <sz val="14"/>
        <color theme="1"/>
        <rFont val="MS UI Gothic"/>
        <family val="3"/>
        <charset val="128"/>
      </rPr>
      <t>隻  3500円など</t>
    </r>
    <r>
      <rPr>
        <sz val="14"/>
        <color theme="1"/>
        <rFont val="＠游ゴシック"/>
        <family val="3"/>
        <charset val="128"/>
      </rPr>
      <t>）</t>
    </r>
    <rPh sb="0" eb="2">
      <t>レンゴウ</t>
    </rPh>
    <rPh sb="3" eb="7">
      <t>カンシセンダイ</t>
    </rPh>
    <rPh sb="8" eb="10">
      <t>セッパン</t>
    </rPh>
    <rPh sb="12" eb="14">
      <t>ダンタイ</t>
    </rPh>
    <rPh sb="16" eb="17">
      <t>レイ</t>
    </rPh>
    <rPh sb="18" eb="21">
      <t>カンシセン</t>
    </rPh>
    <rPh sb="21" eb="22">
      <t>ダイ</t>
    </rPh>
    <rPh sb="23" eb="25">
      <t>ハンブン</t>
    </rPh>
    <rPh sb="28" eb="31">
      <t>カンシセン</t>
    </rPh>
    <rPh sb="35" eb="36">
      <t>セキ</t>
    </rPh>
    <rPh sb="42" eb="43">
      <t>エン</t>
    </rPh>
    <phoneticPr fontId="2"/>
  </si>
  <si>
    <t>団 体 名</t>
    <rPh sb="0" eb="1">
      <t>ダン</t>
    </rPh>
    <rPh sb="2" eb="3">
      <t>カラダ</t>
    </rPh>
    <rPh sb="4" eb="5">
      <t>ナ</t>
    </rPh>
    <phoneticPr fontId="2"/>
  </si>
  <si>
    <t>仏島ｺｰｽ</t>
    <rPh sb="0" eb="2">
      <t>ホトケジマ</t>
    </rPh>
    <phoneticPr fontId="2"/>
  </si>
  <si>
    <t>事務局部屋　＆　多目的室について　</t>
    <rPh sb="0" eb="3">
      <t>ジムキョク</t>
    </rPh>
    <rPh sb="3" eb="5">
      <t>ベヤ</t>
    </rPh>
    <rPh sb="8" eb="10">
      <t>モクテキ</t>
    </rPh>
    <rPh sb="10" eb="11">
      <t>シツ</t>
    </rPh>
    <phoneticPr fontId="2"/>
  </si>
  <si>
    <r>
      <rPr>
        <sz val="24"/>
        <color rgb="FFFF0000"/>
        <rFont val="游ゴシック"/>
        <family val="3"/>
        <charset val="128"/>
        <scheme val="minor"/>
      </rPr>
      <t>後半</t>
    </r>
    <r>
      <rPr>
        <sz val="24"/>
        <color theme="1"/>
        <rFont val="游ゴシック"/>
        <family val="3"/>
        <charset val="128"/>
        <scheme val="minor"/>
      </rPr>
      <t>実施団体名</t>
    </r>
    <rPh sb="0" eb="2">
      <t>コウハン</t>
    </rPh>
    <rPh sb="2" eb="4">
      <t>ジッシ</t>
    </rPh>
    <rPh sb="4" eb="7">
      <t>ダンタイメイ</t>
    </rPh>
    <phoneticPr fontId="2"/>
  </si>
  <si>
    <r>
      <t>食材注文表</t>
    </r>
    <r>
      <rPr>
        <b/>
        <sz val="22"/>
        <color theme="1"/>
        <rFont val="ＭＳ 明朝"/>
        <family val="1"/>
        <charset val="128"/>
      </rPr>
      <t>(石窯/野外炊飯等）</t>
    </r>
    <rPh sb="0" eb="2">
      <t>ショクザイ</t>
    </rPh>
    <rPh sb="2" eb="4">
      <t>チュウモン</t>
    </rPh>
    <rPh sb="4" eb="5">
      <t>ヒョウ</t>
    </rPh>
    <rPh sb="13" eb="14">
      <t>トウ</t>
    </rPh>
    <phoneticPr fontId="25"/>
  </si>
  <si>
    <t>個人票</t>
    <rPh sb="0" eb="2">
      <t>コジン</t>
    </rPh>
    <rPh sb="2" eb="3">
      <t>ヒョウ</t>
    </rPh>
    <phoneticPr fontId="2"/>
  </si>
  <si>
    <t>月</t>
    <rPh sb="0" eb="1">
      <t>ガツ</t>
    </rPh>
    <phoneticPr fontId="2"/>
  </si>
  <si>
    <t>日</t>
    <rPh sb="0" eb="1">
      <t>ニチ</t>
    </rPh>
    <phoneticPr fontId="2"/>
  </si>
  <si>
    <t>～</t>
    <phoneticPr fontId="2"/>
  </si>
  <si>
    <t>ペーロン活動表</t>
    <rPh sb="4" eb="6">
      <t>カツドウ</t>
    </rPh>
    <rPh sb="6" eb="7">
      <t>ヒョウ</t>
    </rPh>
    <phoneticPr fontId="25"/>
  </si>
  <si>
    <t>ペーロン乗船料　　1人３００円</t>
    <rPh sb="4" eb="6">
      <t>ジョウセン</t>
    </rPh>
    <rPh sb="6" eb="7">
      <t>リョウ</t>
    </rPh>
    <rPh sb="10" eb="11">
      <t>ニン</t>
    </rPh>
    <rPh sb="14" eb="15">
      <t>エン</t>
    </rPh>
    <phoneticPr fontId="2"/>
  </si>
  <si>
    <t>仏島</t>
    <rPh sb="0" eb="2">
      <t>ホトケジマ</t>
    </rPh>
    <phoneticPr fontId="2"/>
  </si>
  <si>
    <t>西目</t>
    <rPh sb="0" eb="2">
      <t>ニシメ</t>
    </rPh>
    <phoneticPr fontId="2"/>
  </si>
  <si>
    <t>/</t>
    <phoneticPr fontId="2"/>
  </si>
  <si>
    <t>ペットボトル用ゴミ袋
（　　　枚）</t>
    <rPh sb="6" eb="7">
      <t>ヨウ</t>
    </rPh>
    <rPh sb="9" eb="10">
      <t>ブクロ</t>
    </rPh>
    <rPh sb="15" eb="16">
      <t>マイ</t>
    </rPh>
    <phoneticPr fontId="2"/>
  </si>
  <si>
    <t>２日目</t>
    <rPh sb="1" eb="3">
      <t>ニチメ</t>
    </rPh>
    <phoneticPr fontId="2"/>
  </si>
  <si>
    <t>１日目</t>
    <rPh sb="1" eb="2">
      <t>ニチ</t>
    </rPh>
    <rPh sb="2" eb="3">
      <t>メ</t>
    </rPh>
    <phoneticPr fontId="2"/>
  </si>
  <si>
    <t>３日目</t>
    <rPh sb="1" eb="2">
      <t>ニチ</t>
    </rPh>
    <rPh sb="2" eb="3">
      <t>メ</t>
    </rPh>
    <phoneticPr fontId="2"/>
  </si>
  <si>
    <r>
      <rPr>
        <sz val="22"/>
        <color theme="1"/>
        <rFont val="ＭＳ 明朝"/>
        <family val="1"/>
        <charset val="128"/>
      </rPr>
      <t>活動班</t>
    </r>
    <r>
      <rPr>
        <sz val="16"/>
        <color theme="1"/>
        <rFont val="ＭＳ 明朝"/>
        <family val="1"/>
        <charset val="128"/>
      </rPr>
      <t xml:space="preserve">
1セット（２班）</t>
    </r>
    <rPh sb="0" eb="3">
      <t>カツドウハン</t>
    </rPh>
    <rPh sb="10" eb="11">
      <t>ハン</t>
    </rPh>
    <phoneticPr fontId="2"/>
  </si>
  <si>
    <t>１班(５～６人分)</t>
    <rPh sb="1" eb="2">
      <t>ハン</t>
    </rPh>
    <rPh sb="6" eb="8">
      <t>ニンブン</t>
    </rPh>
    <phoneticPr fontId="2"/>
  </si>
  <si>
    <t>※必要な網の大きさ
1台に40㎝×60㎝以上</t>
    <rPh sb="1" eb="3">
      <t>ヒツヨウ</t>
    </rPh>
    <rPh sb="4" eb="5">
      <t>アミ</t>
    </rPh>
    <rPh sb="6" eb="7">
      <t>オオ</t>
    </rPh>
    <rPh sb="11" eb="12">
      <t>ダイ</t>
    </rPh>
    <rPh sb="20" eb="22">
      <t>イジョウ</t>
    </rPh>
    <phoneticPr fontId="2"/>
  </si>
  <si>
    <t>①エプロン  ②三角巾　③マスク　④取り皿
⑤紙コップ　⑥新聞紙　⑦ウエットティッシュ　
⑧ゴミ袋(50円購入可）</t>
    <rPh sb="8" eb="10">
      <t>ミスミ</t>
    </rPh>
    <rPh sb="10" eb="11">
      <t>キン</t>
    </rPh>
    <rPh sb="18" eb="19">
      <t>ト</t>
    </rPh>
    <rPh sb="20" eb="21">
      <t>ザラ</t>
    </rPh>
    <rPh sb="23" eb="24">
      <t>カミ</t>
    </rPh>
    <rPh sb="29" eb="32">
      <t>シンブンシ</t>
    </rPh>
    <rPh sb="48" eb="49">
      <t>ブクロ</t>
    </rPh>
    <rPh sb="52" eb="53">
      <t>エン</t>
    </rPh>
    <rPh sb="53" eb="55">
      <t>コウニュウ</t>
    </rPh>
    <rPh sb="55" eb="56">
      <t>カ</t>
    </rPh>
    <phoneticPr fontId="25"/>
  </si>
  <si>
    <r>
      <rPr>
        <b/>
        <sz val="16"/>
        <color rgb="FFFF0000"/>
        <rFont val="游ゴシック"/>
        <family val="3"/>
        <charset val="128"/>
        <scheme val="minor"/>
      </rPr>
      <t>後日振込</t>
    </r>
    <r>
      <rPr>
        <sz val="16"/>
        <rFont val="游ゴシック"/>
        <family val="3"/>
        <charset val="128"/>
        <scheme val="minor"/>
      </rPr>
      <t xml:space="preserve">
合計（円）</t>
    </r>
    <rPh sb="0" eb="2">
      <t>ゴジツ</t>
    </rPh>
    <rPh sb="2" eb="4">
      <t>フリコミ</t>
    </rPh>
    <rPh sb="5" eb="7">
      <t>ゴウケイ</t>
    </rPh>
    <rPh sb="8" eb="9">
      <t>エン</t>
    </rPh>
    <phoneticPr fontId="2"/>
  </si>
  <si>
    <r>
      <rPr>
        <b/>
        <sz val="16"/>
        <color rgb="FFFF0000"/>
        <rFont val="ＭＳ Ｐゴシック"/>
        <family val="3"/>
        <charset val="128"/>
      </rPr>
      <t xml:space="preserve">当日持参
</t>
    </r>
    <r>
      <rPr>
        <sz val="16"/>
        <rFont val="ＭＳ Ｐゴシック"/>
        <family val="3"/>
        <charset val="128"/>
      </rPr>
      <t>合計(円)</t>
    </r>
    <rPh sb="5" eb="7">
      <t>ゴウケイ</t>
    </rPh>
    <phoneticPr fontId="2"/>
  </si>
  <si>
    <t>※舵取りは引率者（大人）の方が担当となります。</t>
    <rPh sb="1" eb="3">
      <t>カジト</t>
    </rPh>
    <rPh sb="5" eb="8">
      <t>インソツシャ</t>
    </rPh>
    <rPh sb="9" eb="11">
      <t>オトナ</t>
    </rPh>
    <rPh sb="13" eb="14">
      <t>カタ</t>
    </rPh>
    <rPh sb="15" eb="17">
      <t>タントウ</t>
    </rPh>
    <phoneticPr fontId="2"/>
  </si>
  <si>
    <t>(職員：食堂食と弁当がある場合は注意）</t>
    <rPh sb="1" eb="3">
      <t>ショクイン</t>
    </rPh>
    <rPh sb="4" eb="6">
      <t>ショクドウ</t>
    </rPh>
    <rPh sb="6" eb="7">
      <t>ショク</t>
    </rPh>
    <rPh sb="8" eb="10">
      <t>ベントウ</t>
    </rPh>
    <rPh sb="13" eb="15">
      <t>バアイ</t>
    </rPh>
    <rPh sb="16" eb="18">
      <t>チュウイ</t>
    </rPh>
    <phoneticPr fontId="2"/>
  </si>
  <si>
    <t>セット：牛肉90ｇ豚肉70ｇ
玉ねぎ50ｇキャベツ50ｇ
ウインナー1本</t>
    <rPh sb="4" eb="5">
      <t>ギュウ</t>
    </rPh>
    <rPh sb="5" eb="6">
      <t>ニク</t>
    </rPh>
    <rPh sb="9" eb="11">
      <t>ブタニク</t>
    </rPh>
    <phoneticPr fontId="2"/>
  </si>
  <si>
    <t>肉のみ：牛肉120ｇ豚肉100ｇ</t>
    <rPh sb="0" eb="1">
      <t>ニク</t>
    </rPh>
    <rPh sb="4" eb="6">
      <t>ギュウニク</t>
    </rPh>
    <rPh sb="10" eb="12">
      <t>ブタニク</t>
    </rPh>
    <phoneticPr fontId="2"/>
  </si>
  <si>
    <t>味噌汁（１人分）</t>
    <rPh sb="0" eb="3">
      <t>ミソシル</t>
    </rPh>
    <rPh sb="5" eb="6">
      <t>ニン</t>
    </rPh>
    <rPh sb="6" eb="7">
      <t>ブン</t>
    </rPh>
    <phoneticPr fontId="2"/>
  </si>
  <si>
    <t>米　1合</t>
    <rPh sb="0" eb="1">
      <t>コメ</t>
    </rPh>
    <rPh sb="3" eb="4">
      <t>ゴウ</t>
    </rPh>
    <phoneticPr fontId="2"/>
  </si>
  <si>
    <t>洗って返却(翌日点検）
汚れ等が残っている場合
洗い直しとなります</t>
    <rPh sb="0" eb="1">
      <t>アラ</t>
    </rPh>
    <rPh sb="2" eb="4">
      <t>ヨクジツ</t>
    </rPh>
    <rPh sb="6" eb="8">
      <t>ヨクジツ</t>
    </rPh>
    <rPh sb="7" eb="8">
      <t>ヨゴ</t>
    </rPh>
    <rPh sb="9" eb="10">
      <t>トウ</t>
    </rPh>
    <rPh sb="12" eb="13">
      <t>オ</t>
    </rPh>
    <rPh sb="16" eb="17">
      <t>ノコ</t>
    </rPh>
    <rPh sb="21" eb="22">
      <t>アラ</t>
    </rPh>
    <phoneticPr fontId="2"/>
  </si>
  <si>
    <r>
      <t>①炭 ②着火剤 ③うちわ ④新聞紙 ⑤マッチ等 ⑥紙皿　　　 
⑦箸 ⑧</t>
    </r>
    <r>
      <rPr>
        <b/>
        <sz val="18"/>
        <color rgb="FFFF0000"/>
        <rFont val="ＭＳ 明朝"/>
        <family val="1"/>
        <charset val="128"/>
      </rPr>
      <t>網×台数分</t>
    </r>
    <r>
      <rPr>
        <sz val="18"/>
        <color theme="1"/>
        <rFont val="ＭＳ 明朝"/>
        <family val="1"/>
        <charset val="128"/>
      </rPr>
      <t xml:space="preserve"> ⑩ラップ ⑪塩コショウ等
⑪アルミホイル⑫ゴミ袋(50円購入可)⑭焼き肉のたれ</t>
    </r>
    <rPh sb="1" eb="2">
      <t>スミ</t>
    </rPh>
    <rPh sb="4" eb="7">
      <t>チャッカザイ</t>
    </rPh>
    <rPh sb="14" eb="17">
      <t>シンブンシ</t>
    </rPh>
    <rPh sb="22" eb="23">
      <t>トウ</t>
    </rPh>
    <rPh sb="38" eb="40">
      <t>ダイスウ</t>
    </rPh>
    <rPh sb="40" eb="41">
      <t>ブン</t>
    </rPh>
    <rPh sb="64" eb="65">
      <t>ブクロ</t>
    </rPh>
    <rPh sb="68" eb="69">
      <t>エン</t>
    </rPh>
    <rPh sb="69" eb="71">
      <t>コウニュウ</t>
    </rPh>
    <rPh sb="71" eb="72">
      <t>カ</t>
    </rPh>
    <rPh sb="74" eb="75">
      <t>ヤ</t>
    </rPh>
    <rPh sb="76" eb="77">
      <t>ニク</t>
    </rPh>
    <phoneticPr fontId="25"/>
  </si>
  <si>
    <t>①新聞紙 ②食器用洗剤 ③クレンザー ④軍手 ⑤マッチ等　⑥ﾊﾝﾄﾞｿｰﾌﾟ　⑦ゴミ袋（50円購入可）
⑧布巾　⑨コップ ⑩箸 ⑪お椀</t>
    <rPh sb="1" eb="4">
      <t>シンブンシ</t>
    </rPh>
    <rPh sb="6" eb="9">
      <t>ショッキヨウ</t>
    </rPh>
    <rPh sb="9" eb="11">
      <t>センザイ</t>
    </rPh>
    <rPh sb="20" eb="22">
      <t>グンテ</t>
    </rPh>
    <rPh sb="27" eb="28">
      <t>トウ</t>
    </rPh>
    <rPh sb="53" eb="55">
      <t>フキン</t>
    </rPh>
    <rPh sb="66" eb="67">
      <t>ワン</t>
    </rPh>
    <phoneticPr fontId="25"/>
  </si>
  <si>
    <t>カレー:①～⑦　⑫カレー皿　⑬スプーン　⑭サラダ油</t>
    <phoneticPr fontId="25"/>
  </si>
  <si>
    <t>必要  or   不要</t>
    <rPh sb="0" eb="2">
      <t>ヒツヨウ</t>
    </rPh>
    <rPh sb="9" eb="11">
      <t>フヨウ</t>
    </rPh>
    <phoneticPr fontId="2"/>
  </si>
  <si>
    <r>
      <t>朝食/</t>
    </r>
    <r>
      <rPr>
        <b/>
        <sz val="12"/>
        <color rgb="FFFF0000"/>
        <rFont val="游ゴシック"/>
        <family val="3"/>
        <charset val="128"/>
        <scheme val="minor"/>
      </rPr>
      <t>受取時間</t>
    </r>
    <rPh sb="0" eb="2">
      <t>チョウショク</t>
    </rPh>
    <rPh sb="3" eb="7">
      <t>ウケトリジカン</t>
    </rPh>
    <phoneticPr fontId="2"/>
  </si>
  <si>
    <r>
      <t>昼食/</t>
    </r>
    <r>
      <rPr>
        <b/>
        <sz val="14"/>
        <color rgb="FFFF0000"/>
        <rFont val="游ゴシック"/>
        <family val="3"/>
        <charset val="128"/>
        <scheme val="minor"/>
      </rPr>
      <t>受取時間</t>
    </r>
    <rPh sb="0" eb="2">
      <t>チュウショク</t>
    </rPh>
    <rPh sb="3" eb="5">
      <t>ウケトリ</t>
    </rPh>
    <rPh sb="5" eb="7">
      <t>ジカン</t>
    </rPh>
    <phoneticPr fontId="2"/>
  </si>
  <si>
    <r>
      <t>夕食／</t>
    </r>
    <r>
      <rPr>
        <b/>
        <sz val="14"/>
        <color rgb="FFFF0000"/>
        <rFont val="游ゴシック"/>
        <family val="3"/>
        <charset val="128"/>
        <scheme val="minor"/>
      </rPr>
      <t>受取時間</t>
    </r>
    <rPh sb="0" eb="2">
      <t>ユウショク</t>
    </rPh>
    <rPh sb="3" eb="5">
      <t>ウケトリ</t>
    </rPh>
    <rPh sb="5" eb="7">
      <t>ジカン</t>
    </rPh>
    <phoneticPr fontId="2"/>
  </si>
  <si>
    <t>）泊（</t>
    <rPh sb="1" eb="2">
      <t>ハク</t>
    </rPh>
    <phoneticPr fontId="2"/>
  </si>
  <si>
    <t>食数</t>
    <rPh sb="0" eb="1">
      <t>ショク</t>
    </rPh>
    <rPh sb="1" eb="2">
      <t>カズ</t>
    </rPh>
    <phoneticPr fontId="2"/>
  </si>
  <si>
    <t>合宿
メニュー
食数</t>
    <rPh sb="0" eb="2">
      <t>ガッシュク</t>
    </rPh>
    <rPh sb="8" eb="10">
      <t>ショクスウ</t>
    </rPh>
    <phoneticPr fontId="2"/>
  </si>
  <si>
    <t>調理済み</t>
    <rPh sb="0" eb="3">
      <t>チョウリズ</t>
    </rPh>
    <phoneticPr fontId="2"/>
  </si>
  <si>
    <t>創作活動・その他</t>
    <rPh sb="0" eb="2">
      <t>ソウサク</t>
    </rPh>
    <rPh sb="2" eb="4">
      <t>カツドウ</t>
    </rPh>
    <rPh sb="7" eb="8">
      <t>タ</t>
    </rPh>
    <phoneticPr fontId="2"/>
  </si>
  <si>
    <r>
      <t>※食物アレルギーに該当する場合は、HPより
別紙「</t>
    </r>
    <r>
      <rPr>
        <b/>
        <sz val="14"/>
        <color rgb="FFFF0000"/>
        <rFont val="＠游ゴシック"/>
        <family val="3"/>
        <charset val="128"/>
      </rPr>
      <t>アレルギー確認票(個人用）</t>
    </r>
    <r>
      <rPr>
        <sz val="14"/>
        <color theme="1"/>
        <rFont val="＠游ゴシック"/>
        <family val="3"/>
        <charset val="128"/>
      </rPr>
      <t>」をご提出ください。</t>
    </r>
    <rPh sb="1" eb="3">
      <t>ショクモツ</t>
    </rPh>
    <rPh sb="9" eb="11">
      <t>ガイトウ</t>
    </rPh>
    <rPh sb="13" eb="15">
      <t>バアイ</t>
    </rPh>
    <rPh sb="22" eb="24">
      <t>ベッシ</t>
    </rPh>
    <rPh sb="30" eb="32">
      <t>カクニン</t>
    </rPh>
    <rPh sb="32" eb="33">
      <t>ヒョウ</t>
    </rPh>
    <rPh sb="34" eb="36">
      <t>コジン</t>
    </rPh>
    <rPh sb="36" eb="37">
      <t>ヨウ</t>
    </rPh>
    <rPh sb="41" eb="43">
      <t>テイシュツ</t>
    </rPh>
    <phoneticPr fontId="25"/>
  </si>
  <si>
    <t>免除</t>
    <rPh sb="0" eb="2">
      <t>メンジョ</t>
    </rPh>
    <phoneticPr fontId="2"/>
  </si>
  <si>
    <t>1日目</t>
    <rPh sb="1" eb="3">
      <t>ニチメ</t>
    </rPh>
    <phoneticPr fontId="2"/>
  </si>
  <si>
    <t>2日目</t>
    <rPh sb="1" eb="3">
      <t>ニチメ</t>
    </rPh>
    <phoneticPr fontId="2"/>
  </si>
  <si>
    <t>介護者</t>
    <rPh sb="0" eb="3">
      <t>カイゴシャ</t>
    </rPh>
    <phoneticPr fontId="2"/>
  </si>
  <si>
    <t>幼児</t>
    <rPh sb="0" eb="2">
      <t>ヨウジ</t>
    </rPh>
    <phoneticPr fontId="2"/>
  </si>
  <si>
    <t>免除者</t>
    <rPh sb="0" eb="3">
      <t>メンジョシャ</t>
    </rPh>
    <phoneticPr fontId="2"/>
  </si>
  <si>
    <r>
      <t>※</t>
    </r>
    <r>
      <rPr>
        <b/>
        <sz val="16"/>
        <color rgb="FFFC4646"/>
        <rFont val="メイリオ"/>
        <family val="3"/>
        <charset val="128"/>
      </rPr>
      <t>未就学児</t>
    </r>
    <r>
      <rPr>
        <sz val="16"/>
        <rFont val="メイリオ"/>
        <family val="3"/>
        <charset val="128"/>
      </rPr>
      <t>：食事が必要な場合、小学４年生以下の欄に入力
※</t>
    </r>
    <r>
      <rPr>
        <b/>
        <sz val="16"/>
        <color rgb="FFFC4646"/>
        <rFont val="メイリオ"/>
        <family val="3"/>
        <charset val="128"/>
      </rPr>
      <t>ご飯のお代わりが必要な場合</t>
    </r>
    <r>
      <rPr>
        <sz val="16"/>
        <rFont val="メイリオ"/>
        <family val="3"/>
        <charset val="128"/>
      </rPr>
      <t>は、調理済みメニューから
　炊きあがり米の注文をお願いします(0.8合＝お茶碗１杯分)</t>
    </r>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30" eb="31">
      <t>ハン</t>
    </rPh>
    <rPh sb="33" eb="34">
      <t>カ</t>
    </rPh>
    <rPh sb="37" eb="39">
      <t>ヒツヨウ</t>
    </rPh>
    <rPh sb="40" eb="42">
      <t>バアイ</t>
    </rPh>
    <rPh sb="44" eb="47">
      <t>チョウリズ</t>
    </rPh>
    <rPh sb="56" eb="57">
      <t>タ</t>
    </rPh>
    <rPh sb="61" eb="62">
      <t>マイ</t>
    </rPh>
    <rPh sb="63" eb="65">
      <t>チュウモン</t>
    </rPh>
    <rPh sb="67" eb="68">
      <t>ネガ</t>
    </rPh>
    <rPh sb="76" eb="77">
      <t>ゴウ</t>
    </rPh>
    <rPh sb="79" eb="81">
      <t>チャワン</t>
    </rPh>
    <rPh sb="82" eb="84">
      <t>ハイブン</t>
    </rPh>
    <phoneticPr fontId="2"/>
  </si>
  <si>
    <t>引率者
保護者
学生/他</t>
    <rPh sb="0" eb="3">
      <t>インソツシャ</t>
    </rPh>
    <rPh sb="4" eb="7">
      <t>ホゴシャ</t>
    </rPh>
    <rPh sb="8" eb="10">
      <t>ガクセイ</t>
    </rPh>
    <rPh sb="9" eb="10">
      <t>セイ</t>
    </rPh>
    <rPh sb="11" eb="12">
      <t>タ</t>
    </rPh>
    <phoneticPr fontId="2"/>
  </si>
  <si>
    <t>②後日振込（振込手数料は団体負担）</t>
    <rPh sb="1" eb="3">
      <t>ゴジツ</t>
    </rPh>
    <rPh sb="3" eb="5">
      <t>フリコミ</t>
    </rPh>
    <rPh sb="6" eb="8">
      <t>フリコミ</t>
    </rPh>
    <rPh sb="8" eb="11">
      <t>テスウリョウ</t>
    </rPh>
    <rPh sb="12" eb="14">
      <t>ダンタイ</t>
    </rPh>
    <rPh sb="14" eb="16">
      <t>フタン</t>
    </rPh>
    <phoneticPr fontId="2"/>
  </si>
  <si>
    <t>① 申請書等を送付したアドレス</t>
    <rPh sb="2" eb="5">
      <t>シンセイショ</t>
    </rPh>
    <rPh sb="5" eb="6">
      <t>ナド</t>
    </rPh>
    <rPh sb="7" eb="9">
      <t>ソウフ</t>
    </rPh>
    <phoneticPr fontId="2"/>
  </si>
  <si>
    <t>② 他のメールアドレスへ（当日確認）</t>
    <rPh sb="2" eb="3">
      <t>タ</t>
    </rPh>
    <rPh sb="13" eb="15">
      <t>トウジツ</t>
    </rPh>
    <rPh sb="15" eb="17">
      <t>カクニン</t>
    </rPh>
    <phoneticPr fontId="2"/>
  </si>
  <si>
    <t>NO.１０</t>
    <phoneticPr fontId="2"/>
  </si>
  <si>
    <t>Pキャップフォルダー</t>
    <phoneticPr fontId="2"/>
  </si>
  <si>
    <t>Pキャップフォルダー(リジンあり）</t>
    <phoneticPr fontId="2"/>
  </si>
  <si>
    <t>金額</t>
    <rPh sb="0" eb="2">
      <t>キンガク</t>
    </rPh>
    <phoneticPr fontId="2"/>
  </si>
  <si>
    <t>みそ汁（５人分）</t>
    <rPh sb="2" eb="3">
      <t>シル</t>
    </rPh>
    <rPh sb="5" eb="6">
      <t>ニン</t>
    </rPh>
    <rPh sb="6" eb="7">
      <t>ブン</t>
    </rPh>
    <phoneticPr fontId="2"/>
  </si>
  <si>
    <r>
      <rPr>
        <b/>
        <sz val="16"/>
        <color theme="1"/>
        <rFont val="ＭＳ 明朝"/>
        <family val="1"/>
        <charset val="128"/>
      </rPr>
      <t>野外炊飯用具借用</t>
    </r>
    <r>
      <rPr>
        <sz val="14"/>
        <color theme="1"/>
        <rFont val="ＭＳ 明朝"/>
        <family val="1"/>
        <charset val="128"/>
      </rPr>
      <t>(持参の場合：記入不要)</t>
    </r>
    <rPh sb="0" eb="4">
      <t>ヤガイスイハン</t>
    </rPh>
    <rPh sb="4" eb="6">
      <t>ヨウグ</t>
    </rPh>
    <rPh sb="6" eb="8">
      <t>シャクヨウ</t>
    </rPh>
    <phoneticPr fontId="2"/>
  </si>
  <si>
    <t>付け（指定）天青宿　第</t>
    <rPh sb="0" eb="1">
      <t>ツ</t>
    </rPh>
    <rPh sb="3" eb="5">
      <t>シテイ</t>
    </rPh>
    <rPh sb="6" eb="7">
      <t>アマ</t>
    </rPh>
    <rPh sb="7" eb="8">
      <t>セイ</t>
    </rPh>
    <rPh sb="8" eb="9">
      <t>シュク</t>
    </rPh>
    <rPh sb="10" eb="11">
      <t>ダイ</t>
    </rPh>
    <phoneticPr fontId="25"/>
  </si>
  <si>
    <t>天候不良のため</t>
    <rPh sb="0" eb="2">
      <t>テンコウ</t>
    </rPh>
    <rPh sb="2" eb="4">
      <t>フリョウ</t>
    </rPh>
    <phoneticPr fontId="2"/>
  </si>
  <si>
    <t>その他（</t>
    <rPh sb="2" eb="3">
      <t>タ</t>
    </rPh>
    <phoneticPr fontId="2"/>
  </si>
  <si>
    <t>カートンドッグ：④～⑦と⑮牛乳パック(１本に１パック)
                ⑯アルミホイル⑰クッキングシート</t>
    <phoneticPr fontId="2"/>
  </si>
  <si>
    <t>カートンドッグ（10人分）</t>
    <rPh sb="10" eb="12">
      <t>ニンブン</t>
    </rPh>
    <phoneticPr fontId="2"/>
  </si>
  <si>
    <t>令和８年度</t>
    <rPh sb="0" eb="2">
      <t>レイワ</t>
    </rPh>
    <rPh sb="3" eb="5">
      <t>ネンド</t>
    </rPh>
    <phoneticPr fontId="2"/>
  </si>
  <si>
    <r>
      <rPr>
        <sz val="18"/>
        <rFont val="ＭＳ 明朝"/>
        <family val="1"/>
        <charset val="128"/>
      </rPr>
      <t>　※準備(数名） 9:00～　開始　9:30～</t>
    </r>
    <r>
      <rPr>
        <sz val="16"/>
        <rFont val="ＭＳ 明朝"/>
        <family val="1"/>
        <charset val="128"/>
      </rPr>
      <t>　※他の時間を希望する場合は青年の家へご相談ください。</t>
    </r>
    <rPh sb="2" eb="4">
      <t>ジュンビ</t>
    </rPh>
    <rPh sb="5" eb="7">
      <t>スウメイ</t>
    </rPh>
    <rPh sb="15" eb="17">
      <t>カイシ</t>
    </rPh>
    <rPh sb="25" eb="26">
      <t>タ</t>
    </rPh>
    <rPh sb="27" eb="29">
      <t>ジカン</t>
    </rPh>
    <rPh sb="30" eb="32">
      <t>キボウ</t>
    </rPh>
    <rPh sb="34" eb="36">
      <t>バアイ</t>
    </rPh>
    <rPh sb="37" eb="39">
      <t>セイネン</t>
    </rPh>
    <rPh sb="40" eb="41">
      <t>イエ</t>
    </rPh>
    <rPh sb="43" eb="45">
      <t>ソウダン</t>
    </rPh>
    <phoneticPr fontId="2"/>
  </si>
  <si>
    <t>一般</t>
    <rPh sb="0" eb="2">
      <t>イッパン</t>
    </rPh>
    <phoneticPr fontId="2"/>
  </si>
  <si>
    <t>未就学児</t>
    <rPh sb="0" eb="4">
      <t>ミシュウガクジ</t>
    </rPh>
    <phoneticPr fontId="2"/>
  </si>
  <si>
    <t>高校生　以下</t>
    <rPh sb="0" eb="3">
      <t>コウコウセイ</t>
    </rPh>
    <rPh sb="4" eb="6">
      <t>イカ</t>
    </rPh>
    <phoneticPr fontId="2"/>
  </si>
  <si>
    <t>未就　学児</t>
    <rPh sb="0" eb="2">
      <t>ミシュウ</t>
    </rPh>
    <rPh sb="3" eb="4">
      <t>マナブ</t>
    </rPh>
    <rPh sb="4" eb="5">
      <t>ジ</t>
    </rPh>
    <phoneticPr fontId="2"/>
  </si>
  <si>
    <t>　　　　　　　　区　分
　計</t>
    <rPh sb="8" eb="9">
      <t>ク</t>
    </rPh>
    <rPh sb="10" eb="11">
      <t>ブン</t>
    </rPh>
    <rPh sb="13" eb="14">
      <t>ケイ</t>
    </rPh>
    <phoneticPr fontId="2"/>
  </si>
  <si>
    <t>名簿人数</t>
    <rPh sb="0" eb="2">
      <t>メイボ</t>
    </rPh>
    <rPh sb="2" eb="4">
      <t>ニンズウ</t>
    </rPh>
    <phoneticPr fontId="2"/>
  </si>
  <si>
    <t>一般女計</t>
    <rPh sb="0" eb="2">
      <t>イッパン</t>
    </rPh>
    <rPh sb="2" eb="3">
      <t>オンナ</t>
    </rPh>
    <rPh sb="3" eb="4">
      <t>ケイ</t>
    </rPh>
    <phoneticPr fontId="2"/>
  </si>
  <si>
    <t>一般男計</t>
    <rPh sb="0" eb="2">
      <t>イッパン</t>
    </rPh>
    <rPh sb="2" eb="3">
      <t>オトコ</t>
    </rPh>
    <rPh sb="3" eb="4">
      <t>ケイ</t>
    </rPh>
    <phoneticPr fontId="2"/>
  </si>
  <si>
    <t>高校生以下</t>
    <rPh sb="0" eb="3">
      <t>コウコウセイ</t>
    </rPh>
    <rPh sb="3" eb="5">
      <t>イカ</t>
    </rPh>
    <phoneticPr fontId="2"/>
  </si>
  <si>
    <r>
      <t>(</t>
    </r>
    <r>
      <rPr>
        <b/>
        <sz val="24"/>
        <color rgb="FFFF0000"/>
        <rFont val="游ゴシック"/>
        <family val="3"/>
        <charset val="128"/>
        <scheme val="minor"/>
      </rPr>
      <t>期日/コース/乗船人数/船ごとの名簿</t>
    </r>
    <r>
      <rPr>
        <sz val="24"/>
        <color theme="1"/>
        <rFont val="游ゴシック"/>
        <family val="3"/>
        <charset val="128"/>
        <scheme val="minor"/>
      </rPr>
      <t>を記入)</t>
    </r>
    <rPh sb="1" eb="3">
      <t>キジツ</t>
    </rPh>
    <rPh sb="8" eb="10">
      <t>ジョウセン</t>
    </rPh>
    <rPh sb="10" eb="12">
      <t>ニンズウ</t>
    </rPh>
    <rPh sb="13" eb="14">
      <t>フネ</t>
    </rPh>
    <rPh sb="17" eb="19">
      <t>メイボ</t>
    </rPh>
    <rPh sb="20" eb="22">
      <t>キニュウ</t>
    </rPh>
    <phoneticPr fontId="2"/>
  </si>
  <si>
    <t>受取渡し</t>
    <rPh sb="0" eb="2">
      <t>ウケトリ</t>
    </rPh>
    <rPh sb="2" eb="3">
      <t>ワタ</t>
    </rPh>
    <phoneticPr fontId="2"/>
  </si>
  <si>
    <t>例：ピザ2.5セットの場合</t>
    <rPh sb="0" eb="1">
      <t>レイ</t>
    </rPh>
    <rPh sb="11" eb="13">
      <t>バアイ</t>
    </rPh>
    <phoneticPr fontId="2"/>
  </si>
  <si>
    <t>キャップアート</t>
    <phoneticPr fontId="2"/>
  </si>
  <si>
    <t>キャップアート(レジンあり）</t>
    <phoneticPr fontId="2"/>
  </si>
  <si>
    <r>
      <rPr>
        <sz val="15"/>
        <rFont val="メイリオ"/>
        <family val="3"/>
        <charset val="128"/>
      </rPr>
      <t>※最大</t>
    </r>
    <r>
      <rPr>
        <sz val="15"/>
        <color rgb="FFFF0000"/>
        <rFont val="メイリオ"/>
        <family val="3"/>
        <charset val="128"/>
      </rPr>
      <t>パン５</t>
    </r>
    <r>
      <rPr>
        <sz val="15"/>
        <rFont val="メイリオ"/>
        <family val="3"/>
        <charset val="128"/>
      </rPr>
      <t>Set、</t>
    </r>
    <r>
      <rPr>
        <sz val="15"/>
        <color rgb="FFFF0000"/>
        <rFont val="メイリオ"/>
        <family val="3"/>
        <charset val="128"/>
      </rPr>
      <t>ピザ６</t>
    </r>
    <r>
      <rPr>
        <sz val="15"/>
        <rFont val="メイリオ"/>
        <family val="3"/>
        <charset val="128"/>
      </rPr>
      <t>Set(</t>
    </r>
    <r>
      <rPr>
        <sz val="15"/>
        <color theme="1"/>
        <rFont val="メイリオ"/>
        <family val="3"/>
        <charset val="128"/>
      </rPr>
      <t>ピザのみ1Set以上から0.5単位可)</t>
    </r>
    <rPh sb="1" eb="3">
      <t>サイダイ</t>
    </rPh>
    <rPh sb="25" eb="27">
      <t>イジョウ</t>
    </rPh>
    <rPh sb="32" eb="34">
      <t>タンイ</t>
    </rPh>
    <rPh sb="34" eb="35">
      <t>カ</t>
    </rPh>
    <phoneticPr fontId="2"/>
  </si>
  <si>
    <t>NO,3</t>
    <phoneticPr fontId="2"/>
  </si>
  <si>
    <r>
      <t>ピザ(</t>
    </r>
    <r>
      <rPr>
        <sz val="14"/>
        <rFont val="メイリオ"/>
        <family val="3"/>
        <charset val="128"/>
      </rPr>
      <t>トマトソース</t>
    </r>
    <r>
      <rPr>
        <sz val="12"/>
        <rFont val="メイリオ"/>
        <family val="3"/>
        <charset val="128"/>
      </rPr>
      <t>)1セット(６枚)</t>
    </r>
    <rPh sb="16" eb="17">
      <t>マイ</t>
    </rPh>
    <phoneticPr fontId="2"/>
  </si>
  <si>
    <r>
      <t>ピザ（</t>
    </r>
    <r>
      <rPr>
        <sz val="14"/>
        <rFont val="メイリオ"/>
        <family val="3"/>
        <charset val="128"/>
      </rPr>
      <t>照り焼き</t>
    </r>
    <r>
      <rPr>
        <sz val="12"/>
        <rFont val="メイリオ"/>
        <family val="3"/>
        <charset val="128"/>
      </rPr>
      <t>）1セット(６枚)</t>
    </r>
    <rPh sb="3" eb="4">
      <t>テ</t>
    </rPh>
    <rPh sb="5" eb="6">
      <t>ヤ</t>
    </rPh>
    <rPh sb="14" eb="15">
      <t>マイ</t>
    </rPh>
    <phoneticPr fontId="2"/>
  </si>
  <si>
    <r>
      <t>パン（</t>
    </r>
    <r>
      <rPr>
        <sz val="14"/>
        <rFont val="メイリオ"/>
        <family val="3"/>
        <charset val="128"/>
      </rPr>
      <t>チョコ</t>
    </r>
    <r>
      <rPr>
        <sz val="12"/>
        <rFont val="メイリオ"/>
        <family val="3"/>
        <charset val="128"/>
      </rPr>
      <t>）　1セット(３２個)</t>
    </r>
    <rPh sb="15" eb="16">
      <t>コ</t>
    </rPh>
    <phoneticPr fontId="2"/>
  </si>
  <si>
    <r>
      <t>パン(</t>
    </r>
    <r>
      <rPr>
        <sz val="14"/>
        <rFont val="メイリオ"/>
        <family val="3"/>
        <charset val="128"/>
      </rPr>
      <t>ウインナー</t>
    </r>
    <r>
      <rPr>
        <sz val="12"/>
        <rFont val="メイリオ"/>
        <family val="3"/>
        <charset val="128"/>
      </rPr>
      <t>)1セット(３２個)</t>
    </r>
    <rPh sb="16" eb="17">
      <t>コ</t>
    </rPh>
    <phoneticPr fontId="2"/>
  </si>
  <si>
    <r>
      <rPr>
        <sz val="22"/>
        <color theme="1"/>
        <rFont val="メイリオ"/>
        <family val="3"/>
        <charset val="128"/>
      </rPr>
      <t>令和8年度</t>
    </r>
    <r>
      <rPr>
        <sz val="28"/>
        <rFont val="メイリオ"/>
        <family val="3"/>
        <charset val="128"/>
      </rPr>
      <t>料金確認表</t>
    </r>
    <r>
      <rPr>
        <sz val="26"/>
        <color theme="1"/>
        <rFont val="メイリオ"/>
        <family val="3"/>
        <charset val="128"/>
      </rPr>
      <t>（</t>
    </r>
    <r>
      <rPr>
        <b/>
        <sz val="26"/>
        <color rgb="FFFF0000"/>
        <rFont val="メイリオ"/>
        <family val="3"/>
        <charset val="128"/>
      </rPr>
      <t>本館</t>
    </r>
    <r>
      <rPr>
        <sz val="26"/>
        <color theme="1"/>
        <rFont val="メイリオ"/>
        <family val="3"/>
        <charset val="128"/>
      </rPr>
      <t>宿泊用）</t>
    </r>
    <rPh sb="0" eb="2">
      <t>レイワ</t>
    </rPh>
    <rPh sb="3" eb="5">
      <t>ネンド</t>
    </rPh>
    <rPh sb="5" eb="7">
      <t>リョウキン</t>
    </rPh>
    <rPh sb="7" eb="10">
      <t>カクニンヒョウ</t>
    </rPh>
    <rPh sb="11" eb="13">
      <t>ホンカン</t>
    </rPh>
    <rPh sb="13" eb="15">
      <t>シュクハク</t>
    </rPh>
    <rPh sb="15" eb="16">
      <t>ヨウ</t>
    </rPh>
    <phoneticPr fontId="2"/>
  </si>
  <si>
    <t>野外炊飯の食材を持参される場合は食事注文はできません。</t>
    <phoneticPr fontId="2"/>
  </si>
  <si>
    <r>
      <rPr>
        <sz val="16"/>
        <color theme="1"/>
        <rFont val="メイリオ"/>
        <family val="3"/>
        <charset val="128"/>
      </rPr>
      <t>①</t>
    </r>
    <r>
      <rPr>
        <sz val="16"/>
        <color theme="1"/>
        <rFont val="＠メイリオ"/>
        <family val="3"/>
        <charset val="128"/>
      </rPr>
      <t xml:space="preserve">
</t>
    </r>
    <r>
      <rPr>
        <sz val="15"/>
        <color theme="1"/>
        <rFont val="＠メイリオ"/>
        <family val="3"/>
        <charset val="128"/>
      </rPr>
      <t>現金支払</t>
    </r>
    <rPh sb="2" eb="4">
      <t>ゲンキン</t>
    </rPh>
    <rPh sb="4" eb="5">
      <t>バライ</t>
    </rPh>
    <phoneticPr fontId="2"/>
  </si>
  <si>
    <t>宿泊利用（本館宿泊）</t>
    <rPh sb="0" eb="2">
      <t>シュクハク</t>
    </rPh>
    <rPh sb="2" eb="4">
      <t>リヨウ</t>
    </rPh>
    <rPh sb="5" eb="9">
      <t>ホンカンシュクハク</t>
    </rPh>
    <phoneticPr fontId="2"/>
  </si>
  <si>
    <t xml:space="preserve">令和 ８年 </t>
    <rPh sb="0" eb="2">
      <t>レイワ</t>
    </rPh>
    <rPh sb="4" eb="5">
      <t>ネン</t>
    </rPh>
    <rPh sb="5" eb="6">
      <t>ガンネン</t>
    </rPh>
    <phoneticPr fontId="2"/>
  </si>
  <si>
    <t>計</t>
    <rPh sb="0" eb="1">
      <t>ケイ</t>
    </rPh>
    <phoneticPr fontId="2"/>
  </si>
  <si>
    <r>
      <rPr>
        <sz val="18"/>
        <color rgb="FFFF0000"/>
        <rFont val="メイリオ"/>
        <family val="3"/>
        <charset val="128"/>
      </rPr>
      <t>利用者名簿</t>
    </r>
    <r>
      <rPr>
        <sz val="18"/>
        <color theme="1"/>
        <rFont val="メイリオ"/>
        <family val="3"/>
        <charset val="128"/>
      </rPr>
      <t>（利用許可申請書の人数と名簿の人数を合せてください。）</t>
    </r>
    <rPh sb="0" eb="3">
      <t>リヨウシャ</t>
    </rPh>
    <rPh sb="3" eb="5">
      <t>メイボ</t>
    </rPh>
    <rPh sb="6" eb="8">
      <t>リヨウ</t>
    </rPh>
    <rPh sb="8" eb="10">
      <t>キョカ</t>
    </rPh>
    <rPh sb="10" eb="13">
      <t>シンセイショ</t>
    </rPh>
    <rPh sb="14" eb="16">
      <t>ニンズウ</t>
    </rPh>
    <rPh sb="17" eb="19">
      <t>メイボ</t>
    </rPh>
    <rPh sb="20" eb="22">
      <t>ニンズウ</t>
    </rPh>
    <rPh sb="23" eb="24">
      <t>アワ</t>
    </rPh>
    <phoneticPr fontId="2"/>
  </si>
  <si>
    <t>利用許可申請書　人数</t>
    <rPh sb="0" eb="4">
      <t>リヨウキョカ</t>
    </rPh>
    <rPh sb="4" eb="7">
      <t>シンセイショ</t>
    </rPh>
    <rPh sb="8" eb="10">
      <t>ニンズウ</t>
    </rPh>
    <phoneticPr fontId="2"/>
  </si>
  <si>
    <t>名簿　人数</t>
    <rPh sb="0" eb="2">
      <t>メイボ</t>
    </rPh>
    <rPh sb="3" eb="5">
      <t>ニンズウ</t>
    </rPh>
    <phoneticPr fontId="2"/>
  </si>
  <si>
    <t>合　　計　(　人　）</t>
    <rPh sb="0" eb="1">
      <t>ゴウ</t>
    </rPh>
    <rPh sb="3" eb="4">
      <t>ケイ</t>
    </rPh>
    <rPh sb="7" eb="8">
      <t>ニン</t>
    </rPh>
    <phoneticPr fontId="2"/>
  </si>
  <si>
    <t>引率者</t>
    <rPh sb="0" eb="3">
      <t>インソツシャ</t>
    </rPh>
    <phoneticPr fontId="2"/>
  </si>
  <si>
    <t>保護者</t>
    <rPh sb="0" eb="3">
      <t>ホゴシャ</t>
    </rPh>
    <phoneticPr fontId="2"/>
  </si>
  <si>
    <t>学生</t>
    <rPh sb="0" eb="2">
      <t>ガクセイ</t>
    </rPh>
    <phoneticPr fontId="2"/>
  </si>
  <si>
    <t>その他</t>
    <rPh sb="2" eb="3">
      <t>タ</t>
    </rPh>
    <phoneticPr fontId="2"/>
  </si>
  <si>
    <t>　　施設使用料
期日(〇月〇日)</t>
    <rPh sb="2" eb="4">
      <t>シセツ</t>
    </rPh>
    <rPh sb="4" eb="7">
      <t>シヨウリョウ</t>
    </rPh>
    <rPh sb="8" eb="10">
      <t>キジツ</t>
    </rPh>
    <rPh sb="12" eb="13">
      <t>ツキ</t>
    </rPh>
    <rPh sb="14" eb="15">
      <t>ニチ</t>
    </rPh>
    <phoneticPr fontId="2"/>
  </si>
  <si>
    <t>利用者数の減少のため</t>
    <rPh sb="0" eb="4">
      <t>リヨウシャスウ</t>
    </rPh>
    <rPh sb="5" eb="7">
      <t>ゲンショウ</t>
    </rPh>
    <phoneticPr fontId="2"/>
  </si>
  <si>
    <t>利用者数の増加のため</t>
    <rPh sb="0" eb="4">
      <t>リヨウシャスウ</t>
    </rPh>
    <rPh sb="5" eb="7">
      <t>ゾウカ</t>
    </rPh>
    <phoneticPr fontId="2"/>
  </si>
  <si>
    <r>
      <rPr>
        <u/>
        <sz val="18"/>
        <color theme="1"/>
        <rFont val="ＭＳ 明朝"/>
        <family val="1"/>
        <charset val="128"/>
      </rPr>
      <t>ピザ：最大注文　６セットまで</t>
    </r>
    <r>
      <rPr>
        <sz val="16"/>
        <color theme="1"/>
        <rFont val="ＭＳ 明朝"/>
        <family val="1"/>
        <charset val="128"/>
      </rPr>
      <t xml:space="preserve">
（１人0.5枚食べる場合:1セット１２人分）
</t>
    </r>
    <r>
      <rPr>
        <u/>
        <sz val="18"/>
        <color theme="1"/>
        <rFont val="ＭＳ 明朝"/>
        <family val="1"/>
        <charset val="128"/>
      </rPr>
      <t>パン：最大注文　５セットまで</t>
    </r>
    <rPh sb="17" eb="18">
      <t>ヒト</t>
    </rPh>
    <rPh sb="21" eb="22">
      <t>マイ</t>
    </rPh>
    <rPh sb="22" eb="23">
      <t>タ</t>
    </rPh>
    <rPh sb="25" eb="27">
      <t>バアイ</t>
    </rPh>
    <rPh sb="34" eb="36">
      <t>ニンブン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</si>
</sst>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6" formatCode="&quot;¥&quot;#,##0;[Red]&quot;¥&quot;\-#,##0"/>
    <numFmt numFmtId="41" formatCode="_ * #,##0_ ;_ * \-#,##0_ ;_ * &quot;-&quot;_ ;_ @_ "/>
    <numFmt numFmtId="176" formatCode="00"/>
    <numFmt numFmtId="177" formatCode="#,###"/>
    <numFmt numFmtId="178" formatCode="h:mm;@"/>
    <numFmt numFmtId="179" formatCode="d"/>
    <numFmt numFmtId="180" formatCode="m"/>
    <numFmt numFmtId="181" formatCode="m&quot;月&quot;d&quot;日&quot;;@"/>
    <numFmt numFmtId="182" formatCode="yyyy&quot;年&quot;m&quot;月&quot;d&quot;日&quot;\(aaa\)"/>
    <numFmt numFmtId="183" formatCode="d&quot;日&quot;"/>
    <numFmt numFmtId="184" formatCode="@&quot;　様&quot;"/>
    <numFmt numFmtId="185" formatCode="#,##0_ "/>
    <numFmt numFmtId="186" formatCode="0_ "/>
    <numFmt numFmtId="187" formatCode="[=1]&quot;&quot;;General"/>
    <numFmt numFmtId="188" formatCode="m/d;@"/>
    <numFmt numFmtId="189" formatCode="m&quot;月&quot;"/>
    <numFmt numFmtId="190" formatCode="d&quot;日&quot;;@"/>
    <numFmt numFmtId="191" formatCode="aaa"/>
    <numFmt numFmtId="192" formatCode="#"/>
    <numFmt numFmtId="193" formatCode="m&quot;月&quot;d&quot;日&quot;\(aaa\)"/>
    <numFmt numFmtId="194" formatCode="0&quot;本&quot;"/>
    <numFmt numFmtId="195" formatCode="0&quot;箱&quot;"/>
    <numFmt numFmtId="196" formatCode="0&quot;分&quot;"/>
    <numFmt numFmtId="197" formatCode="0&quot;時&quot;"/>
    <numFmt numFmtId="198" formatCode="0&quot;月&quot;"/>
    <numFmt numFmtId="199" formatCode="0&quot;日&quot;"/>
    <numFmt numFmtId="200" formatCode="00&quot;分&quot;"/>
    <numFmt numFmtId="201" formatCode="\(aaa\)"/>
  </numFmts>
  <fonts count="284">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11"/>
      <color theme="1"/>
      <name val="ＭＳ Ｐ明朝"/>
      <family val="1"/>
      <charset val="128"/>
    </font>
    <font>
      <sz val="12"/>
      <color theme="1"/>
      <name val="ＭＳ Ｐ明朝"/>
      <family val="1"/>
      <charset val="128"/>
    </font>
    <font>
      <sz val="10"/>
      <color theme="1"/>
      <name val="ＭＳ Ｐ明朝"/>
      <family val="1"/>
      <charset val="128"/>
    </font>
    <font>
      <sz val="10"/>
      <color theme="1"/>
      <name val="HG丸ｺﾞｼｯｸM-PRO"/>
      <family val="3"/>
      <charset val="128"/>
    </font>
    <font>
      <sz val="11"/>
      <color theme="1"/>
      <name val="HG丸ｺﾞｼｯｸM-PRO"/>
      <family val="3"/>
      <charset val="128"/>
    </font>
    <font>
      <sz val="10.5"/>
      <color theme="1"/>
      <name val="HG丸ｺﾞｼｯｸM-PRO"/>
      <family val="3"/>
      <charset val="128"/>
    </font>
    <font>
      <sz val="9"/>
      <color theme="1"/>
      <name val="HG丸ｺﾞｼｯｸM-PRO"/>
      <family val="3"/>
      <charset val="128"/>
    </font>
    <font>
      <b/>
      <sz val="16"/>
      <color theme="1"/>
      <name val="游ゴシック"/>
      <family val="3"/>
      <charset val="128"/>
      <scheme val="minor"/>
    </font>
    <font>
      <sz val="16"/>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6"/>
      <name val="游ゴシック"/>
      <family val="3"/>
      <charset val="128"/>
      <scheme val="minor"/>
    </font>
    <font>
      <sz val="11"/>
      <name val="游ゴシック"/>
      <family val="3"/>
      <charset val="128"/>
      <scheme val="minor"/>
    </font>
    <font>
      <sz val="10"/>
      <name val="游ゴシック"/>
      <family val="3"/>
      <charset val="128"/>
      <scheme val="minor"/>
    </font>
    <font>
      <sz val="14"/>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24"/>
      <color theme="1"/>
      <name val="游ゴシック"/>
      <family val="3"/>
      <charset val="128"/>
      <scheme val="minor"/>
    </font>
    <font>
      <sz val="20"/>
      <color theme="1"/>
      <name val="游ゴシック"/>
      <family val="3"/>
      <charset val="128"/>
      <scheme val="minor"/>
    </font>
    <font>
      <sz val="6"/>
      <name val="ＭＳ Ｐゴシック"/>
      <family val="3"/>
      <charset val="128"/>
    </font>
    <font>
      <sz val="18"/>
      <color theme="1"/>
      <name val="游ゴシック"/>
      <family val="3"/>
      <charset val="128"/>
      <scheme val="minor"/>
    </font>
    <font>
      <sz val="11"/>
      <color theme="1"/>
      <name val="メイリオ"/>
      <family val="3"/>
      <charset val="128"/>
    </font>
    <font>
      <sz val="12"/>
      <color theme="1"/>
      <name val="メイリオ"/>
      <family val="3"/>
      <charset val="128"/>
    </font>
    <font>
      <sz val="16"/>
      <color theme="1"/>
      <name val="メイリオ"/>
      <family val="3"/>
      <charset val="128"/>
    </font>
    <font>
      <sz val="14"/>
      <color theme="1"/>
      <name val="メイリオ"/>
      <family val="3"/>
      <charset val="128"/>
    </font>
    <font>
      <sz val="10"/>
      <color theme="1"/>
      <name val="メイリオ"/>
      <family val="3"/>
      <charset val="128"/>
    </font>
    <font>
      <b/>
      <sz val="20"/>
      <color theme="1"/>
      <name val="游ゴシック"/>
      <family val="3"/>
      <charset val="128"/>
      <scheme val="minor"/>
    </font>
    <font>
      <sz val="12"/>
      <name val="ＭＳ Ｐゴシック"/>
      <family val="3"/>
      <charset val="128"/>
    </font>
    <font>
      <b/>
      <sz val="12"/>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ゴシック"/>
      <family val="3"/>
      <charset val="128"/>
    </font>
    <font>
      <sz val="12"/>
      <color theme="1"/>
      <name val="ＭＳ Ｐゴシック"/>
      <family val="3"/>
      <charset val="128"/>
    </font>
    <font>
      <sz val="12"/>
      <color theme="1"/>
      <name val="HG丸ｺﾞｼｯｸM-PRO"/>
      <family val="3"/>
      <charset val="128"/>
    </font>
    <font>
      <sz val="14"/>
      <color theme="1"/>
      <name val="HG丸ｺﾞｼｯｸM-PRO"/>
      <family val="3"/>
      <charset val="128"/>
    </font>
    <font>
      <sz val="12"/>
      <name val="ＭＳ Ｐ明朝"/>
      <family val="1"/>
      <charset val="128"/>
    </font>
    <font>
      <sz val="11"/>
      <name val="ＭＳ Ｐ明朝"/>
      <family val="1"/>
      <charset val="128"/>
    </font>
    <font>
      <sz val="14"/>
      <color theme="1"/>
      <name val="ＭＳ Ｐ明朝"/>
      <family val="1"/>
      <charset val="128"/>
    </font>
    <font>
      <sz val="36"/>
      <color theme="1"/>
      <name val="ＭＳ Ｐ明朝"/>
      <family val="1"/>
      <charset val="128"/>
    </font>
    <font>
      <sz val="12"/>
      <color rgb="FF000000"/>
      <name val="ＭＳ Ｐ明朝"/>
      <family val="1"/>
      <charset val="128"/>
    </font>
    <font>
      <sz val="11"/>
      <color theme="1"/>
      <name val="ＭＳ 明朝"/>
      <family val="1"/>
      <charset val="128"/>
    </font>
    <font>
      <sz val="11"/>
      <color indexed="8"/>
      <name val="Century"/>
      <family val="1"/>
    </font>
    <font>
      <sz val="11"/>
      <color indexed="8"/>
      <name val="ＭＳ 明朝"/>
      <family val="1"/>
      <charset val="128"/>
    </font>
    <font>
      <sz val="12"/>
      <color theme="1"/>
      <name val="ＭＳ 明朝"/>
      <family val="1"/>
      <charset val="128"/>
    </font>
    <font>
      <sz val="36"/>
      <color theme="1"/>
      <name val="ＭＳ 明朝"/>
      <family val="1"/>
      <charset val="128"/>
    </font>
    <font>
      <sz val="12"/>
      <color theme="1"/>
      <name val="Century"/>
      <family val="1"/>
    </font>
    <font>
      <sz val="12"/>
      <color rgb="FF000000"/>
      <name val="ＭＳ 明朝"/>
      <family val="1"/>
      <charset val="128"/>
    </font>
    <font>
      <sz val="11"/>
      <color theme="0"/>
      <name val="游ゴシック"/>
      <family val="3"/>
      <charset val="128"/>
      <scheme val="minor"/>
    </font>
    <font>
      <b/>
      <sz val="18"/>
      <color rgb="FFFF0000"/>
      <name val="游ゴシック"/>
      <family val="3"/>
      <charset val="128"/>
      <scheme val="minor"/>
    </font>
    <font>
      <b/>
      <sz val="14"/>
      <color indexed="81"/>
      <name val="MS P ゴシック"/>
      <family val="3"/>
      <charset val="128"/>
    </font>
    <font>
      <b/>
      <sz val="16"/>
      <color indexed="81"/>
      <name val="MS P ゴシック"/>
      <family val="3"/>
      <charset val="128"/>
    </font>
    <font>
      <b/>
      <sz val="14"/>
      <name val="游ゴシック"/>
      <family val="3"/>
      <charset val="128"/>
      <scheme val="minor"/>
    </font>
    <font>
      <b/>
      <sz val="12"/>
      <name val="游ゴシック"/>
      <family val="3"/>
      <charset val="128"/>
      <scheme val="minor"/>
    </font>
    <font>
      <sz val="18"/>
      <name val="游ゴシック"/>
      <family val="3"/>
      <charset val="128"/>
      <scheme val="minor"/>
    </font>
    <font>
      <sz val="22"/>
      <color theme="1"/>
      <name val="游ゴシック"/>
      <family val="3"/>
      <charset val="128"/>
      <scheme val="minor"/>
    </font>
    <font>
      <b/>
      <sz val="20"/>
      <color rgb="FFFF0000"/>
      <name val="游ゴシック"/>
      <family val="3"/>
      <charset val="128"/>
      <scheme val="minor"/>
    </font>
    <font>
      <sz val="10.5"/>
      <name val="HG丸ｺﾞｼｯｸM-PRO"/>
      <family val="3"/>
      <charset val="128"/>
    </font>
    <font>
      <b/>
      <sz val="12"/>
      <color indexed="81"/>
      <name val="MS P ゴシック"/>
      <family val="3"/>
      <charset val="128"/>
    </font>
    <font>
      <b/>
      <sz val="10"/>
      <color theme="1"/>
      <name val="游ゴシック"/>
      <family val="3"/>
      <charset val="128"/>
      <scheme val="minor"/>
    </font>
    <font>
      <sz val="9"/>
      <name val="HG丸ｺﾞｼｯｸM-PRO"/>
      <family val="3"/>
      <charset val="128"/>
    </font>
    <font>
      <b/>
      <sz val="18"/>
      <color rgb="FFFF0000"/>
      <name val="HG丸ｺﾞｼｯｸM-PRO"/>
      <family val="3"/>
      <charset val="128"/>
    </font>
    <font>
      <b/>
      <sz val="18"/>
      <name val="游ゴシック"/>
      <family val="3"/>
      <charset val="128"/>
      <scheme val="minor"/>
    </font>
    <font>
      <b/>
      <sz val="18"/>
      <color theme="1"/>
      <name val="游ゴシック"/>
      <family val="3"/>
      <charset val="128"/>
      <scheme val="minor"/>
    </font>
    <font>
      <b/>
      <sz val="12"/>
      <color rgb="FFFF0000"/>
      <name val="ＭＳ Ｐ明朝"/>
      <family val="1"/>
      <charset val="128"/>
    </font>
    <font>
      <sz val="12"/>
      <color theme="0"/>
      <name val="ＭＳ Ｐ明朝"/>
      <family val="1"/>
      <charset val="128"/>
    </font>
    <font>
      <sz val="16"/>
      <color theme="1"/>
      <name val="ＭＳ Ｐ明朝"/>
      <family val="1"/>
      <charset val="128"/>
    </font>
    <font>
      <sz val="14"/>
      <name val="ＭＳ Ｐ明朝"/>
      <family val="1"/>
      <charset val="128"/>
    </font>
    <font>
      <b/>
      <sz val="12"/>
      <color rgb="FFFF0000"/>
      <name val="游ゴシック"/>
      <family val="3"/>
      <charset val="128"/>
      <scheme val="minor"/>
    </font>
    <font>
      <sz val="9"/>
      <name val="ＭＳ Ｐ明朝"/>
      <family val="1"/>
      <charset val="128"/>
    </font>
    <font>
      <sz val="11"/>
      <name val="ＭＳ Ｐゴシック"/>
      <family val="3"/>
      <charset val="128"/>
    </font>
    <font>
      <sz val="9"/>
      <color theme="1"/>
      <name val="メイリオ"/>
      <family val="3"/>
      <charset val="128"/>
    </font>
    <font>
      <sz val="9"/>
      <color theme="1"/>
      <name val="游ゴシック"/>
      <family val="2"/>
      <charset val="128"/>
      <scheme val="minor"/>
    </font>
    <font>
      <sz val="9"/>
      <name val="メイリオ"/>
      <family val="3"/>
      <charset val="128"/>
    </font>
    <font>
      <sz val="22"/>
      <color theme="1"/>
      <name val="ＭＳ Ｐ明朝"/>
      <family val="1"/>
      <charset val="128"/>
    </font>
    <font>
      <b/>
      <sz val="18"/>
      <name val="HG丸ｺﾞｼｯｸM-PRO"/>
      <family val="3"/>
      <charset val="128"/>
    </font>
    <font>
      <sz val="14"/>
      <name val="HG丸ｺﾞｼｯｸM-PRO"/>
      <family val="3"/>
      <charset val="128"/>
    </font>
    <font>
      <sz val="12"/>
      <color rgb="FF92D050"/>
      <name val="ＭＳ Ｐゴシック"/>
      <family val="3"/>
      <charset val="128"/>
    </font>
    <font>
      <sz val="22"/>
      <name val="游ゴシック"/>
      <family val="3"/>
      <charset val="128"/>
      <scheme val="minor"/>
    </font>
    <font>
      <b/>
      <sz val="11"/>
      <name val="HG丸ｺﾞｼｯｸM-PRO"/>
      <family val="3"/>
      <charset val="128"/>
    </font>
    <font>
      <sz val="14"/>
      <color indexed="81"/>
      <name val="MS P ゴシック"/>
      <family val="3"/>
      <charset val="128"/>
    </font>
    <font>
      <sz val="22"/>
      <color indexed="81"/>
      <name val="MS P ゴシック"/>
      <family val="3"/>
      <charset val="128"/>
    </font>
    <font>
      <sz val="10"/>
      <name val="＠游ゴシック"/>
      <family val="3"/>
      <charset val="128"/>
    </font>
    <font>
      <sz val="11"/>
      <name val="＠游ゴシック"/>
      <family val="3"/>
      <charset val="128"/>
    </font>
    <font>
      <sz val="20"/>
      <color theme="1"/>
      <name val="ＭＳ Ｐ明朝"/>
      <family val="1"/>
      <charset val="128"/>
    </font>
    <font>
      <sz val="34"/>
      <color theme="1"/>
      <name val="ＭＳ Ｐ明朝"/>
      <family val="1"/>
      <charset val="128"/>
    </font>
    <font>
      <sz val="16"/>
      <name val="ＭＳ Ｐ明朝"/>
      <family val="1"/>
      <charset val="128"/>
    </font>
    <font>
      <sz val="16"/>
      <color theme="0" tint="-0.249977111117893"/>
      <name val="ＭＳ Ｐ明朝"/>
      <family val="1"/>
      <charset val="128"/>
    </font>
    <font>
      <sz val="16"/>
      <color indexed="8"/>
      <name val="ＭＳ Ｐ明朝"/>
      <family val="1"/>
      <charset val="128"/>
    </font>
    <font>
      <sz val="18"/>
      <color rgb="FF000000"/>
      <name val="ＭＳ Ｐ明朝"/>
      <family val="1"/>
      <charset val="128"/>
    </font>
    <font>
      <sz val="18"/>
      <color theme="1"/>
      <name val="游ゴシック"/>
      <family val="2"/>
      <charset val="128"/>
      <scheme val="minor"/>
    </font>
    <font>
      <sz val="11"/>
      <name val="HG丸ｺﾞｼｯｸM-PRO"/>
      <family val="3"/>
      <charset val="128"/>
    </font>
    <font>
      <sz val="9"/>
      <color indexed="81"/>
      <name val="MS P ゴシック"/>
      <family val="3"/>
      <charset val="128"/>
    </font>
    <font>
      <sz val="20"/>
      <color theme="1"/>
      <name val="メイリオ"/>
      <family val="3"/>
      <charset val="128"/>
    </font>
    <font>
      <sz val="18"/>
      <color rgb="FFFF0000"/>
      <name val="HG丸ｺﾞｼｯｸM-PRO"/>
      <family val="3"/>
      <charset val="128"/>
    </font>
    <font>
      <sz val="10"/>
      <color theme="1"/>
      <name val="BIZ UDPゴシック"/>
      <family val="3"/>
      <charset val="128"/>
    </font>
    <font>
      <sz val="14"/>
      <color theme="1"/>
      <name val="BIZ UDPゴシック"/>
      <family val="3"/>
      <charset val="128"/>
    </font>
    <font>
      <sz val="18"/>
      <color theme="1"/>
      <name val="メイリオ"/>
      <family val="3"/>
      <charset val="128"/>
    </font>
    <font>
      <sz val="18"/>
      <color rgb="FFFF0000"/>
      <name val="メイリオ"/>
      <family val="3"/>
      <charset val="128"/>
    </font>
    <font>
      <sz val="14"/>
      <color theme="1"/>
      <name val="ＭＳ 明朝"/>
      <family val="1"/>
      <charset val="128"/>
    </font>
    <font>
      <sz val="14"/>
      <color rgb="FF000000"/>
      <name val="ＭＳ 明朝"/>
      <family val="1"/>
      <charset val="128"/>
    </font>
    <font>
      <sz val="18"/>
      <color theme="1"/>
      <name val="ＭＳ 明朝"/>
      <family val="1"/>
      <charset val="128"/>
    </font>
    <font>
      <u/>
      <sz val="11"/>
      <color theme="1"/>
      <name val="ＭＳ 明朝"/>
      <family val="1"/>
      <charset val="128"/>
    </font>
    <font>
      <b/>
      <sz val="22"/>
      <color rgb="FFFF0000"/>
      <name val="游ゴシック"/>
      <family val="3"/>
      <charset val="128"/>
      <scheme val="minor"/>
    </font>
    <font>
      <sz val="16"/>
      <color theme="1"/>
      <name val="ＭＳ 明朝"/>
      <family val="1"/>
      <charset val="128"/>
    </font>
    <font>
      <sz val="12"/>
      <color rgb="FFFF0000"/>
      <name val="ＭＳ 明朝"/>
      <family val="1"/>
      <charset val="128"/>
    </font>
    <font>
      <b/>
      <sz val="14"/>
      <color rgb="FFFF0000"/>
      <name val="ＭＳ 明朝"/>
      <family val="1"/>
      <charset val="128"/>
    </font>
    <font>
      <sz val="20"/>
      <color theme="1"/>
      <name val="ＭＳ 明朝"/>
      <family val="1"/>
      <charset val="128"/>
    </font>
    <font>
      <sz val="12"/>
      <name val="メイリオ"/>
      <family val="3"/>
      <charset val="128"/>
    </font>
    <font>
      <sz val="20"/>
      <name val="游ゴシック"/>
      <family val="3"/>
      <charset val="128"/>
      <scheme val="minor"/>
    </font>
    <font>
      <sz val="14"/>
      <color rgb="FFFF0000"/>
      <name val="ＭＳ 明朝"/>
      <family val="1"/>
      <charset val="128"/>
    </font>
    <font>
      <sz val="14"/>
      <name val="BIZ UDPゴシック"/>
      <family val="3"/>
      <charset val="128"/>
    </font>
    <font>
      <sz val="14"/>
      <name val="メイリオ"/>
      <family val="3"/>
      <charset val="128"/>
    </font>
    <font>
      <sz val="14"/>
      <color theme="1"/>
      <name val="游ゴシック"/>
      <family val="2"/>
      <charset val="128"/>
      <scheme val="minor"/>
    </font>
    <font>
      <sz val="16"/>
      <name val="メイリオ"/>
      <family val="3"/>
      <charset val="128"/>
    </font>
    <font>
      <sz val="9"/>
      <color theme="0"/>
      <name val="メイリオ"/>
      <family val="3"/>
      <charset val="128"/>
    </font>
    <font>
      <sz val="11"/>
      <color rgb="FFFF0000"/>
      <name val="游ゴシック"/>
      <family val="3"/>
      <charset val="128"/>
      <scheme val="minor"/>
    </font>
    <font>
      <b/>
      <sz val="18"/>
      <name val="＠游ゴシック"/>
      <family val="3"/>
      <charset val="128"/>
    </font>
    <font>
      <sz val="14"/>
      <color theme="1"/>
      <name val="＠メイリオ"/>
      <family val="3"/>
      <charset val="128"/>
    </font>
    <font>
      <sz val="14"/>
      <color theme="1"/>
      <name val="ＭＳ Ｐゴシック"/>
      <family val="3"/>
      <charset val="128"/>
    </font>
    <font>
      <sz val="16"/>
      <color theme="1"/>
      <name val="游ゴシック"/>
      <family val="2"/>
      <charset val="128"/>
      <scheme val="minor"/>
    </font>
    <font>
      <sz val="22"/>
      <color theme="1"/>
      <name val="ＭＳ 明朝"/>
      <family val="1"/>
      <charset val="128"/>
    </font>
    <font>
      <b/>
      <sz val="16"/>
      <color rgb="FFFF0000"/>
      <name val="ＭＳ 明朝"/>
      <family val="1"/>
      <charset val="128"/>
    </font>
    <font>
      <sz val="24"/>
      <color theme="1"/>
      <name val="ＭＳ 明朝"/>
      <family val="1"/>
      <charset val="128"/>
    </font>
    <font>
      <sz val="26"/>
      <color theme="1"/>
      <name val="ＭＳ 明朝"/>
      <family val="1"/>
      <charset val="128"/>
    </font>
    <font>
      <b/>
      <sz val="14"/>
      <name val="ＭＳ 明朝"/>
      <family val="1"/>
      <charset val="128"/>
    </font>
    <font>
      <sz val="28"/>
      <color theme="1"/>
      <name val="ＭＳ 明朝"/>
      <family val="1"/>
      <charset val="128"/>
    </font>
    <font>
      <b/>
      <sz val="36"/>
      <color rgb="FFFF0000"/>
      <name val="ＭＳ 明朝"/>
      <family val="1"/>
      <charset val="128"/>
    </font>
    <font>
      <b/>
      <sz val="14"/>
      <color indexed="81"/>
      <name val="ＭＳ Ｐゴシック"/>
      <family val="3"/>
      <charset val="128"/>
    </font>
    <font>
      <sz val="12"/>
      <color indexed="81"/>
      <name val="MS P ゴシック"/>
      <family val="3"/>
      <charset val="128"/>
    </font>
    <font>
      <sz val="10.5"/>
      <color theme="1"/>
      <name val="ＭＳ Ｐ明朝"/>
      <family val="1"/>
      <charset val="128"/>
    </font>
    <font>
      <sz val="18"/>
      <name val="ＭＳ Ｐゴシック"/>
      <family val="3"/>
      <charset val="128"/>
    </font>
    <font>
      <sz val="11"/>
      <color rgb="FFFF0000"/>
      <name val="メイリオ"/>
      <family val="3"/>
      <charset val="128"/>
    </font>
    <font>
      <sz val="18"/>
      <color theme="1"/>
      <name val="ＭＳ Ｐゴシック"/>
      <family val="3"/>
      <charset val="128"/>
    </font>
    <font>
      <sz val="10.5"/>
      <color theme="1"/>
      <name val="ＭＳ Ｐゴシック"/>
      <family val="3"/>
      <charset val="128"/>
    </font>
    <font>
      <sz val="10.5"/>
      <name val="ＭＳ Ｐゴシック"/>
      <family val="3"/>
      <charset val="128"/>
    </font>
    <font>
      <b/>
      <sz val="20"/>
      <color indexed="81"/>
      <name val="MS P ゴシック"/>
      <family val="3"/>
      <charset val="128"/>
    </font>
    <font>
      <sz val="20"/>
      <color theme="1"/>
      <name val="游ゴシック"/>
      <family val="2"/>
      <charset val="128"/>
      <scheme val="minor"/>
    </font>
    <font>
      <sz val="22"/>
      <color theme="1"/>
      <name val="游ゴシック"/>
      <family val="2"/>
      <charset val="128"/>
      <scheme val="minor"/>
    </font>
    <font>
      <b/>
      <sz val="16"/>
      <color rgb="FFFF0000"/>
      <name val="游ゴシック"/>
      <family val="3"/>
      <charset val="128"/>
      <scheme val="minor"/>
    </font>
    <font>
      <b/>
      <sz val="16"/>
      <color indexed="10"/>
      <name val="MS P ゴシック"/>
      <family val="3"/>
      <charset val="128"/>
    </font>
    <font>
      <b/>
      <sz val="20"/>
      <color indexed="10"/>
      <name val="MS P ゴシック"/>
      <family val="3"/>
      <charset val="128"/>
    </font>
    <font>
      <b/>
      <sz val="18"/>
      <color rgb="FFFF0000"/>
      <name val="ＭＳ 明朝"/>
      <family val="1"/>
      <charset val="128"/>
    </font>
    <font>
      <b/>
      <sz val="18"/>
      <color indexed="8"/>
      <name val="ＭＳ 明朝"/>
      <family val="1"/>
      <charset val="128"/>
    </font>
    <font>
      <sz val="18"/>
      <color indexed="8"/>
      <name val="ＭＳ 明朝"/>
      <family val="1"/>
      <charset val="128"/>
    </font>
    <font>
      <b/>
      <sz val="18"/>
      <color indexed="10"/>
      <name val="ＭＳ 明朝"/>
      <family val="1"/>
      <charset val="128"/>
    </font>
    <font>
      <b/>
      <sz val="16"/>
      <color rgb="FFFC4646"/>
      <name val="ＭＳ 明朝"/>
      <family val="1"/>
      <charset val="128"/>
    </font>
    <font>
      <b/>
      <sz val="18"/>
      <name val="ＭＳ 明朝"/>
      <family val="1"/>
      <charset val="128"/>
    </font>
    <font>
      <sz val="18"/>
      <name val="ＭＳ 明朝"/>
      <family val="1"/>
      <charset val="128"/>
    </font>
    <font>
      <b/>
      <sz val="16"/>
      <name val="ＭＳ 明朝"/>
      <family val="1"/>
      <charset val="128"/>
    </font>
    <font>
      <sz val="16"/>
      <color indexed="81"/>
      <name val="MS P ゴシック"/>
      <family val="3"/>
      <charset val="128"/>
    </font>
    <font>
      <sz val="16"/>
      <name val="ＭＳ 明朝"/>
      <family val="1"/>
      <charset val="128"/>
    </font>
    <font>
      <u/>
      <sz val="18"/>
      <color theme="1"/>
      <name val="ＭＳ 明朝"/>
      <family val="1"/>
      <charset val="128"/>
    </font>
    <font>
      <b/>
      <sz val="18"/>
      <color indexed="10"/>
      <name val="MS P ゴシック"/>
      <family val="3"/>
      <charset val="128"/>
    </font>
    <font>
      <sz val="16"/>
      <name val="‘游ゴシック"/>
      <family val="3"/>
      <charset val="128"/>
    </font>
    <font>
      <sz val="16"/>
      <name val="＠游ゴシック"/>
      <family val="3"/>
      <charset val="128"/>
    </font>
    <font>
      <b/>
      <sz val="16"/>
      <color indexed="10"/>
      <name val="ＭＳ Ｐゴシック"/>
      <family val="3"/>
      <charset val="128"/>
    </font>
    <font>
      <b/>
      <sz val="16"/>
      <color indexed="81"/>
      <name val="ＭＳ Ｐゴシック"/>
      <family val="3"/>
      <charset val="128"/>
    </font>
    <font>
      <sz val="12"/>
      <color theme="1"/>
      <name val="游ゴシック"/>
      <family val="2"/>
      <charset val="128"/>
      <scheme val="minor"/>
    </font>
    <font>
      <b/>
      <sz val="12"/>
      <name val="HG丸ｺﾞｼｯｸM-PRO"/>
      <family val="3"/>
      <charset val="128"/>
    </font>
    <font>
      <sz val="28"/>
      <color theme="1"/>
      <name val="游ゴシック"/>
      <family val="3"/>
      <charset val="128"/>
      <scheme val="minor"/>
    </font>
    <font>
      <b/>
      <sz val="20"/>
      <name val="游ゴシック"/>
      <family val="3"/>
      <charset val="128"/>
      <scheme val="minor"/>
    </font>
    <font>
      <b/>
      <sz val="18"/>
      <color indexed="81"/>
      <name val="MS P ゴシック"/>
      <family val="3"/>
      <charset val="128"/>
    </font>
    <font>
      <b/>
      <sz val="22"/>
      <name val="游ゴシック"/>
      <family val="3"/>
      <charset val="128"/>
      <scheme val="minor"/>
    </font>
    <font>
      <b/>
      <sz val="24"/>
      <color rgb="FFFF0000"/>
      <name val="游ゴシック"/>
      <family val="3"/>
      <charset val="128"/>
      <scheme val="minor"/>
    </font>
    <font>
      <sz val="14"/>
      <color rgb="FFFF0000"/>
      <name val="＠游ゴシック"/>
      <family val="3"/>
      <charset val="128"/>
    </font>
    <font>
      <sz val="12"/>
      <color rgb="FFFF0000"/>
      <name val="＠游ゴシック"/>
      <family val="3"/>
      <charset val="128"/>
    </font>
    <font>
      <sz val="14"/>
      <name val="＠游ゴシック"/>
      <family val="3"/>
      <charset val="128"/>
    </font>
    <font>
      <sz val="18"/>
      <color indexed="81"/>
      <name val="MS P ゴシック"/>
      <family val="3"/>
      <charset val="128"/>
    </font>
    <font>
      <b/>
      <sz val="14"/>
      <color rgb="FFFF0000"/>
      <name val="游ゴシック"/>
      <family val="3"/>
      <charset val="128"/>
      <scheme val="minor"/>
    </font>
    <font>
      <sz val="14"/>
      <color theme="1"/>
      <name val="＠游ゴシック"/>
      <family val="3"/>
      <charset val="128"/>
    </font>
    <font>
      <sz val="14"/>
      <name val="‘游ゴシック"/>
      <family val="3"/>
      <charset val="128"/>
    </font>
    <font>
      <sz val="18"/>
      <color theme="1"/>
      <name val="‘游ゴシック"/>
      <family val="3"/>
      <charset val="128"/>
    </font>
    <font>
      <b/>
      <sz val="28"/>
      <color rgb="FFFF0000"/>
      <name val="游ゴシック"/>
      <family val="3"/>
      <charset val="128"/>
      <scheme val="minor"/>
    </font>
    <font>
      <sz val="16"/>
      <color theme="1"/>
      <name val="＠游ゴシック"/>
      <family val="3"/>
      <charset val="128"/>
    </font>
    <font>
      <sz val="16"/>
      <color rgb="FFFF0000"/>
      <name val="＠游ゴシック"/>
      <family val="3"/>
      <charset val="128"/>
    </font>
    <font>
      <sz val="16"/>
      <color theme="1"/>
      <name val="MS UI Gothic"/>
      <family val="3"/>
      <charset val="128"/>
    </font>
    <font>
      <sz val="16"/>
      <color theme="1"/>
      <name val="＠游ゴシック"/>
      <family val="3"/>
    </font>
    <font>
      <sz val="16"/>
      <color rgb="FFFF0000"/>
      <name val="＠游ゴシック"/>
      <family val="3"/>
    </font>
    <font>
      <sz val="16"/>
      <color theme="1"/>
      <name val="`游ゴシック"/>
      <family val="3"/>
      <charset val="128"/>
    </font>
    <font>
      <sz val="16"/>
      <color theme="1"/>
      <name val="‘游ゴシック"/>
      <family val="3"/>
      <charset val="128"/>
    </font>
    <font>
      <sz val="24"/>
      <color rgb="FF000000"/>
      <name val="ＭＳ Ｐゴシック"/>
      <family val="3"/>
      <charset val="128"/>
    </font>
    <font>
      <sz val="16"/>
      <color theme="1"/>
      <name val="＠游ゴシック Light"/>
      <family val="3"/>
      <charset val="128"/>
    </font>
    <font>
      <sz val="16"/>
      <color rgb="FFFF0000"/>
      <name val="游ゴシック"/>
      <family val="3"/>
      <charset val="128"/>
      <scheme val="minor"/>
    </font>
    <font>
      <sz val="16"/>
      <color theme="1"/>
      <name val="HG丸ｺﾞｼｯｸM-PRO"/>
      <family val="3"/>
      <charset val="128"/>
    </font>
    <font>
      <b/>
      <sz val="28"/>
      <color theme="0"/>
      <name val="‘游ゴシック"/>
      <family val="3"/>
      <charset val="128"/>
    </font>
    <font>
      <sz val="20"/>
      <color theme="0"/>
      <name val="游ゴシック"/>
      <family val="3"/>
      <charset val="128"/>
      <scheme val="minor"/>
    </font>
    <font>
      <sz val="11"/>
      <name val="メイリオ"/>
      <family val="3"/>
      <charset val="128"/>
    </font>
    <font>
      <sz val="12"/>
      <color theme="0"/>
      <name val="メイリオ"/>
      <family val="3"/>
      <charset val="128"/>
    </font>
    <font>
      <b/>
      <sz val="18"/>
      <color indexed="81"/>
      <name val="ＭＳ Ｐゴシック"/>
      <family val="3"/>
      <charset val="128"/>
    </font>
    <font>
      <sz val="8"/>
      <name val="＠メイリオ"/>
      <family val="3"/>
      <charset val="128"/>
    </font>
    <font>
      <b/>
      <sz val="8"/>
      <name val="＠メイリオ"/>
      <family val="3"/>
      <charset val="128"/>
    </font>
    <font>
      <sz val="10"/>
      <name val="HG丸ｺﾞｼｯｸM-PRO"/>
      <family val="3"/>
      <charset val="128"/>
    </font>
    <font>
      <sz val="9"/>
      <name val="游ゴシック"/>
      <family val="2"/>
      <charset val="128"/>
      <scheme val="minor"/>
    </font>
    <font>
      <sz val="11"/>
      <name val="Segoe UI Symbol"/>
      <family val="3"/>
    </font>
    <font>
      <sz val="12"/>
      <name val="HG丸ｺﾞｼｯｸM-PRO"/>
      <family val="3"/>
      <charset val="128"/>
    </font>
    <font>
      <sz val="8"/>
      <name val="HG丸ｺﾞｼｯｸM-PRO"/>
      <family val="3"/>
      <charset val="128"/>
    </font>
    <font>
      <sz val="20"/>
      <name val="ＭＳ ゴシック"/>
      <family val="3"/>
      <charset val="128"/>
    </font>
    <font>
      <sz val="16"/>
      <name val="ＭＳ ゴシック"/>
      <family val="3"/>
      <charset val="128"/>
    </font>
    <font>
      <sz val="14"/>
      <name val="ＭＳ ゴシック"/>
      <family val="3"/>
      <charset val="128"/>
    </font>
    <font>
      <b/>
      <sz val="28"/>
      <name val="游ゴシック"/>
      <family val="3"/>
      <charset val="128"/>
      <scheme val="minor"/>
    </font>
    <font>
      <b/>
      <sz val="28"/>
      <color theme="1"/>
      <name val="游ゴシック"/>
      <family val="3"/>
      <charset val="128"/>
      <scheme val="minor"/>
    </font>
    <font>
      <b/>
      <sz val="12"/>
      <color indexed="10"/>
      <name val="MS P ゴシック"/>
      <family val="3"/>
      <charset val="128"/>
    </font>
    <font>
      <sz val="20"/>
      <name val="メイリオ"/>
      <family val="3"/>
      <charset val="128"/>
    </font>
    <font>
      <sz val="10"/>
      <name val="メイリオ"/>
      <family val="3"/>
      <charset val="128"/>
    </font>
    <font>
      <sz val="10"/>
      <name val="BIZ UDPゴシック"/>
      <family val="3"/>
      <charset val="128"/>
    </font>
    <font>
      <sz val="6"/>
      <name val="メイリオ"/>
      <family val="3"/>
      <charset val="128"/>
    </font>
    <font>
      <sz val="11"/>
      <name val="＠メイリオ"/>
      <family val="3"/>
      <charset val="128"/>
    </font>
    <font>
      <sz val="14"/>
      <name val="游ゴシック"/>
      <family val="2"/>
      <charset val="128"/>
      <scheme val="minor"/>
    </font>
    <font>
      <sz val="14"/>
      <name val="＠メイリオ"/>
      <family val="3"/>
      <charset val="128"/>
    </font>
    <font>
      <sz val="14"/>
      <name val="ＭＳ Ｐゴシック"/>
      <family val="3"/>
      <charset val="128"/>
    </font>
    <font>
      <sz val="18"/>
      <name val="メイリオ"/>
      <family val="3"/>
      <charset val="128"/>
    </font>
    <font>
      <sz val="12"/>
      <name val="＠メイリオ"/>
      <family val="3"/>
      <charset val="128"/>
    </font>
    <font>
      <sz val="9"/>
      <name val="游ゴシック"/>
      <family val="3"/>
      <charset val="128"/>
    </font>
    <font>
      <sz val="36"/>
      <name val="游ゴシック"/>
      <family val="3"/>
      <charset val="128"/>
      <scheme val="minor"/>
    </font>
    <font>
      <sz val="14"/>
      <color theme="1"/>
      <name val="MS UI Gothic"/>
      <family val="3"/>
      <charset val="128"/>
    </font>
    <font>
      <b/>
      <sz val="14"/>
      <color indexed="10"/>
      <name val="MS P ゴシック"/>
      <family val="3"/>
      <charset val="128"/>
    </font>
    <font>
      <sz val="20"/>
      <color rgb="FFFF0000"/>
      <name val="游ゴシック"/>
      <family val="3"/>
      <charset val="128"/>
      <scheme val="minor"/>
    </font>
    <font>
      <b/>
      <sz val="14"/>
      <color theme="1"/>
      <name val="ＭＳ 明朝"/>
      <family val="1"/>
      <charset val="128"/>
    </font>
    <font>
      <b/>
      <sz val="18"/>
      <color theme="1"/>
      <name val="ＭＳ 明朝"/>
      <family val="1"/>
      <charset val="128"/>
    </font>
    <font>
      <b/>
      <sz val="16"/>
      <color rgb="FFFF0000"/>
      <name val="`游ゴシック"/>
      <family val="3"/>
      <charset val="128"/>
    </font>
    <font>
      <sz val="24"/>
      <color rgb="FFFF0000"/>
      <name val="游ゴシック"/>
      <family val="3"/>
      <charset val="128"/>
      <scheme val="minor"/>
    </font>
    <font>
      <b/>
      <sz val="22"/>
      <color theme="1"/>
      <name val="ＭＳ 明朝"/>
      <family val="1"/>
      <charset val="128"/>
    </font>
    <font>
      <b/>
      <sz val="24"/>
      <color theme="1"/>
      <name val="ＭＳ 明朝"/>
      <family val="1"/>
      <charset val="128"/>
    </font>
    <font>
      <sz val="24"/>
      <color theme="1"/>
      <name val="ＭＳ Ｐ明朝"/>
      <family val="1"/>
      <charset val="128"/>
    </font>
    <font>
      <sz val="26"/>
      <color theme="1"/>
      <name val="ＭＳ Ｐ明朝"/>
      <family val="1"/>
      <charset val="128"/>
    </font>
    <font>
      <sz val="11"/>
      <color indexed="8"/>
      <name val="ＭＳ Ｐゴシック"/>
      <family val="3"/>
      <charset val="128"/>
    </font>
    <font>
      <b/>
      <sz val="22"/>
      <color indexed="10"/>
      <name val="MS P ゴシック"/>
      <family val="3"/>
      <charset val="128"/>
    </font>
    <font>
      <sz val="16"/>
      <name val="ＭＳ Ｐゴシック"/>
      <family val="3"/>
      <charset val="128"/>
    </font>
    <font>
      <b/>
      <sz val="16"/>
      <color rgb="FFFF0000"/>
      <name val="ＭＳ Ｐゴシック"/>
      <family val="3"/>
      <charset val="128"/>
    </font>
    <font>
      <sz val="16"/>
      <color rgb="FFFF0000"/>
      <name val="ＭＳ Ｐゴシック"/>
      <family val="3"/>
      <charset val="128"/>
    </font>
    <font>
      <b/>
      <sz val="11"/>
      <color rgb="FFFF0000"/>
      <name val="游ゴシック"/>
      <family val="3"/>
      <charset val="128"/>
      <scheme val="minor"/>
    </font>
    <font>
      <b/>
      <u/>
      <sz val="16"/>
      <color indexed="81"/>
      <name val="MS P ゴシック"/>
      <family val="3"/>
      <charset val="128"/>
    </font>
    <font>
      <sz val="13"/>
      <color theme="1"/>
      <name val="メイリオ"/>
      <family val="3"/>
      <charset val="128"/>
    </font>
    <font>
      <sz val="11"/>
      <color indexed="81"/>
      <name val="MS P ゴシック"/>
      <family val="3"/>
      <charset val="128"/>
    </font>
    <font>
      <sz val="16"/>
      <name val="＠メイリオ"/>
      <family val="3"/>
      <charset val="128"/>
    </font>
    <font>
      <b/>
      <sz val="24"/>
      <color indexed="10"/>
      <name val="MS P ゴシック"/>
      <family val="3"/>
      <charset val="128"/>
    </font>
    <font>
      <b/>
      <sz val="24"/>
      <color indexed="81"/>
      <name val="MS P ゴシック"/>
      <family val="3"/>
      <charset val="128"/>
    </font>
    <font>
      <sz val="12"/>
      <name val="＠游ゴシック Light"/>
      <family val="3"/>
      <charset val="128"/>
    </font>
    <font>
      <sz val="24"/>
      <color rgb="FFFF0000"/>
      <name val="メイリオ"/>
      <family val="3"/>
      <charset val="128"/>
    </font>
    <font>
      <b/>
      <sz val="14"/>
      <color rgb="FFFF0000"/>
      <name val="＠游ゴシック"/>
      <family val="3"/>
      <charset val="128"/>
    </font>
    <font>
      <sz val="10.5"/>
      <color rgb="FFFF0000"/>
      <name val="HG丸ｺﾞｼｯｸM-PRO"/>
      <family val="3"/>
      <charset val="128"/>
    </font>
    <font>
      <b/>
      <sz val="16"/>
      <color rgb="FFFC4646"/>
      <name val="メイリオ"/>
      <family val="3"/>
      <charset val="128"/>
    </font>
    <font>
      <sz val="18"/>
      <color theme="1"/>
      <name val="HG丸ｺﾞｼｯｸM-PRO"/>
      <family val="3"/>
      <charset val="128"/>
    </font>
    <font>
      <b/>
      <sz val="14"/>
      <name val="HG丸ｺﾞｼｯｸM-PRO"/>
      <family val="3"/>
      <charset val="128"/>
    </font>
    <font>
      <sz val="22"/>
      <color theme="1"/>
      <name val="メイリオ"/>
      <family val="3"/>
      <charset val="128"/>
    </font>
    <font>
      <sz val="22"/>
      <name val="メイリオ"/>
      <family val="3"/>
      <charset val="128"/>
    </font>
    <font>
      <sz val="18"/>
      <color theme="1"/>
      <name val="BIZ UDPゴシック"/>
      <family val="3"/>
      <charset val="128"/>
    </font>
    <font>
      <sz val="18"/>
      <name val="BIZ UDPゴシック"/>
      <family val="3"/>
      <charset val="128"/>
    </font>
    <font>
      <sz val="16"/>
      <color theme="1"/>
      <name val="＠メイリオ"/>
      <family val="3"/>
      <charset val="128"/>
    </font>
    <font>
      <sz val="26"/>
      <color theme="1"/>
      <name val="メイリオ"/>
      <family val="3"/>
      <charset val="128"/>
    </font>
    <font>
      <sz val="14"/>
      <color rgb="FFFF0000"/>
      <name val="HG丸ｺﾞｼｯｸM-PRO"/>
      <family val="3"/>
      <charset val="128"/>
    </font>
    <font>
      <sz val="36"/>
      <color rgb="FFFF0000"/>
      <name val="メイリオ"/>
      <family val="3"/>
      <charset val="128"/>
    </font>
    <font>
      <b/>
      <sz val="16"/>
      <color theme="1"/>
      <name val="ＭＳ 明朝"/>
      <family val="1"/>
      <charset val="128"/>
    </font>
    <font>
      <b/>
      <sz val="20"/>
      <name val="ＭＳ Ｐ明朝"/>
      <family val="1"/>
      <charset val="128"/>
    </font>
    <font>
      <sz val="20"/>
      <name val="ＭＳ Ｐ明朝"/>
      <family val="1"/>
      <charset val="128"/>
    </font>
    <font>
      <b/>
      <sz val="20"/>
      <color theme="1"/>
      <name val="ＭＳ Ｐ明朝"/>
      <family val="1"/>
      <charset val="128"/>
    </font>
    <font>
      <sz val="18"/>
      <color theme="1"/>
      <name val="＠メイリオ"/>
      <family val="3"/>
      <charset val="128"/>
    </font>
    <font>
      <sz val="8"/>
      <color theme="1"/>
      <name val="ＭＳ Ｐ明朝"/>
      <family val="1"/>
      <charset val="128"/>
    </font>
    <font>
      <sz val="15"/>
      <color theme="1"/>
      <name val="メイリオ"/>
      <family val="3"/>
      <charset val="128"/>
    </font>
    <font>
      <sz val="16"/>
      <color indexed="10"/>
      <name val="MS P ゴシック"/>
      <family val="3"/>
      <charset val="128"/>
    </font>
    <font>
      <sz val="15"/>
      <name val="メイリオ"/>
      <family val="3"/>
      <charset val="128"/>
    </font>
    <font>
      <sz val="15"/>
      <color rgb="FFFF0000"/>
      <name val="メイリオ"/>
      <family val="3"/>
      <charset val="128"/>
    </font>
    <font>
      <b/>
      <sz val="26"/>
      <color rgb="FFFF0000"/>
      <name val="メイリオ"/>
      <family val="3"/>
      <charset val="128"/>
    </font>
    <font>
      <sz val="28"/>
      <name val="メイリオ"/>
      <family val="3"/>
      <charset val="128"/>
    </font>
    <font>
      <sz val="20"/>
      <color indexed="81"/>
      <name val="MS P ゴシック"/>
      <family val="3"/>
      <charset val="128"/>
    </font>
    <font>
      <sz val="15"/>
      <color theme="1"/>
      <name val="＠メイリオ"/>
      <family val="3"/>
      <charset val="128"/>
    </font>
    <font>
      <b/>
      <u/>
      <sz val="24"/>
      <color indexed="10"/>
      <name val="MS P ゴシック"/>
      <family val="3"/>
      <charset val="128"/>
    </font>
    <font>
      <b/>
      <u/>
      <sz val="24"/>
      <color indexed="81"/>
      <name val="MS P ゴシック"/>
      <family val="3"/>
      <charset val="128"/>
    </font>
    <font>
      <b/>
      <sz val="16"/>
      <color rgb="FF000000"/>
      <name val="游ゴシック"/>
      <family val="3"/>
      <charset val="128"/>
    </font>
    <font>
      <sz val="24"/>
      <name val="ＭＳ Ｐ明朝"/>
      <family val="1"/>
      <charset val="128"/>
    </font>
    <font>
      <b/>
      <sz val="24"/>
      <name val="ＭＳ Ｐ明朝"/>
      <family val="1"/>
      <charset val="128"/>
    </font>
    <font>
      <b/>
      <sz val="14"/>
      <color theme="1"/>
      <name val="HG丸ｺﾞｼｯｸM-PRO"/>
      <family val="3"/>
      <charset val="128"/>
    </font>
    <font>
      <b/>
      <sz val="22"/>
      <name val="ＭＳ Ｐ明朝"/>
      <family val="1"/>
      <charset val="128"/>
    </font>
    <font>
      <b/>
      <sz val="36"/>
      <name val="游ゴシック"/>
      <family val="3"/>
      <charset val="128"/>
      <scheme val="minor"/>
    </font>
  </fonts>
  <fills count="2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BFED6"/>
        <bgColor indexed="64"/>
      </patternFill>
    </fill>
    <fill>
      <patternFill patternType="solid">
        <fgColor rgb="FFFFCCFF"/>
        <bgColor indexed="64"/>
      </patternFill>
    </fill>
    <fill>
      <patternFill patternType="solid">
        <fgColor rgb="FF9BFF9B"/>
        <bgColor indexed="64"/>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ABC1"/>
        <bgColor indexed="64"/>
      </patternFill>
    </fill>
    <fill>
      <patternFill patternType="gray0625">
        <fgColor theme="1"/>
        <bgColor theme="7" tint="0.79998168889431442"/>
      </patternFill>
    </fill>
    <fill>
      <patternFill patternType="gray0625">
        <fgColor theme="1"/>
      </patternFill>
    </fill>
    <fill>
      <patternFill patternType="gray0625">
        <fgColor auto="1"/>
        <bgColor theme="0" tint="-0.24994659260841701"/>
      </patternFill>
    </fill>
    <fill>
      <patternFill patternType="solid">
        <fgColor rgb="FFFFC000"/>
        <bgColor indexed="64"/>
      </patternFill>
    </fill>
    <fill>
      <patternFill patternType="solid">
        <fgColor rgb="FFD5FFD5"/>
        <bgColor indexed="64"/>
      </patternFill>
    </fill>
    <fill>
      <patternFill patternType="solid">
        <fgColor rgb="FFFFFFA3"/>
        <bgColor indexed="64"/>
      </patternFill>
    </fill>
    <fill>
      <patternFill patternType="solid">
        <fgColor rgb="FFE8D9F3"/>
        <bgColor indexed="64"/>
      </patternFill>
    </fill>
    <fill>
      <patternFill patternType="solid">
        <fgColor rgb="FFB9FFB9"/>
        <bgColor indexed="64"/>
      </patternFill>
    </fill>
  </fills>
  <borders count="314">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medium">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right style="medium">
        <color indexed="64"/>
      </right>
      <top style="double">
        <color indexed="64"/>
      </top>
      <bottom/>
      <diagonal/>
    </border>
    <border>
      <left style="medium">
        <color indexed="64"/>
      </left>
      <right/>
      <top/>
      <bottom style="hair">
        <color indexed="64"/>
      </bottom>
      <diagonal/>
    </border>
    <border>
      <left style="hair">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auto="1"/>
      </top>
      <bottom style="thin">
        <color indexed="64"/>
      </bottom>
      <diagonal/>
    </border>
    <border>
      <left style="hair">
        <color indexed="64"/>
      </left>
      <right/>
      <top style="medium">
        <color auto="1"/>
      </top>
      <bottom style="thin">
        <color indexed="64"/>
      </bottom>
      <diagonal/>
    </border>
    <border>
      <left style="medium">
        <color indexed="64"/>
      </left>
      <right style="hair">
        <color indexed="64"/>
      </right>
      <top/>
      <bottom style="thin">
        <color indexed="64"/>
      </bottom>
      <diagonal/>
    </border>
    <border>
      <left/>
      <right style="thin">
        <color indexed="64"/>
      </right>
      <top/>
      <bottom style="hair">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right style="thin">
        <color theme="0" tint="-0.14996795556505021"/>
      </right>
      <top style="thin">
        <color indexed="64"/>
      </top>
      <bottom style="thin">
        <color indexed="64"/>
      </bottom>
      <diagonal/>
    </border>
    <border>
      <left style="medium">
        <color indexed="64"/>
      </left>
      <right/>
      <top style="thin">
        <color indexed="64"/>
      </top>
      <bottom style="thin">
        <color theme="0" tint="-0.24994659260841701"/>
      </bottom>
      <diagonal/>
    </border>
    <border>
      <left/>
      <right style="thin">
        <color theme="0" tint="-0.14996795556505021"/>
      </right>
      <top style="thin">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thin">
        <color theme="0" tint="-0.14996795556505021"/>
      </right>
      <top style="thin">
        <color theme="0" tint="-0.24994659260841701"/>
      </top>
      <bottom style="thin">
        <color theme="0" tint="-0.24994659260841701"/>
      </bottom>
      <diagonal/>
    </border>
    <border>
      <left style="thin">
        <color theme="0" tint="-0.14996795556505021"/>
      </left>
      <right/>
      <top/>
      <bottom/>
      <diagonal/>
    </border>
    <border>
      <left style="thin">
        <color theme="0" tint="-0.14996795556505021"/>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medium">
        <color indexed="64"/>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auto="1"/>
      </right>
      <top style="thin">
        <color indexed="64"/>
      </top>
      <bottom style="double">
        <color indexed="64"/>
      </bottom>
      <diagonal/>
    </border>
    <border>
      <left/>
      <right style="thin">
        <color indexed="64"/>
      </right>
      <top style="hair">
        <color indexed="64"/>
      </top>
      <bottom style="thin">
        <color indexed="64"/>
      </bottom>
      <diagonal/>
    </border>
    <border>
      <left style="medium">
        <color indexed="64"/>
      </left>
      <right/>
      <top style="double">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n">
        <color indexed="64"/>
      </left>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medium">
        <color indexed="64"/>
      </left>
      <right/>
      <top style="hair">
        <color indexed="64"/>
      </top>
      <bottom style="thin">
        <color indexed="64"/>
      </bottom>
      <diagonal/>
    </border>
    <border>
      <left style="hair">
        <color theme="0" tint="-0.14993743705557422"/>
      </left>
      <right style="hair">
        <color theme="0" tint="-0.14993743705557422"/>
      </right>
      <top style="thin">
        <color indexed="64"/>
      </top>
      <bottom style="hair">
        <color theme="0" tint="-0.14993743705557422"/>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style="hair">
        <color theme="0" tint="-0.14993743705557422"/>
      </left>
      <right style="hair">
        <color theme="0" tint="-0.14993743705557422"/>
      </right>
      <top style="hair">
        <color theme="0" tint="-0.14993743705557422"/>
      </top>
      <bottom style="thin">
        <color indexed="64"/>
      </bottom>
      <diagonal/>
    </border>
    <border>
      <left style="hair">
        <color theme="0" tint="-0.14993743705557422"/>
      </left>
      <right/>
      <top style="thin">
        <color indexed="64"/>
      </top>
      <bottom/>
      <diagonal/>
    </border>
    <border>
      <left style="hair">
        <color theme="0" tint="-0.14993743705557422"/>
      </left>
      <right/>
      <top/>
      <bottom/>
      <diagonal/>
    </border>
    <border>
      <left style="hair">
        <color theme="0" tint="-0.14993743705557422"/>
      </left>
      <right/>
      <top/>
      <bottom style="thin">
        <color indexed="64"/>
      </bottom>
      <diagonal/>
    </border>
    <border>
      <left style="hair">
        <color theme="0" tint="-0.14990691854609822"/>
      </left>
      <right style="hair">
        <color theme="0" tint="-0.14990691854609822"/>
      </right>
      <top/>
      <bottom style="thin">
        <color indexed="64"/>
      </bottom>
      <diagonal/>
    </border>
    <border>
      <left style="hair">
        <color theme="0" tint="-0.14990691854609822"/>
      </left>
      <right style="hair">
        <color theme="0" tint="-0.14990691854609822"/>
      </right>
      <top style="thin">
        <color indexed="64"/>
      </top>
      <bottom/>
      <diagonal/>
    </border>
    <border>
      <left style="hair">
        <color theme="0" tint="-0.14990691854609822"/>
      </left>
      <right style="hair">
        <color theme="0" tint="-0.14990691854609822"/>
      </right>
      <top/>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hair">
        <color theme="0" tint="-0.14990691854609822"/>
      </right>
      <top style="thin">
        <color indexed="64"/>
      </top>
      <bottom/>
      <diagonal/>
    </border>
    <border>
      <left/>
      <right style="hair">
        <color theme="0" tint="-0.14990691854609822"/>
      </right>
      <top/>
      <bottom/>
      <diagonal/>
    </border>
    <border>
      <left/>
      <right style="hair">
        <color theme="0" tint="-0.14990691854609822"/>
      </right>
      <top/>
      <bottom style="thin">
        <color indexed="64"/>
      </bottom>
      <diagonal/>
    </border>
    <border>
      <left style="hair">
        <color theme="0" tint="-0.14996795556505021"/>
      </left>
      <right/>
      <top style="thin">
        <color indexed="64"/>
      </top>
      <bottom/>
      <diagonal/>
    </border>
    <border>
      <left style="hair">
        <color theme="0" tint="-0.14996795556505021"/>
      </left>
      <right/>
      <top/>
      <bottom/>
      <diagonal/>
    </border>
    <border>
      <left style="hair">
        <color theme="0" tint="-0.14996795556505021"/>
      </left>
      <right/>
      <top/>
      <bottom style="thin">
        <color indexed="64"/>
      </bottom>
      <diagonal/>
    </border>
    <border>
      <left/>
      <right style="hair">
        <color theme="0" tint="-0.14993743705557422"/>
      </right>
      <top style="thin">
        <color indexed="64"/>
      </top>
      <bottom/>
      <diagonal/>
    </border>
    <border>
      <left/>
      <right style="hair">
        <color theme="0" tint="-0.14993743705557422"/>
      </right>
      <top/>
      <bottom/>
      <diagonal/>
    </border>
    <border>
      <left/>
      <right style="hair">
        <color theme="0" tint="-0.14993743705557422"/>
      </right>
      <top/>
      <bottom style="thin">
        <color indexed="64"/>
      </bottom>
      <diagonal/>
    </border>
    <border>
      <left/>
      <right style="hair">
        <color theme="0" tint="-0.14996795556505021"/>
      </right>
      <top style="thin">
        <color indexed="64"/>
      </top>
      <bottom/>
      <diagonal/>
    </border>
    <border>
      <left/>
      <right style="hair">
        <color theme="0" tint="-0.14996795556505021"/>
      </right>
      <top/>
      <bottom/>
      <diagonal/>
    </border>
    <border>
      <left/>
      <right style="hair">
        <color theme="0" tint="-0.14996795556505021"/>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medium">
        <color indexed="64"/>
      </top>
      <bottom/>
      <diagonal/>
    </border>
    <border>
      <left style="thin">
        <color indexed="64"/>
      </left>
      <right style="hair">
        <color indexed="64"/>
      </right>
      <top style="medium">
        <color indexed="64"/>
      </top>
      <bottom/>
      <diagonal/>
    </border>
    <border>
      <left style="thin">
        <color indexed="64"/>
      </left>
      <right style="thin">
        <color auto="1"/>
      </right>
      <top style="double">
        <color indexed="64"/>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medium">
        <color auto="1"/>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style="medium">
        <color indexed="64"/>
      </bottom>
      <diagonal/>
    </border>
    <border diagonalUp="1">
      <left style="thin">
        <color indexed="64"/>
      </left>
      <right/>
      <top style="medium">
        <color indexed="64"/>
      </top>
      <bottom style="hair">
        <color indexed="64"/>
      </bottom>
      <diagonal style="hair">
        <color indexed="64"/>
      </diagonal>
    </border>
    <border diagonalUp="1">
      <left style="thin">
        <color indexed="64"/>
      </left>
      <right/>
      <top/>
      <bottom style="hair">
        <color indexed="64"/>
      </bottom>
      <diagonal style="hair">
        <color indexed="64"/>
      </diagonal>
    </border>
    <border diagonalUp="1">
      <left style="thin">
        <color indexed="64"/>
      </left>
      <right style="thin">
        <color indexed="64"/>
      </right>
      <top style="medium">
        <color indexed="64"/>
      </top>
      <bottom style="hair">
        <color indexed="64"/>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hair">
        <color indexed="64"/>
      </diagonal>
    </border>
    <border>
      <left style="medium">
        <color indexed="64"/>
      </left>
      <right/>
      <top style="hair">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dashDotDot">
        <color auto="1"/>
      </left>
      <right/>
      <top style="dashDotDot">
        <color auto="1"/>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right style="hair">
        <color indexed="64"/>
      </right>
      <top style="medium">
        <color auto="1"/>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hair">
        <color indexed="64"/>
      </left>
      <right/>
      <top style="medium">
        <color indexed="64"/>
      </top>
      <bottom style="medium">
        <color indexed="64"/>
      </bottom>
      <diagonal/>
    </border>
    <border>
      <left style="hair">
        <color indexed="64"/>
      </left>
      <right style="hair">
        <color indexed="64"/>
      </right>
      <top style="medium">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left style="hair">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bottom style="double">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top/>
      <bottom style="thin">
        <color rgb="FFFF0000"/>
      </bottom>
      <diagonal/>
    </border>
    <border>
      <left style="thin">
        <color indexed="64"/>
      </left>
      <right style="hair">
        <color indexed="64"/>
      </right>
      <top style="hair">
        <color indexed="64"/>
      </top>
      <bottom style="thin">
        <color rgb="FFFF0000"/>
      </bottom>
      <diagonal/>
    </border>
    <border>
      <left style="hair">
        <color indexed="64"/>
      </left>
      <right/>
      <top style="hair">
        <color indexed="64"/>
      </top>
      <bottom style="thin">
        <color rgb="FFFF0000"/>
      </bottom>
      <diagonal/>
    </border>
    <border>
      <left/>
      <right/>
      <top style="hair">
        <color indexed="64"/>
      </top>
      <bottom style="thin">
        <color rgb="FFFF0000"/>
      </bottom>
      <diagonal/>
    </border>
    <border>
      <left/>
      <right style="thin">
        <color indexed="64"/>
      </right>
      <top style="hair">
        <color indexed="64"/>
      </top>
      <bottom style="thin">
        <color rgb="FFFF0000"/>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medium">
        <color indexed="64"/>
      </top>
      <bottom style="hair">
        <color indexed="64"/>
      </bottom>
      <diagonal style="thin">
        <color indexed="64"/>
      </diagonal>
    </border>
    <border diagonalUp="1">
      <left style="thin">
        <color indexed="64"/>
      </left>
      <right/>
      <top style="medium">
        <color indexed="64"/>
      </top>
      <bottom style="hair">
        <color indexed="64"/>
      </bottom>
      <diagonal style="thin">
        <color indexed="64"/>
      </diagonal>
    </border>
    <border diagonalUp="1">
      <left/>
      <right style="medium">
        <color indexed="64"/>
      </right>
      <top style="medium">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hair">
        <color indexed="64"/>
      </diagonal>
    </border>
    <border diagonalDown="1">
      <left/>
      <right/>
      <top style="medium">
        <color indexed="64"/>
      </top>
      <bottom style="thin">
        <color indexed="64"/>
      </bottom>
      <diagonal style="hair">
        <color indexed="64"/>
      </diagonal>
    </border>
    <border diagonalDown="1">
      <left/>
      <right style="medium">
        <color indexed="64"/>
      </right>
      <top style="medium">
        <color indexed="64"/>
      </top>
      <bottom style="thin">
        <color indexed="64"/>
      </bottom>
      <diagonal style="hair">
        <color indexed="64"/>
      </diagonal>
    </border>
    <border>
      <left style="medium">
        <color indexed="64"/>
      </left>
      <right style="medium">
        <color indexed="64"/>
      </right>
      <top/>
      <bottom style="medium">
        <color indexed="64"/>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medium">
        <color indexed="64"/>
      </right>
      <top style="thick">
        <color rgb="FFFF0000"/>
      </top>
      <bottom style="thin">
        <color indexed="64"/>
      </bottom>
      <diagonal/>
    </border>
    <border>
      <left style="medium">
        <color indexed="64"/>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right style="thin">
        <color indexed="64"/>
      </right>
      <top style="thick">
        <color rgb="FFFF0000"/>
      </top>
      <bottom style="thin">
        <color indexed="64"/>
      </bottom>
      <diagonal/>
    </border>
    <border>
      <left style="medium">
        <color indexed="64"/>
      </left>
      <right/>
      <top style="thick">
        <color rgb="FFFF0000"/>
      </top>
      <bottom style="thin">
        <color indexed="64"/>
      </bottom>
      <diagonal/>
    </border>
    <border>
      <left style="thin">
        <color indexed="64"/>
      </left>
      <right/>
      <top style="thick">
        <color rgb="FFFF0000"/>
      </top>
      <bottom/>
      <diagonal/>
    </border>
    <border>
      <left/>
      <right style="thin">
        <color indexed="64"/>
      </right>
      <top style="thick">
        <color rgb="FFFF0000"/>
      </top>
      <bottom/>
      <diagonal/>
    </border>
    <border>
      <left/>
      <right style="thick">
        <color rgb="FFFF0000"/>
      </right>
      <top style="thick">
        <color rgb="FFFF0000"/>
      </top>
      <bottom/>
      <diagonal/>
    </border>
    <border>
      <left style="thick">
        <color rgb="FFFF0000"/>
      </left>
      <right/>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top style="thin">
        <color auto="1"/>
      </top>
      <bottom style="thick">
        <color rgb="FFFF0000"/>
      </bottom>
      <diagonal/>
    </border>
    <border>
      <left/>
      <right/>
      <top style="thin">
        <color auto="1"/>
      </top>
      <bottom style="thick">
        <color rgb="FFFF0000"/>
      </bottom>
      <diagonal/>
    </border>
    <border>
      <left/>
      <right style="medium">
        <color auto="1"/>
      </right>
      <top style="thin">
        <color auto="1"/>
      </top>
      <bottom style="thick">
        <color rgb="FFFF0000"/>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thin">
        <color auto="1"/>
      </left>
      <right/>
      <top style="thin">
        <color auto="1"/>
      </top>
      <bottom style="thick">
        <color rgb="FFFF0000"/>
      </bottom>
      <diagonal/>
    </border>
    <border>
      <left/>
      <right style="thin">
        <color indexed="64"/>
      </right>
      <top style="thin">
        <color indexed="64"/>
      </top>
      <bottom style="thick">
        <color rgb="FFFF0000"/>
      </bottom>
      <diagonal/>
    </border>
    <border>
      <left style="medium">
        <color indexed="64"/>
      </left>
      <right/>
      <top/>
      <bottom style="thick">
        <color rgb="FFFF0000"/>
      </bottom>
      <diagonal/>
    </border>
    <border>
      <left/>
      <right style="thin">
        <color indexed="64"/>
      </right>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top/>
      <bottom style="thick">
        <color rgb="FFFF0000"/>
      </bottom>
      <diagonal/>
    </border>
    <border>
      <left/>
      <right style="thick">
        <color rgb="FFFF0000"/>
      </right>
      <top/>
      <bottom style="thick">
        <color rgb="FFFF0000"/>
      </bottom>
      <diagonal/>
    </border>
    <border>
      <left style="thick">
        <color rgb="FFFF0000"/>
      </left>
      <right/>
      <top style="thick">
        <color rgb="FFFF0000"/>
      </top>
      <bottom/>
      <diagonal/>
    </border>
    <border>
      <left style="thin">
        <color indexed="64"/>
      </left>
      <right style="thin">
        <color indexed="64"/>
      </right>
      <top style="thick">
        <color rgb="FFFF0000"/>
      </top>
      <bottom/>
      <diagonal/>
    </border>
    <border>
      <left style="thick">
        <color rgb="FFFF0000"/>
      </left>
      <right/>
      <top style="thin">
        <color indexed="64"/>
      </top>
      <bottom style="thin">
        <color indexed="64"/>
      </bottom>
      <diagonal/>
    </border>
    <border>
      <left/>
      <right/>
      <top style="thick">
        <color rgb="FFFF0000"/>
      </top>
      <bottom/>
      <diagonal/>
    </border>
    <border>
      <left/>
      <right style="thick">
        <color rgb="FFFF0000"/>
      </right>
      <top/>
      <bottom style="thin">
        <color indexed="64"/>
      </bottom>
      <diagonal/>
    </border>
    <border>
      <left style="thin">
        <color indexed="64"/>
      </left>
      <right style="thick">
        <color rgb="FFFF0000"/>
      </right>
      <top/>
      <bottom style="thick">
        <color rgb="FFFF0000"/>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diagonalDown="1">
      <left style="medium">
        <color auto="1"/>
      </left>
      <right/>
      <top style="medium">
        <color auto="1"/>
      </top>
      <bottom/>
      <diagonal style="thin">
        <color auto="1"/>
      </diagonal>
    </border>
    <border diagonalDown="1">
      <left/>
      <right/>
      <top style="medium">
        <color auto="1"/>
      </top>
      <bottom/>
      <diagonal style="thin">
        <color auto="1"/>
      </diagonal>
    </border>
    <border diagonalDown="1">
      <left/>
      <right style="medium">
        <color indexed="64"/>
      </right>
      <top style="medium">
        <color auto="1"/>
      </top>
      <bottom/>
      <diagonal style="thin">
        <color auto="1"/>
      </diagonal>
    </border>
    <border diagonalDown="1">
      <left style="medium">
        <color auto="1"/>
      </left>
      <right/>
      <top/>
      <bottom style="thick">
        <color rgb="FFFF0000"/>
      </bottom>
      <diagonal style="thin">
        <color auto="1"/>
      </diagonal>
    </border>
    <border diagonalDown="1">
      <left/>
      <right/>
      <top/>
      <bottom style="thick">
        <color rgb="FFFF0000"/>
      </bottom>
      <diagonal style="thin">
        <color auto="1"/>
      </diagonal>
    </border>
    <border diagonalDown="1">
      <left/>
      <right style="medium">
        <color indexed="64"/>
      </right>
      <top/>
      <bottom style="thick">
        <color rgb="FFFF0000"/>
      </bottom>
      <diagonal style="thin">
        <color auto="1"/>
      </diagonal>
    </border>
  </borders>
  <cellStyleXfs count="5">
    <xf numFmtId="0" fontId="0" fillId="0" borderId="0">
      <alignment vertical="center"/>
    </xf>
    <xf numFmtId="0" fontId="79" fillId="0" borderId="0"/>
    <xf numFmtId="0" fontId="79" fillId="0" borderId="0">
      <alignment vertical="center"/>
    </xf>
    <xf numFmtId="0" fontId="79" fillId="0" borderId="0"/>
    <xf numFmtId="6" fontId="235" fillId="0" borderId="0" applyFont="0" applyFill="0" applyBorder="0" applyAlignment="0" applyProtection="0">
      <alignment vertical="center"/>
    </xf>
  </cellStyleXfs>
  <cellXfs count="3322">
    <xf numFmtId="0" fontId="0" fillId="0" borderId="0" xfId="0">
      <alignment vertical="center"/>
    </xf>
    <xf numFmtId="0" fontId="14" fillId="0" borderId="0" xfId="0" applyFont="1" applyProtection="1">
      <alignment vertical="center"/>
      <protection locked="0"/>
    </xf>
    <xf numFmtId="0" fontId="16" fillId="0" borderId="69" xfId="0" applyFont="1" applyBorder="1" applyAlignment="1" applyProtection="1">
      <alignment vertical="center" shrinkToFit="1"/>
      <protection locked="0"/>
    </xf>
    <xf numFmtId="0" fontId="16" fillId="0" borderId="71" xfId="0" applyFont="1" applyBorder="1" applyAlignment="1" applyProtection="1">
      <alignment vertical="center" shrinkToFit="1"/>
      <protection locked="0"/>
    </xf>
    <xf numFmtId="0" fontId="16" fillId="0" borderId="85" xfId="0" applyFont="1" applyBorder="1" applyAlignment="1" applyProtection="1">
      <alignment vertical="center" shrinkToFit="1"/>
      <protection locked="0"/>
    </xf>
    <xf numFmtId="0" fontId="16" fillId="0" borderId="70" xfId="0" applyFont="1" applyBorder="1" applyAlignment="1" applyProtection="1">
      <alignment vertical="center" shrinkToFit="1"/>
      <protection locked="0"/>
    </xf>
    <xf numFmtId="0" fontId="16" fillId="0" borderId="120" xfId="0" applyFont="1" applyBorder="1" applyAlignment="1" applyProtection="1">
      <alignment vertical="center" shrinkToFit="1"/>
      <protection locked="0"/>
    </xf>
    <xf numFmtId="0" fontId="4" fillId="0" borderId="0" xfId="0" applyFont="1">
      <alignment vertical="center"/>
    </xf>
    <xf numFmtId="0" fontId="4" fillId="0" borderId="0" xfId="0" applyFont="1" applyAlignment="1">
      <alignment horizontal="center" vertical="center"/>
    </xf>
    <xf numFmtId="181" fontId="4" fillId="0" borderId="0" xfId="0" applyNumberFormat="1" applyFont="1" applyAlignment="1">
      <alignment horizontal="right" vertical="center"/>
    </xf>
    <xf numFmtId="0" fontId="28" fillId="0" borderId="0" xfId="0" applyFont="1">
      <alignment vertical="center"/>
    </xf>
    <xf numFmtId="0" fontId="32" fillId="0" borderId="0" xfId="0" applyFont="1" applyAlignment="1">
      <alignment horizontal="center" vertical="center"/>
    </xf>
    <xf numFmtId="0" fontId="14" fillId="0" borderId="0" xfId="0" applyFont="1">
      <alignment vertical="center"/>
    </xf>
    <xf numFmtId="0" fontId="14" fillId="0" borderId="0" xfId="0" applyFont="1" applyAlignment="1"/>
    <xf numFmtId="0" fontId="11" fillId="0" borderId="0" xfId="0" applyFont="1">
      <alignment vertical="center"/>
    </xf>
    <xf numFmtId="0" fontId="14" fillId="0" borderId="0" xfId="0" applyFont="1" applyAlignment="1">
      <alignment horizontal="right" vertical="center"/>
    </xf>
    <xf numFmtId="0" fontId="12" fillId="0" borderId="0" xfId="0" applyFont="1">
      <alignment vertical="center"/>
    </xf>
    <xf numFmtId="0" fontId="14" fillId="0" borderId="0" xfId="0" applyFont="1" applyAlignment="1">
      <alignment horizontal="center" vertical="center"/>
    </xf>
    <xf numFmtId="0" fontId="7" fillId="0" borderId="0" xfId="0" applyFont="1" applyProtection="1">
      <alignment vertical="center"/>
      <protection locked="0"/>
    </xf>
    <xf numFmtId="0" fontId="7" fillId="0" borderId="0" xfId="0" applyFont="1">
      <alignment vertical="center"/>
    </xf>
    <xf numFmtId="177" fontId="7" fillId="0" borderId="0" xfId="0" applyNumberFormat="1" applyFont="1">
      <alignmen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5" xfId="0" applyFont="1" applyBorder="1">
      <alignment vertical="center"/>
    </xf>
    <xf numFmtId="0" fontId="4" fillId="0" borderId="18" xfId="0" applyFont="1" applyBorder="1">
      <alignment vertical="center"/>
    </xf>
    <xf numFmtId="0" fontId="46" fillId="0" borderId="0" xfId="0" applyFont="1">
      <alignment vertical="center"/>
    </xf>
    <xf numFmtId="0" fontId="4" fillId="0" borderId="0" xfId="0" applyFont="1" applyAlignment="1">
      <alignment vertical="center" wrapText="1"/>
    </xf>
    <xf numFmtId="0" fontId="4" fillId="0" borderId="0" xfId="0" applyFont="1" applyAlignment="1"/>
    <xf numFmtId="0" fontId="4" fillId="0" borderId="0" xfId="0" applyFont="1" applyAlignment="1">
      <alignment vertical="top"/>
    </xf>
    <xf numFmtId="0" fontId="4" fillId="0" borderId="0" xfId="0" applyFont="1" applyAlignment="1">
      <alignment horizontal="distributed" vertical="top"/>
    </xf>
    <xf numFmtId="0" fontId="4" fillId="0" borderId="18"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4" fillId="0" borderId="0" xfId="0" applyFont="1" applyProtection="1">
      <alignment vertical="center"/>
      <protection locked="0"/>
    </xf>
    <xf numFmtId="0" fontId="45" fillId="0" borderId="20" xfId="0" applyFont="1" applyBorder="1" applyAlignment="1" applyProtection="1">
      <alignment vertical="top" wrapText="1"/>
      <protection locked="0"/>
    </xf>
    <xf numFmtId="0" fontId="46" fillId="0" borderId="20" xfId="0" applyFont="1" applyBorder="1" applyProtection="1">
      <alignment vertical="center"/>
      <protection locked="0"/>
    </xf>
    <xf numFmtId="0" fontId="46" fillId="0" borderId="26" xfId="0" applyFont="1" applyBorder="1" applyProtection="1">
      <alignment vertical="center"/>
      <protection locked="0"/>
    </xf>
    <xf numFmtId="0" fontId="46" fillId="0" borderId="0" xfId="0" applyFont="1" applyProtection="1">
      <alignment vertical="center"/>
      <protection locked="0"/>
    </xf>
    <xf numFmtId="0" fontId="45" fillId="0" borderId="0" xfId="0" applyFont="1" applyAlignment="1" applyProtection="1">
      <alignment vertical="top" wrapText="1"/>
      <protection locked="0"/>
    </xf>
    <xf numFmtId="0" fontId="46" fillId="0" borderId="6" xfId="0" applyFont="1" applyBorder="1" applyProtection="1">
      <alignment vertical="center"/>
      <protection locked="0"/>
    </xf>
    <xf numFmtId="0" fontId="49" fillId="0" borderId="0" xfId="0" applyFont="1" applyAlignment="1">
      <alignment vertical="distributed" wrapText="1"/>
    </xf>
    <xf numFmtId="0" fontId="49" fillId="0" borderId="0" xfId="0" applyFont="1" applyAlignment="1">
      <alignment vertical="distributed"/>
    </xf>
    <xf numFmtId="0" fontId="49" fillId="0" borderId="0" xfId="0" applyFont="1" applyAlignment="1">
      <alignment horizontal="center" vertical="distributed"/>
    </xf>
    <xf numFmtId="0" fontId="49" fillId="0" borderId="0" xfId="0" applyFont="1" applyAlignment="1">
      <alignment horizontal="center" vertical="top" wrapText="1"/>
    </xf>
    <xf numFmtId="0" fontId="12" fillId="0" borderId="0" xfId="0" applyFont="1" applyAlignment="1">
      <alignment horizontal="center" vertical="center"/>
    </xf>
    <xf numFmtId="0" fontId="53" fillId="0" borderId="58" xfId="0" applyFont="1" applyBorder="1" applyAlignment="1" applyProtection="1">
      <alignment vertical="center" wrapText="1"/>
      <protection locked="0"/>
    </xf>
    <xf numFmtId="0" fontId="53" fillId="0" borderId="112" xfId="0" applyFont="1" applyBorder="1" applyAlignment="1" applyProtection="1">
      <alignment vertical="center" wrapText="1"/>
      <protection locked="0"/>
    </xf>
    <xf numFmtId="0" fontId="53" fillId="0" borderId="138" xfId="0" applyFont="1" applyBorder="1" applyAlignment="1" applyProtection="1">
      <alignment vertical="center" wrapText="1"/>
      <protection locked="0"/>
    </xf>
    <xf numFmtId="0" fontId="53" fillId="0" borderId="0" xfId="0" applyFont="1" applyAlignment="1">
      <alignment vertical="center" wrapText="1"/>
    </xf>
    <xf numFmtId="0" fontId="46" fillId="0" borderId="146" xfId="0" applyFont="1" applyBorder="1" applyProtection="1">
      <alignment vertical="center"/>
      <protection locked="0"/>
    </xf>
    <xf numFmtId="0" fontId="56" fillId="0" borderId="0" xfId="0" applyFont="1" applyAlignment="1">
      <alignment vertical="distributed"/>
    </xf>
    <xf numFmtId="0" fontId="46" fillId="0" borderId="147" xfId="0" applyFont="1" applyBorder="1" applyProtection="1">
      <alignment vertical="center"/>
      <protection locked="0"/>
    </xf>
    <xf numFmtId="0" fontId="46" fillId="0" borderId="8" xfId="0" applyFont="1" applyBorder="1" applyProtection="1">
      <alignment vertical="center"/>
      <protection locked="0"/>
    </xf>
    <xf numFmtId="0" fontId="46" fillId="0" borderId="9" xfId="0" applyFont="1" applyBorder="1" applyProtection="1">
      <alignment vertical="center"/>
      <protection locked="0"/>
    </xf>
    <xf numFmtId="0" fontId="53" fillId="7" borderId="4" xfId="0" applyFont="1" applyFill="1" applyBorder="1" applyAlignment="1">
      <alignment vertical="top" wrapText="1"/>
    </xf>
    <xf numFmtId="0" fontId="53" fillId="7" borderId="0" xfId="0" applyFont="1" applyFill="1" applyAlignment="1">
      <alignment vertical="top" wrapText="1"/>
    </xf>
    <xf numFmtId="0" fontId="53" fillId="7" borderId="6" xfId="0" applyFont="1" applyFill="1" applyBorder="1" applyAlignment="1">
      <alignment vertical="top" wrapText="1"/>
    </xf>
    <xf numFmtId="0" fontId="56" fillId="0" borderId="14" xfId="0" applyFont="1" applyBorder="1" applyAlignment="1">
      <alignment vertical="top" wrapText="1"/>
    </xf>
    <xf numFmtId="0" fontId="56" fillId="0" borderId="15" xfId="0" applyFont="1" applyBorder="1" applyAlignment="1">
      <alignment vertical="top" wrapText="1"/>
    </xf>
    <xf numFmtId="0" fontId="56" fillId="0" borderId="62" xfId="0" applyFont="1" applyBorder="1" applyAlignment="1">
      <alignment vertical="top" wrapText="1"/>
    </xf>
    <xf numFmtId="0" fontId="53" fillId="0" borderId="0" xfId="0" applyFont="1" applyAlignment="1">
      <alignment vertical="top" wrapText="1"/>
    </xf>
    <xf numFmtId="0" fontId="55" fillId="0" borderId="0" xfId="0" applyFont="1" applyAlignment="1">
      <alignment vertical="center" wrapText="1"/>
    </xf>
    <xf numFmtId="0" fontId="56" fillId="0" borderId="0" xfId="0" applyFont="1" applyAlignment="1">
      <alignment vertical="distributed" wrapText="1"/>
    </xf>
    <xf numFmtId="0" fontId="4" fillId="0" borderId="20" xfId="0" applyFont="1" applyBorder="1">
      <alignment vertical="center"/>
    </xf>
    <xf numFmtId="0" fontId="14" fillId="0" borderId="0" xfId="0" applyFont="1" applyProtection="1">
      <alignment vertical="center"/>
      <protection hidden="1"/>
    </xf>
    <xf numFmtId="0" fontId="16" fillId="0" borderId="8" xfId="0" applyFont="1" applyBorder="1" applyAlignment="1" applyProtection="1">
      <alignment horizontal="left" vertical="center"/>
      <protection hidden="1"/>
    </xf>
    <xf numFmtId="0" fontId="17" fillId="0" borderId="11" xfId="0" applyFont="1" applyBorder="1" applyAlignment="1" applyProtection="1">
      <alignment horizontal="center" vertical="center"/>
      <protection hidden="1"/>
    </xf>
    <xf numFmtId="0" fontId="17" fillId="0" borderId="11" xfId="0" applyFont="1" applyBorder="1" applyProtection="1">
      <alignment vertical="center"/>
      <protection hidden="1"/>
    </xf>
    <xf numFmtId="0" fontId="18" fillId="0" borderId="11" xfId="0" applyFont="1" applyBorder="1" applyProtection="1">
      <alignment vertical="center"/>
      <protection hidden="1"/>
    </xf>
    <xf numFmtId="0" fontId="18" fillId="0" borderId="11" xfId="0" applyFont="1" applyBorder="1" applyAlignment="1" applyProtection="1">
      <alignment horizontal="center" vertical="center"/>
      <protection hidden="1"/>
    </xf>
    <xf numFmtId="0" fontId="17" fillId="0" borderId="12" xfId="0" applyFont="1" applyBorder="1" applyProtection="1">
      <alignment vertical="center"/>
      <protection hidden="1"/>
    </xf>
    <xf numFmtId="0" fontId="14" fillId="0" borderId="52" xfId="0" applyFont="1" applyBorder="1" applyAlignment="1" applyProtection="1">
      <alignment horizontal="center" vertical="center"/>
      <protection hidden="1"/>
    </xf>
    <xf numFmtId="0" fontId="38" fillId="0" borderId="5" xfId="0" applyFont="1" applyBorder="1" applyAlignment="1" applyProtection="1">
      <protection hidden="1"/>
    </xf>
    <xf numFmtId="0" fontId="22" fillId="0" borderId="17" xfId="0" applyFont="1" applyBorder="1" applyAlignment="1" applyProtection="1">
      <alignment horizontal="left" vertical="center"/>
      <protection hidden="1"/>
    </xf>
    <xf numFmtId="0" fontId="12" fillId="0" borderId="0" xfId="0" applyFont="1" applyProtection="1">
      <alignment vertical="center"/>
      <protection hidden="1"/>
    </xf>
    <xf numFmtId="0" fontId="12" fillId="0" borderId="18" xfId="0" applyFont="1" applyBorder="1" applyAlignment="1" applyProtection="1">
      <alignment horizontal="center" vertical="center"/>
      <protection hidden="1"/>
    </xf>
    <xf numFmtId="0" fontId="12" fillId="0" borderId="5" xfId="0" applyFont="1" applyBorder="1" applyAlignment="1" applyProtection="1">
      <alignment horizontal="left" vertical="center"/>
      <protection hidden="1"/>
    </xf>
    <xf numFmtId="0" fontId="12" fillId="0" borderId="24" xfId="0" applyFont="1" applyBorder="1" applyProtection="1">
      <alignment vertical="center"/>
      <protection hidden="1"/>
    </xf>
    <xf numFmtId="0" fontId="14" fillId="0" borderId="20" xfId="0" applyFont="1" applyBorder="1" applyProtection="1">
      <alignment vertical="center"/>
      <protection hidden="1"/>
    </xf>
    <xf numFmtId="0" fontId="14" fillId="0" borderId="20" xfId="0" applyFont="1" applyBorder="1" applyAlignment="1" applyProtection="1">
      <alignment horizontal="center" vertical="center"/>
      <protection hidden="1"/>
    </xf>
    <xf numFmtId="0" fontId="14" fillId="0" borderId="0" xfId="0" applyFont="1" applyAlignment="1" applyProtection="1">
      <alignment horizontal="right" vertical="center"/>
      <protection hidden="1"/>
    </xf>
    <xf numFmtId="0" fontId="14" fillId="0" borderId="0" xfId="0" applyFont="1" applyAlignment="1" applyProtection="1">
      <alignment horizontal="center" vertical="center"/>
      <protection hidden="1"/>
    </xf>
    <xf numFmtId="181" fontId="20" fillId="0" borderId="0" xfId="0" applyNumberFormat="1" applyFont="1" applyProtection="1">
      <alignment vertical="center"/>
      <protection hidden="1"/>
    </xf>
    <xf numFmtId="0" fontId="4" fillId="0" borderId="4" xfId="0" applyFont="1" applyBorder="1">
      <alignment vertical="center"/>
    </xf>
    <xf numFmtId="0" fontId="4" fillId="0" borderId="6" xfId="0" applyFont="1" applyBorder="1">
      <alignment vertical="center"/>
    </xf>
    <xf numFmtId="0" fontId="11" fillId="0" borderId="75" xfId="0" applyFont="1" applyBorder="1" applyAlignment="1" applyProtection="1">
      <alignment horizontal="left" vertical="center"/>
      <protection locked="0"/>
    </xf>
    <xf numFmtId="0" fontId="11" fillId="0" borderId="79" xfId="0" applyFont="1" applyBorder="1" applyAlignment="1" applyProtection="1">
      <alignment horizontal="left" vertical="center"/>
      <protection locked="0"/>
    </xf>
    <xf numFmtId="0" fontId="14" fillId="0" borderId="22" xfId="0" applyFont="1" applyBorder="1" applyProtection="1">
      <alignment vertical="center"/>
      <protection hidden="1"/>
    </xf>
    <xf numFmtId="0" fontId="10" fillId="0" borderId="20" xfId="0" applyFont="1" applyBorder="1" applyProtection="1">
      <alignment vertical="center"/>
      <protection hidden="1"/>
    </xf>
    <xf numFmtId="0" fontId="11" fillId="0" borderId="20" xfId="0" applyFont="1" applyBorder="1" applyProtection="1">
      <alignment vertical="center"/>
      <protection hidden="1"/>
    </xf>
    <xf numFmtId="0" fontId="10" fillId="0" borderId="0" xfId="0" applyFont="1" applyProtection="1">
      <alignment vertical="center"/>
      <protection hidden="1"/>
    </xf>
    <xf numFmtId="0" fontId="11" fillId="0" borderId="0" xfId="0" applyFont="1" applyProtection="1">
      <alignment vertical="center"/>
      <protection hidden="1"/>
    </xf>
    <xf numFmtId="0" fontId="15" fillId="0" borderId="0" xfId="0" applyFont="1" applyProtection="1">
      <alignment vertical="center"/>
      <protection hidden="1"/>
    </xf>
    <xf numFmtId="0" fontId="12" fillId="0" borderId="0" xfId="0" applyFont="1" applyAlignment="1" applyProtection="1">
      <alignment horizontal="center" vertical="center"/>
      <protection hidden="1"/>
    </xf>
    <xf numFmtId="0" fontId="11" fillId="0" borderId="5" xfId="0" applyFont="1" applyBorder="1" applyProtection="1">
      <alignment vertical="center"/>
      <protection hidden="1"/>
    </xf>
    <xf numFmtId="0" fontId="14" fillId="0" borderId="18" xfId="0" applyFont="1" applyBorder="1" applyProtection="1">
      <alignment vertical="center"/>
      <protection hidden="1"/>
    </xf>
    <xf numFmtId="0" fontId="16" fillId="0" borderId="0" xfId="0" applyFont="1" applyAlignment="1" applyProtection="1">
      <alignment horizontal="left" vertical="center"/>
      <protection hidden="1"/>
    </xf>
    <xf numFmtId="0" fontId="20" fillId="0" borderId="22" xfId="0" applyFont="1" applyBorder="1" applyAlignment="1" applyProtection="1">
      <alignment vertical="top"/>
      <protection hidden="1"/>
    </xf>
    <xf numFmtId="0" fontId="14" fillId="0" borderId="21" xfId="0" applyFont="1" applyBorder="1" applyProtection="1">
      <alignment vertical="center"/>
      <protection hidden="1"/>
    </xf>
    <xf numFmtId="0" fontId="14" fillId="0" borderId="5" xfId="0" applyFont="1" applyBorder="1" applyProtection="1">
      <alignment vertical="center"/>
      <protection hidden="1"/>
    </xf>
    <xf numFmtId="0" fontId="14" fillId="0" borderId="8" xfId="0" applyFont="1" applyBorder="1" applyProtection="1">
      <alignment vertical="center"/>
      <protection hidden="1"/>
    </xf>
    <xf numFmtId="0" fontId="14" fillId="0" borderId="25" xfId="0" applyFont="1" applyBorder="1" applyProtection="1">
      <alignment vertical="center"/>
      <protection hidden="1"/>
    </xf>
    <xf numFmtId="0" fontId="70" fillId="0" borderId="33" xfId="0" applyFont="1" applyBorder="1">
      <alignment vertical="center"/>
    </xf>
    <xf numFmtId="0" fontId="14" fillId="0" borderId="24" xfId="0" applyFont="1" applyBorder="1" applyProtection="1">
      <alignment vertical="center"/>
      <protection hidden="1"/>
    </xf>
    <xf numFmtId="20" fontId="19" fillId="0" borderId="72" xfId="0" applyNumberFormat="1" applyFont="1" applyBorder="1" applyAlignment="1" applyProtection="1">
      <alignment horizontal="left" vertical="center" justifyLastLine="1"/>
      <protection locked="0"/>
    </xf>
    <xf numFmtId="20" fontId="19" fillId="0" borderId="8" xfId="0" applyNumberFormat="1" applyFont="1" applyBorder="1" applyAlignment="1" applyProtection="1">
      <alignment horizontal="left" vertical="center" justifyLastLine="1"/>
      <protection locked="0"/>
    </xf>
    <xf numFmtId="0" fontId="73" fillId="0" borderId="0" xfId="0" applyFont="1" applyAlignment="1">
      <alignment horizontal="left" vertical="center"/>
    </xf>
    <xf numFmtId="0" fontId="4" fillId="0" borderId="21" xfId="0" applyFont="1" applyBorder="1">
      <alignment vertical="center"/>
    </xf>
    <xf numFmtId="0" fontId="4" fillId="0" borderId="0" xfId="0" applyFont="1" applyProtection="1">
      <alignment vertical="center"/>
      <protection hidden="1"/>
    </xf>
    <xf numFmtId="182" fontId="4" fillId="0" borderId="0" xfId="0" applyNumberFormat="1" applyFont="1">
      <alignment vertical="center"/>
    </xf>
    <xf numFmtId="0" fontId="4" fillId="0" borderId="18" xfId="0" applyFont="1" applyBorder="1" applyAlignment="1">
      <alignment vertical="top"/>
    </xf>
    <xf numFmtId="0" fontId="4" fillId="0" borderId="24" xfId="0" applyFont="1" applyBorder="1" applyAlignment="1">
      <alignment vertical="top"/>
    </xf>
    <xf numFmtId="0" fontId="4" fillId="0" borderId="8" xfId="0" applyFont="1" applyBorder="1" applyAlignment="1">
      <alignment vertical="top"/>
    </xf>
    <xf numFmtId="0" fontId="4" fillId="0" borderId="8" xfId="0" applyFont="1" applyBorder="1">
      <alignment vertical="center"/>
    </xf>
    <xf numFmtId="0" fontId="4" fillId="0" borderId="25" xfId="0" applyFont="1" applyBorder="1">
      <alignment vertical="center"/>
    </xf>
    <xf numFmtId="0" fontId="4" fillId="0" borderId="0" xfId="0" applyFont="1" applyAlignment="1">
      <alignment horizontal="right" vertical="center"/>
    </xf>
    <xf numFmtId="0" fontId="4" fillId="0" borderId="44" xfId="0" applyFont="1" applyBorder="1">
      <alignment vertical="center"/>
    </xf>
    <xf numFmtId="49" fontId="4" fillId="0" borderId="0" xfId="0" applyNumberFormat="1" applyFont="1" applyProtection="1">
      <alignment vertical="center"/>
      <protection locked="0"/>
    </xf>
    <xf numFmtId="0" fontId="4" fillId="0" borderId="0" xfId="0" applyFont="1" applyAlignment="1" applyProtection="1">
      <alignment horizontal="left" vertical="center"/>
      <protection locked="0"/>
    </xf>
    <xf numFmtId="0" fontId="4" fillId="0" borderId="8" xfId="0" applyFont="1" applyBorder="1" applyAlignment="1">
      <alignment horizontal="center" vertical="center"/>
    </xf>
    <xf numFmtId="0" fontId="4" fillId="0" borderId="20" xfId="0" applyFont="1" applyBorder="1" applyAlignment="1">
      <alignment horizontal="center" vertical="center"/>
    </xf>
    <xf numFmtId="0" fontId="4" fillId="0" borderId="0" xfId="0" applyFont="1" applyAlignment="1">
      <alignment horizontal="left" vertical="center" wrapText="1"/>
    </xf>
    <xf numFmtId="0" fontId="4" fillId="0" borderId="11" xfId="0" applyFont="1" applyBorder="1" applyAlignment="1">
      <alignment horizontal="center" vertical="center"/>
    </xf>
    <xf numFmtId="0" fontId="4" fillId="0" borderId="78" xfId="0" applyFont="1" applyBorder="1" applyAlignment="1">
      <alignment horizontal="center" vertical="center"/>
    </xf>
    <xf numFmtId="0" fontId="4" fillId="0" borderId="44" xfId="0" applyFont="1" applyBorder="1" applyAlignment="1">
      <alignment horizontal="center" vertical="center"/>
    </xf>
    <xf numFmtId="0" fontId="4" fillId="0" borderId="17" xfId="0" applyFont="1" applyBorder="1" applyAlignment="1">
      <alignment horizontal="right" vertical="center"/>
    </xf>
    <xf numFmtId="0" fontId="74" fillId="0" borderId="0" xfId="0" applyFont="1" applyProtection="1">
      <alignment vertical="center"/>
      <protection locked="0"/>
    </xf>
    <xf numFmtId="14" fontId="4" fillId="0" borderId="0" xfId="0" applyNumberFormat="1" applyFont="1" applyAlignment="1">
      <alignment horizontal="left" vertical="center"/>
    </xf>
    <xf numFmtId="177" fontId="4" fillId="0" borderId="45" xfId="0" applyNumberFormat="1" applyFont="1" applyBorder="1" applyProtection="1">
      <alignment vertical="center"/>
      <protection locked="0"/>
    </xf>
    <xf numFmtId="0" fontId="4" fillId="0" borderId="82" xfId="0" applyFont="1" applyBorder="1">
      <alignment vertical="center"/>
    </xf>
    <xf numFmtId="0" fontId="4" fillId="0" borderId="46" xfId="0" applyFont="1" applyBorder="1" applyAlignment="1">
      <alignment horizontal="center" vertical="center"/>
    </xf>
    <xf numFmtId="0" fontId="4" fillId="0" borderId="163" xfId="0" applyFont="1" applyBorder="1" applyProtection="1">
      <alignment vertical="center"/>
      <protection hidden="1"/>
    </xf>
    <xf numFmtId="177" fontId="4" fillId="0" borderId="83" xfId="0" applyNumberFormat="1" applyFont="1" applyBorder="1" applyProtection="1">
      <alignment vertical="center"/>
      <protection locked="0"/>
    </xf>
    <xf numFmtId="0" fontId="4" fillId="0" borderId="137" xfId="0" applyFont="1" applyBorder="1" applyAlignment="1">
      <alignment horizontal="center" vertical="center"/>
    </xf>
    <xf numFmtId="0" fontId="4" fillId="0" borderId="83" xfId="0" applyFont="1" applyBorder="1">
      <alignment vertical="center"/>
    </xf>
    <xf numFmtId="0" fontId="4" fillId="0" borderId="41" xfId="0" applyFont="1" applyBorder="1">
      <alignment vertical="center"/>
    </xf>
    <xf numFmtId="0" fontId="76" fillId="0" borderId="20" xfId="0" applyFont="1" applyBorder="1" applyProtection="1">
      <alignment vertical="center"/>
      <protection locked="0"/>
    </xf>
    <xf numFmtId="0" fontId="76" fillId="0" borderId="0" xfId="0" applyFont="1" applyProtection="1">
      <alignment vertical="center"/>
      <protection locked="0"/>
    </xf>
    <xf numFmtId="0" fontId="76" fillId="0" borderId="8" xfId="0" applyFont="1" applyBorder="1" applyProtection="1">
      <alignment vertical="center"/>
      <protection locked="0"/>
    </xf>
    <xf numFmtId="0" fontId="76" fillId="0" borderId="26" xfId="0" applyFont="1" applyBorder="1" applyProtection="1">
      <alignment vertical="center"/>
      <protection locked="0"/>
    </xf>
    <xf numFmtId="0" fontId="76" fillId="0" borderId="6" xfId="0" applyFont="1" applyBorder="1" applyProtection="1">
      <alignment vertical="center"/>
      <protection locked="0"/>
    </xf>
    <xf numFmtId="0" fontId="76" fillId="0" borderId="9" xfId="0" applyFont="1" applyBorder="1" applyProtection="1">
      <alignment vertical="center"/>
      <protection locked="0"/>
    </xf>
    <xf numFmtId="0" fontId="12" fillId="0" borderId="0" xfId="0" applyFont="1" applyAlignment="1">
      <alignment horizontal="left" vertical="center"/>
    </xf>
    <xf numFmtId="0" fontId="77" fillId="0" borderId="0" xfId="0" applyFont="1" applyAlignment="1">
      <alignment horizontal="left" vertical="center"/>
    </xf>
    <xf numFmtId="0" fontId="74" fillId="0" borderId="20" xfId="0" applyFont="1" applyBorder="1" applyProtection="1">
      <alignment vertical="center"/>
      <protection locked="0"/>
    </xf>
    <xf numFmtId="0" fontId="4" fillId="0" borderId="7" xfId="0" applyFont="1" applyBorder="1">
      <alignment vertical="center"/>
    </xf>
    <xf numFmtId="0" fontId="4" fillId="0" borderId="9" xfId="0" applyFont="1" applyBorder="1">
      <alignment vertical="center"/>
    </xf>
    <xf numFmtId="0" fontId="74" fillId="0" borderId="11" xfId="0" applyFont="1" applyBorder="1" applyProtection="1">
      <alignment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right" vertical="center"/>
      <protection locked="0"/>
    </xf>
    <xf numFmtId="0" fontId="4" fillId="0" borderId="11" xfId="0" applyFont="1" applyBorder="1" applyProtection="1">
      <alignment vertical="center"/>
      <protection locked="0"/>
    </xf>
    <xf numFmtId="176" fontId="4" fillId="0" borderId="11" xfId="0" applyNumberFormat="1" applyFont="1" applyBorder="1" applyAlignment="1" applyProtection="1">
      <alignment horizontal="right" vertical="center"/>
      <protection locked="0"/>
    </xf>
    <xf numFmtId="0" fontId="58" fillId="0" borderId="0" xfId="0" applyFont="1" applyAlignment="1">
      <alignment horizontal="left" vertical="center"/>
    </xf>
    <xf numFmtId="0" fontId="78" fillId="0" borderId="11" xfId="0" applyFont="1" applyBorder="1" applyAlignment="1" applyProtection="1">
      <alignment horizontal="center" vertical="center"/>
      <protection locked="0"/>
    </xf>
    <xf numFmtId="0" fontId="78" fillId="0" borderId="11" xfId="0" applyFont="1" applyBorder="1" applyProtection="1">
      <alignment vertical="center"/>
      <protection locked="0"/>
    </xf>
    <xf numFmtId="0" fontId="4" fillId="0" borderId="160" xfId="0" applyFont="1" applyBorder="1">
      <alignment vertical="center"/>
    </xf>
    <xf numFmtId="0" fontId="4" fillId="0" borderId="45" xfId="0" applyFont="1" applyBorder="1">
      <alignment vertical="center"/>
    </xf>
    <xf numFmtId="0" fontId="4" fillId="0" borderId="15" xfId="0" applyFont="1" applyBorder="1" applyAlignment="1">
      <alignment horizontal="left" vertical="center"/>
    </xf>
    <xf numFmtId="0" fontId="47" fillId="0" borderId="0" xfId="0" applyFont="1">
      <alignment vertical="center"/>
    </xf>
    <xf numFmtId="0" fontId="47" fillId="0" borderId="0" xfId="0" applyFont="1" applyAlignment="1">
      <alignment horizontal="left" vertical="center"/>
    </xf>
    <xf numFmtId="0" fontId="4" fillId="7" borderId="4" xfId="0" applyFont="1" applyFill="1" applyBorder="1" applyAlignment="1">
      <alignment vertical="top" wrapText="1"/>
    </xf>
    <xf numFmtId="0" fontId="4" fillId="7" borderId="6" xfId="0" applyFont="1" applyFill="1" applyBorder="1" applyAlignment="1">
      <alignment vertical="top" wrapText="1"/>
    </xf>
    <xf numFmtId="0" fontId="4" fillId="7" borderId="14" xfId="0" applyFont="1" applyFill="1" applyBorder="1" applyAlignment="1">
      <alignment vertical="top" wrapText="1"/>
    </xf>
    <xf numFmtId="0" fontId="4" fillId="7" borderId="15" xfId="0" applyFont="1" applyFill="1" applyBorder="1" applyAlignment="1">
      <alignment vertical="top" wrapText="1"/>
    </xf>
    <xf numFmtId="0" fontId="4" fillId="0" borderId="15" xfId="0" applyFont="1" applyBorder="1">
      <alignment vertical="center"/>
    </xf>
    <xf numFmtId="0" fontId="4" fillId="0" borderId="62" xfId="0" applyFont="1" applyBorder="1">
      <alignment vertical="center"/>
    </xf>
    <xf numFmtId="0" fontId="45" fillId="0" borderId="0" xfId="0" applyFont="1" applyAlignment="1"/>
    <xf numFmtId="0" fontId="31" fillId="0" borderId="112" xfId="0" applyFont="1" applyBorder="1">
      <alignment vertical="center"/>
    </xf>
    <xf numFmtId="0" fontId="31" fillId="0" borderId="11" xfId="0" applyFont="1" applyBorder="1">
      <alignment vertical="center"/>
    </xf>
    <xf numFmtId="0" fontId="31" fillId="0" borderId="28" xfId="0" applyFont="1" applyBorder="1">
      <alignment vertical="center"/>
    </xf>
    <xf numFmtId="0" fontId="31" fillId="0" borderId="28" xfId="0" applyFont="1" applyBorder="1" applyAlignment="1">
      <alignment horizontal="center" vertical="center"/>
    </xf>
    <xf numFmtId="0" fontId="80" fillId="0" borderId="0" xfId="0" applyFont="1">
      <alignment vertical="center"/>
    </xf>
    <xf numFmtId="0" fontId="80" fillId="0" borderId="15" xfId="0" applyFont="1" applyBorder="1">
      <alignment vertical="center"/>
    </xf>
    <xf numFmtId="0" fontId="80" fillId="0" borderId="3" xfId="0" applyFont="1" applyBorder="1">
      <alignment vertical="center"/>
    </xf>
    <xf numFmtId="0" fontId="80" fillId="0" borderId="0" xfId="0" applyFont="1" applyAlignment="1">
      <alignment horizontal="center" vertical="center"/>
    </xf>
    <xf numFmtId="0" fontId="80" fillId="0" borderId="4" xfId="0" applyFont="1" applyBorder="1">
      <alignment vertical="center"/>
    </xf>
    <xf numFmtId="0" fontId="80" fillId="5" borderId="0" xfId="0" applyFont="1" applyFill="1">
      <alignment vertical="center"/>
    </xf>
    <xf numFmtId="0" fontId="80" fillId="0" borderId="112" xfId="0" applyFont="1" applyBorder="1">
      <alignment vertical="center"/>
    </xf>
    <xf numFmtId="0" fontId="80" fillId="0" borderId="11" xfId="0" applyFont="1" applyBorder="1">
      <alignment vertical="center"/>
    </xf>
    <xf numFmtId="0" fontId="80" fillId="0" borderId="13" xfId="0" applyFont="1" applyBorder="1">
      <alignment vertical="center"/>
    </xf>
    <xf numFmtId="0" fontId="80" fillId="0" borderId="28" xfId="0" applyFont="1" applyBorder="1">
      <alignment vertical="center"/>
    </xf>
    <xf numFmtId="49" fontId="4" fillId="0" borderId="0" xfId="0" applyNumberFormat="1" applyFont="1" applyAlignment="1" applyProtection="1">
      <alignment horizontal="left" vertical="center"/>
      <protection locked="0"/>
    </xf>
    <xf numFmtId="0" fontId="4" fillId="0" borderId="6" xfId="0" applyFont="1" applyBorder="1" applyProtection="1">
      <alignment vertical="center"/>
      <protection locked="0"/>
    </xf>
    <xf numFmtId="49" fontId="4" fillId="0" borderId="6" xfId="0" applyNumberFormat="1" applyFont="1" applyBorder="1" applyProtection="1">
      <alignment vertical="center"/>
      <protection locked="0"/>
    </xf>
    <xf numFmtId="0" fontId="4" fillId="5" borderId="0" xfId="0" applyFont="1" applyFill="1" applyAlignment="1" applyProtection="1">
      <alignment horizontal="left" vertical="center"/>
      <protection locked="0"/>
    </xf>
    <xf numFmtId="182" fontId="14" fillId="0" borderId="0" xfId="0" applyNumberFormat="1" applyFont="1">
      <alignment vertical="center"/>
    </xf>
    <xf numFmtId="177" fontId="20" fillId="0" borderId="17" xfId="0" applyNumberFormat="1" applyFont="1" applyBorder="1" applyProtection="1">
      <alignment vertical="center"/>
      <protection hidden="1"/>
    </xf>
    <xf numFmtId="177" fontId="20" fillId="0" borderId="11" xfId="0" applyNumberFormat="1" applyFont="1" applyBorder="1" applyProtection="1">
      <alignment vertical="center"/>
      <protection hidden="1"/>
    </xf>
    <xf numFmtId="177" fontId="20" fillId="0" borderId="12" xfId="0" applyNumberFormat="1" applyFont="1" applyBorder="1" applyProtection="1">
      <alignment vertical="center"/>
      <protection hidden="1"/>
    </xf>
    <xf numFmtId="0" fontId="17" fillId="0" borderId="20" xfId="0" applyFont="1" applyBorder="1" applyProtection="1">
      <alignment vertical="center"/>
      <protection hidden="1"/>
    </xf>
    <xf numFmtId="0" fontId="18" fillId="0" borderId="20" xfId="0" applyFont="1" applyBorder="1" applyProtection="1">
      <alignment vertical="center"/>
      <protection hidden="1"/>
    </xf>
    <xf numFmtId="0" fontId="18" fillId="0" borderId="20" xfId="0" applyFont="1" applyBorder="1" applyAlignment="1" applyProtection="1">
      <alignment horizontal="center" vertical="center"/>
      <protection hidden="1"/>
    </xf>
    <xf numFmtId="0" fontId="18" fillId="0" borderId="81" xfId="0" applyFont="1" applyBorder="1" applyAlignment="1" applyProtection="1">
      <alignment horizontal="left" vertical="center"/>
      <protection hidden="1"/>
    </xf>
    <xf numFmtId="0" fontId="47" fillId="0" borderId="0" xfId="0" applyFont="1" applyAlignment="1">
      <alignment horizontal="center" vertical="center"/>
    </xf>
    <xf numFmtId="0" fontId="47" fillId="0" borderId="18" xfId="0" applyFont="1" applyBorder="1">
      <alignment vertical="center"/>
    </xf>
    <xf numFmtId="0" fontId="47" fillId="0" borderId="5" xfId="0" applyFont="1" applyBorder="1">
      <alignment vertical="center"/>
    </xf>
    <xf numFmtId="0" fontId="47" fillId="0" borderId="0" xfId="0" applyFont="1" applyAlignment="1">
      <alignment vertical="center" wrapText="1"/>
    </xf>
    <xf numFmtId="0" fontId="75" fillId="0" borderId="0" xfId="0" applyFont="1">
      <alignment vertical="center"/>
    </xf>
    <xf numFmtId="0" fontId="75" fillId="0" borderId="0" xfId="0" applyFont="1" applyAlignment="1">
      <alignment horizontal="center" vertical="center"/>
    </xf>
    <xf numFmtId="0" fontId="75" fillId="0" borderId="5" xfId="0" applyFont="1" applyBorder="1">
      <alignment vertical="center"/>
    </xf>
    <xf numFmtId="0" fontId="75" fillId="0" borderId="0" xfId="0" applyFont="1" applyAlignment="1">
      <alignment horizontal="left" vertical="center"/>
    </xf>
    <xf numFmtId="0" fontId="75" fillId="0" borderId="0" xfId="0" applyFont="1" applyProtection="1">
      <alignment vertical="center"/>
      <protection locked="0"/>
    </xf>
    <xf numFmtId="0" fontId="75" fillId="0" borderId="20" xfId="0" applyFont="1" applyBorder="1">
      <alignment vertical="center"/>
    </xf>
    <xf numFmtId="0" fontId="75" fillId="0" borderId="0" xfId="0" applyFont="1" applyAlignment="1">
      <alignment horizontal="right" vertical="center"/>
    </xf>
    <xf numFmtId="0" fontId="75" fillId="0" borderId="0" xfId="0" applyFont="1" applyAlignment="1" applyProtection="1">
      <alignment horizontal="center" vertical="center"/>
      <protection locked="0"/>
    </xf>
    <xf numFmtId="0" fontId="75" fillId="0" borderId="0" xfId="0" applyFont="1" applyProtection="1">
      <alignment vertical="center"/>
      <protection hidden="1"/>
    </xf>
    <xf numFmtId="177" fontId="75" fillId="0" borderId="0" xfId="0" applyNumberFormat="1" applyFont="1" applyAlignment="1">
      <alignment horizontal="left" vertical="center"/>
    </xf>
    <xf numFmtId="49" fontId="75" fillId="0" borderId="0" xfId="0" applyNumberFormat="1" applyFont="1" applyProtection="1">
      <alignment vertical="center"/>
      <protection locked="0"/>
    </xf>
    <xf numFmtId="0" fontId="75" fillId="0" borderId="0" xfId="0" applyFont="1" applyAlignment="1" applyProtection="1">
      <alignment horizontal="center" vertical="center"/>
      <protection hidden="1"/>
    </xf>
    <xf numFmtId="176" fontId="75" fillId="0" borderId="0" xfId="0" applyNumberFormat="1" applyFont="1" applyAlignment="1" applyProtection="1">
      <alignment horizontal="right" vertical="center"/>
      <protection locked="0"/>
    </xf>
    <xf numFmtId="177" fontId="4" fillId="0" borderId="0" xfId="0" applyNumberFormat="1" applyFont="1">
      <alignment vertical="center"/>
    </xf>
    <xf numFmtId="0" fontId="4" fillId="0" borderId="22" xfId="0" applyFont="1" applyBorder="1" applyAlignment="1">
      <alignment horizontal="left" vertical="center"/>
    </xf>
    <xf numFmtId="0" fontId="73" fillId="0" borderId="20" xfId="0" applyFont="1" applyBorder="1" applyAlignment="1">
      <alignment horizontal="left" vertical="center"/>
    </xf>
    <xf numFmtId="0" fontId="75" fillId="0" borderId="0" xfId="0" applyFont="1" applyAlignment="1">
      <alignment horizontal="left" vertical="center" wrapText="1"/>
    </xf>
    <xf numFmtId="0" fontId="75" fillId="0" borderId="11" xfId="0" applyFont="1" applyBorder="1" applyAlignment="1">
      <alignment horizontal="center" vertical="center"/>
    </xf>
    <xf numFmtId="0" fontId="75" fillId="0" borderId="0" xfId="0" applyFont="1" applyAlignment="1">
      <alignment vertical="top"/>
    </xf>
    <xf numFmtId="0" fontId="75" fillId="0" borderId="8" xfId="0" applyFont="1" applyBorder="1">
      <alignment vertical="center"/>
    </xf>
    <xf numFmtId="0" fontId="75" fillId="0" borderId="8" xfId="0" applyFont="1" applyBorder="1" applyAlignment="1">
      <alignment horizontal="center" vertical="center"/>
    </xf>
    <xf numFmtId="0" fontId="47" fillId="0" borderId="0" xfId="0" applyFont="1" applyAlignment="1">
      <alignment vertical="top"/>
    </xf>
    <xf numFmtId="0" fontId="47" fillId="0" borderId="17" xfId="0" applyFont="1" applyBorder="1">
      <alignment vertical="center"/>
    </xf>
    <xf numFmtId="0" fontId="75" fillId="0" borderId="17" xfId="0" applyFont="1" applyBorder="1">
      <alignment vertical="center"/>
    </xf>
    <xf numFmtId="0" fontId="75" fillId="0" borderId="11" xfId="0" applyFont="1" applyBorder="1">
      <alignment vertical="center"/>
    </xf>
    <xf numFmtId="0" fontId="75" fillId="0" borderId="141" xfId="0" applyFont="1" applyBorder="1">
      <alignment vertical="center"/>
    </xf>
    <xf numFmtId="0" fontId="75" fillId="0" borderId="11" xfId="0" applyFont="1" applyBorder="1" applyAlignment="1">
      <alignment horizontal="left" vertical="center"/>
    </xf>
    <xf numFmtId="0" fontId="75" fillId="0" borderId="12" xfId="0" applyFont="1" applyBorder="1" applyAlignment="1">
      <alignment horizontal="left" vertical="center"/>
    </xf>
    <xf numFmtId="0" fontId="75" fillId="0" borderId="17" xfId="0" applyFont="1" applyBorder="1" applyAlignment="1">
      <alignment horizontal="left" vertical="center"/>
    </xf>
    <xf numFmtId="0" fontId="75" fillId="0" borderId="11" xfId="0" applyFont="1" applyBorder="1" applyProtection="1">
      <alignment vertical="center"/>
      <protection locked="0"/>
    </xf>
    <xf numFmtId="0" fontId="75" fillId="0" borderId="12" xfId="0" applyFont="1" applyBorder="1" applyProtection="1">
      <alignment vertical="center"/>
      <protection locked="0"/>
    </xf>
    <xf numFmtId="0" fontId="75" fillId="8" borderId="11" xfId="0" applyFont="1" applyFill="1" applyBorder="1" applyAlignment="1">
      <alignment horizontal="left" vertical="center"/>
    </xf>
    <xf numFmtId="0" fontId="75" fillId="8" borderId="12" xfId="0" applyFont="1" applyFill="1" applyBorder="1" applyAlignment="1">
      <alignment horizontal="left" vertical="center"/>
    </xf>
    <xf numFmtId="0" fontId="75" fillId="8" borderId="17" xfId="0" applyFont="1" applyFill="1" applyBorder="1">
      <alignment vertical="center"/>
    </xf>
    <xf numFmtId="0" fontId="75" fillId="8" borderId="11" xfId="0" applyFont="1" applyFill="1" applyBorder="1">
      <alignment vertical="center"/>
    </xf>
    <xf numFmtId="0" fontId="75" fillId="8" borderId="141" xfId="0" applyFont="1" applyFill="1" applyBorder="1">
      <alignment vertical="center"/>
    </xf>
    <xf numFmtId="0" fontId="75" fillId="8" borderId="11" xfId="0" applyFont="1" applyFill="1" applyBorder="1" applyAlignment="1">
      <alignment horizontal="center" vertical="center"/>
    </xf>
    <xf numFmtId="0" fontId="75" fillId="0" borderId="24" xfId="0" applyFont="1" applyBorder="1">
      <alignment vertical="center"/>
    </xf>
    <xf numFmtId="0" fontId="75" fillId="0" borderId="8" xfId="0" applyFont="1" applyBorder="1" applyAlignment="1">
      <alignment horizontal="left" vertical="center"/>
    </xf>
    <xf numFmtId="0" fontId="75" fillId="0" borderId="25" xfId="0" applyFont="1" applyBorder="1" applyAlignment="1">
      <alignment horizontal="left" vertical="center"/>
    </xf>
    <xf numFmtId="0" fontId="75" fillId="0" borderId="0" xfId="0" applyFont="1" applyAlignment="1" applyProtection="1">
      <alignment horizontal="left" vertical="center"/>
      <protection locked="0"/>
    </xf>
    <xf numFmtId="0" fontId="75" fillId="0" borderId="24" xfId="0" applyFont="1" applyBorder="1" applyAlignment="1">
      <alignment horizontal="left" vertical="center"/>
    </xf>
    <xf numFmtId="0" fontId="75" fillId="0" borderId="177" xfId="0" applyFont="1" applyBorder="1">
      <alignment vertical="center"/>
    </xf>
    <xf numFmtId="0" fontId="95" fillId="0" borderId="20" xfId="0" applyFont="1" applyBorder="1" applyProtection="1">
      <alignment vertical="center"/>
      <protection locked="0"/>
    </xf>
    <xf numFmtId="0" fontId="95" fillId="0" borderId="0" xfId="0" applyFont="1" applyProtection="1">
      <alignment vertical="center"/>
      <protection locked="0"/>
    </xf>
    <xf numFmtId="0" fontId="95" fillId="0" borderId="26" xfId="0" applyFont="1" applyBorder="1" applyProtection="1">
      <alignment vertical="center"/>
      <protection locked="0"/>
    </xf>
    <xf numFmtId="0" fontId="75" fillId="0" borderId="178" xfId="0" applyFont="1" applyBorder="1">
      <alignment vertical="center"/>
    </xf>
    <xf numFmtId="0" fontId="95" fillId="0" borderId="6" xfId="0" applyFont="1" applyBorder="1" applyProtection="1">
      <alignment vertical="center"/>
      <protection locked="0"/>
    </xf>
    <xf numFmtId="0" fontId="75" fillId="0" borderId="179" xfId="0" applyFont="1" applyBorder="1">
      <alignment vertical="center"/>
    </xf>
    <xf numFmtId="0" fontId="95" fillId="0" borderId="8" xfId="0" applyFont="1" applyBorder="1" applyProtection="1">
      <alignment vertical="center"/>
      <protection locked="0"/>
    </xf>
    <xf numFmtId="0" fontId="95" fillId="0" borderId="9" xfId="0" applyFont="1" applyBorder="1" applyProtection="1">
      <alignment vertical="center"/>
      <protection locked="0"/>
    </xf>
    <xf numFmtId="0" fontId="4" fillId="7" borderId="0" xfId="0" applyFont="1" applyFill="1" applyAlignment="1">
      <alignment vertical="top" wrapText="1"/>
    </xf>
    <xf numFmtId="0" fontId="49" fillId="0" borderId="15" xfId="0" applyFont="1" applyBorder="1" applyAlignment="1">
      <alignment horizontal="center" vertical="top" wrapText="1"/>
    </xf>
    <xf numFmtId="0" fontId="75" fillId="0" borderId="8" xfId="0" applyFont="1" applyBorder="1" applyProtection="1">
      <alignment vertical="center"/>
      <protection locked="0"/>
    </xf>
    <xf numFmtId="177" fontId="75" fillId="0" borderId="0" xfId="0" applyNumberFormat="1" applyFont="1" applyAlignment="1" applyProtection="1">
      <alignment horizontal="center" vertical="center"/>
      <protection locked="0"/>
    </xf>
    <xf numFmtId="177" fontId="75" fillId="0" borderId="0" xfId="0" applyNumberFormat="1" applyFont="1" applyAlignment="1" applyProtection="1">
      <alignment horizontal="right" vertical="center"/>
      <protection locked="0"/>
    </xf>
    <xf numFmtId="177" fontId="75" fillId="0" borderId="0" xfId="0" applyNumberFormat="1" applyFont="1" applyAlignment="1">
      <alignment horizontal="right" vertical="center"/>
    </xf>
    <xf numFmtId="177" fontId="75" fillId="0" borderId="0" xfId="0" applyNumberFormat="1" applyFont="1" applyProtection="1">
      <alignment vertical="center"/>
      <protection locked="0"/>
    </xf>
    <xf numFmtId="0" fontId="75" fillId="0" borderId="11" xfId="0" applyFont="1" applyBorder="1" applyAlignment="1" applyProtection="1">
      <alignment horizontal="left" vertical="center"/>
      <protection locked="0"/>
    </xf>
    <xf numFmtId="0" fontId="4" fillId="0" borderId="20" xfId="0" applyFont="1" applyBorder="1" applyAlignment="1">
      <alignment vertical="top"/>
    </xf>
    <xf numFmtId="0" fontId="80" fillId="0" borderId="1" xfId="0" applyFont="1" applyBorder="1">
      <alignment vertical="center"/>
    </xf>
    <xf numFmtId="0" fontId="80" fillId="0" borderId="6" xfId="0" applyFont="1" applyBorder="1">
      <alignment vertical="center"/>
    </xf>
    <xf numFmtId="0" fontId="7" fillId="0" borderId="0" xfId="0" applyFont="1" applyProtection="1">
      <alignment vertical="center"/>
      <protection hidden="1"/>
    </xf>
    <xf numFmtId="0" fontId="69" fillId="0" borderId="0" xfId="0" applyFont="1" applyAlignment="1" applyProtection="1">
      <alignment horizontal="center" vertical="center" wrapText="1"/>
      <protection hidden="1"/>
    </xf>
    <xf numFmtId="0" fontId="7" fillId="0" borderId="0" xfId="0" applyFont="1" applyAlignment="1" applyProtection="1">
      <alignment horizontal="center" vertical="center"/>
      <protection locked="0"/>
    </xf>
    <xf numFmtId="0" fontId="29" fillId="0" borderId="0" xfId="0" applyFont="1">
      <alignment vertical="center"/>
    </xf>
    <xf numFmtId="0" fontId="80" fillId="0" borderId="62" xfId="0" applyFont="1" applyBorder="1">
      <alignment vertical="center"/>
    </xf>
    <xf numFmtId="0" fontId="80" fillId="5" borderId="12" xfId="0" applyFont="1" applyFill="1" applyBorder="1">
      <alignment vertical="center"/>
    </xf>
    <xf numFmtId="0" fontId="31" fillId="0" borderId="8" xfId="0" applyFont="1" applyBorder="1">
      <alignment vertical="center"/>
    </xf>
    <xf numFmtId="0" fontId="31" fillId="0" borderId="15" xfId="0" applyFont="1" applyBorder="1" applyAlignment="1">
      <alignment horizontal="center" vertical="center"/>
    </xf>
    <xf numFmtId="0" fontId="31" fillId="0" borderId="15" xfId="0" applyFont="1" applyBorder="1">
      <alignment vertical="center"/>
    </xf>
    <xf numFmtId="0" fontId="7" fillId="0" borderId="0" xfId="0" applyFont="1" applyAlignment="1">
      <alignment horizontal="left" vertical="center"/>
    </xf>
    <xf numFmtId="0" fontId="4" fillId="0" borderId="157" xfId="0" applyFont="1" applyBorder="1" applyAlignment="1">
      <alignment horizontal="center" vertical="center"/>
    </xf>
    <xf numFmtId="0" fontId="3" fillId="0" borderId="126" xfId="0" applyFont="1" applyBorder="1" applyAlignment="1">
      <alignment horizontal="center" vertical="center"/>
    </xf>
    <xf numFmtId="177" fontId="4" fillId="0" borderId="93" xfId="0" applyNumberFormat="1" applyFont="1" applyBorder="1">
      <alignment vertical="center"/>
    </xf>
    <xf numFmtId="0" fontId="102" fillId="0" borderId="15" xfId="0" applyFont="1" applyBorder="1" applyAlignment="1">
      <alignment horizontal="left" vertical="center"/>
    </xf>
    <xf numFmtId="0" fontId="45" fillId="0" borderId="20" xfId="0" applyFont="1" applyBorder="1" applyProtection="1">
      <alignment vertical="center"/>
      <protection locked="0"/>
    </xf>
    <xf numFmtId="0" fontId="45" fillId="0" borderId="0" xfId="0" applyFont="1" applyProtection="1">
      <alignment vertical="center"/>
      <protection locked="0"/>
    </xf>
    <xf numFmtId="0" fontId="45" fillId="0" borderId="146" xfId="0" applyFont="1" applyBorder="1" applyProtection="1">
      <alignment vertical="center"/>
      <protection locked="0"/>
    </xf>
    <xf numFmtId="0" fontId="45" fillId="0" borderId="147" xfId="0" applyFont="1" applyBorder="1" applyProtection="1">
      <alignment vertical="center"/>
      <protection locked="0"/>
    </xf>
    <xf numFmtId="0" fontId="45" fillId="0" borderId="8" xfId="0" applyFont="1" applyBorder="1" applyProtection="1">
      <alignment vertical="center"/>
      <protection locked="0"/>
    </xf>
    <xf numFmtId="0" fontId="102" fillId="0" borderId="0" xfId="0" applyFont="1">
      <alignment vertical="center"/>
    </xf>
    <xf numFmtId="0" fontId="102" fillId="0" borderId="0" xfId="0" applyFont="1" applyAlignment="1">
      <alignment horizontal="center" vertical="center"/>
    </xf>
    <xf numFmtId="0" fontId="75" fillId="0" borderId="0" xfId="0" applyFont="1" applyAlignment="1" applyProtection="1">
      <alignment horizontal="right" vertical="center"/>
      <protection locked="0"/>
    </xf>
    <xf numFmtId="0" fontId="31" fillId="0" borderId="59" xfId="0" applyFont="1" applyBorder="1">
      <alignment vertical="center"/>
    </xf>
    <xf numFmtId="0" fontId="4" fillId="0" borderId="17" xfId="0" applyFont="1" applyBorder="1">
      <alignment vertical="center"/>
    </xf>
    <xf numFmtId="0" fontId="4" fillId="0" borderId="8" xfId="0" applyFont="1" applyBorder="1" applyProtection="1">
      <alignment vertical="center"/>
      <protection locked="0"/>
    </xf>
    <xf numFmtId="0" fontId="4" fillId="0" borderId="24" xfId="0" applyFont="1" applyBorder="1">
      <alignment vertical="center"/>
    </xf>
    <xf numFmtId="0" fontId="4" fillId="0" borderId="73" xfId="0" applyFont="1" applyBorder="1" applyProtection="1">
      <alignment vertical="center"/>
      <protection hidden="1"/>
    </xf>
    <xf numFmtId="0" fontId="4" fillId="0" borderId="46" xfId="0" applyFont="1" applyBorder="1">
      <alignment vertical="center"/>
    </xf>
    <xf numFmtId="0" fontId="4" fillId="0" borderId="213" xfId="0" applyFont="1" applyBorder="1">
      <alignment vertical="center"/>
    </xf>
    <xf numFmtId="0" fontId="4" fillId="0" borderId="54" xfId="0" applyFont="1" applyBorder="1">
      <alignment vertical="center"/>
    </xf>
    <xf numFmtId="177" fontId="4" fillId="0" borderId="54" xfId="0" applyNumberFormat="1" applyFont="1" applyBorder="1" applyProtection="1">
      <alignment vertical="center"/>
      <protection locked="0"/>
    </xf>
    <xf numFmtId="0" fontId="4" fillId="0" borderId="88" xfId="0" applyFont="1" applyBorder="1" applyAlignment="1">
      <alignment horizontal="center" vertical="center"/>
    </xf>
    <xf numFmtId="0" fontId="4" fillId="0" borderId="55" xfId="0" applyFont="1" applyBorder="1" applyAlignment="1">
      <alignment horizontal="center" vertical="center"/>
    </xf>
    <xf numFmtId="177" fontId="4" fillId="0" borderId="0" xfId="0" applyNumberFormat="1" applyFont="1" applyProtection="1">
      <alignment vertical="center"/>
      <protection locked="0"/>
    </xf>
    <xf numFmtId="0" fontId="4" fillId="0" borderId="67" xfId="0" applyFont="1" applyBorder="1" applyAlignment="1">
      <alignment horizontal="center" vertical="center"/>
    </xf>
    <xf numFmtId="0" fontId="4" fillId="0" borderId="70" xfId="0" applyFont="1" applyBorder="1">
      <alignment vertical="center"/>
    </xf>
    <xf numFmtId="0" fontId="4" fillId="0" borderId="53" xfId="0" applyFont="1" applyBorder="1">
      <alignment vertical="center"/>
    </xf>
    <xf numFmtId="0" fontId="4" fillId="0" borderId="42" xfId="0" applyFont="1" applyBorder="1">
      <alignment vertical="center"/>
    </xf>
    <xf numFmtId="0" fontId="4" fillId="0" borderId="65" xfId="0" applyFont="1" applyBorder="1">
      <alignment vertical="center"/>
    </xf>
    <xf numFmtId="0" fontId="75" fillId="0" borderId="0" xfId="0" applyFont="1" applyAlignment="1"/>
    <xf numFmtId="0" fontId="80" fillId="0" borderId="8" xfId="0" applyFont="1" applyBorder="1">
      <alignment vertical="center"/>
    </xf>
    <xf numFmtId="177" fontId="29" fillId="0" borderId="0" xfId="0" applyNumberFormat="1" applyFont="1" applyAlignment="1" applyProtection="1">
      <protection hidden="1"/>
    </xf>
    <xf numFmtId="0" fontId="31" fillId="0" borderId="13" xfId="0" applyFont="1" applyBorder="1">
      <alignment vertical="center"/>
    </xf>
    <xf numFmtId="0" fontId="53" fillId="0" borderId="5" xfId="0" applyFont="1" applyBorder="1" applyAlignment="1">
      <alignment horizontal="center" vertical="top" wrapText="1"/>
    </xf>
    <xf numFmtId="0" fontId="50" fillId="0" borderId="0" xfId="0" applyFont="1">
      <alignment vertical="center"/>
    </xf>
    <xf numFmtId="0" fontId="50" fillId="0" borderId="20" xfId="0" applyFont="1" applyBorder="1" applyAlignment="1">
      <alignment vertical="center" wrapText="1"/>
    </xf>
    <xf numFmtId="0" fontId="50" fillId="0" borderId="21" xfId="0" applyFont="1" applyBorder="1" applyAlignment="1">
      <alignment horizontal="right" vertical="center" wrapText="1"/>
    </xf>
    <xf numFmtId="0" fontId="50" fillId="0" borderId="8" xfId="0" applyFont="1" applyBorder="1" applyAlignment="1">
      <alignment vertical="center" wrapText="1"/>
    </xf>
    <xf numFmtId="0" fontId="50" fillId="0" borderId="104" xfId="0" applyFont="1" applyBorder="1" applyAlignment="1">
      <alignment horizontal="justify" vertical="center" wrapText="1"/>
    </xf>
    <xf numFmtId="0" fontId="50" fillId="0" borderId="98" xfId="0" applyFont="1" applyBorder="1" applyAlignment="1">
      <alignment horizontal="justify" vertical="center" wrapText="1"/>
    </xf>
    <xf numFmtId="0" fontId="50" fillId="0" borderId="81" xfId="0" applyFont="1" applyBorder="1" applyAlignment="1">
      <alignment horizontal="justify" vertical="center" wrapText="1"/>
    </xf>
    <xf numFmtId="0" fontId="50" fillId="0" borderId="0" xfId="0" applyFont="1" applyAlignment="1">
      <alignment horizontal="center" vertical="center"/>
    </xf>
    <xf numFmtId="0" fontId="50" fillId="0" borderId="98" xfId="0" applyFont="1" applyBorder="1" applyAlignment="1">
      <alignment horizontal="center" vertical="center" wrapText="1"/>
    </xf>
    <xf numFmtId="0" fontId="50" fillId="0" borderId="98" xfId="0" applyFont="1" applyBorder="1" applyAlignment="1">
      <alignment vertical="center" wrapText="1"/>
    </xf>
    <xf numFmtId="0" fontId="50" fillId="0" borderId="8" xfId="0" applyFont="1" applyBorder="1" applyAlignment="1">
      <alignment horizontal="center" vertical="center" wrapText="1"/>
    </xf>
    <xf numFmtId="0" fontId="50" fillId="0" borderId="52" xfId="0" applyFont="1" applyBorder="1" applyAlignment="1">
      <alignment horizontal="justify" vertical="center" wrapText="1"/>
    </xf>
    <xf numFmtId="0" fontId="50" fillId="0" borderId="0" xfId="0" applyFont="1" applyAlignment="1">
      <alignment vertical="center" wrapText="1"/>
    </xf>
    <xf numFmtId="0" fontId="50" fillId="0" borderId="224" xfId="0" applyFont="1" applyBorder="1">
      <alignment vertical="center"/>
    </xf>
    <xf numFmtId="0" fontId="50" fillId="0" borderId="225" xfId="0" applyFont="1" applyBorder="1">
      <alignment vertical="center"/>
    </xf>
    <xf numFmtId="0" fontId="50" fillId="0" borderId="226" xfId="0" applyFont="1" applyBorder="1">
      <alignment vertical="center"/>
    </xf>
    <xf numFmtId="0" fontId="50" fillId="0" borderId="227" xfId="0" applyFont="1" applyBorder="1">
      <alignment vertical="center"/>
    </xf>
    <xf numFmtId="0" fontId="50" fillId="0" borderId="227" xfId="0" applyFont="1" applyBorder="1" applyAlignment="1">
      <alignment vertical="center" wrapText="1"/>
    </xf>
    <xf numFmtId="0" fontId="50" fillId="0" borderId="228" xfId="0" applyFont="1" applyBorder="1">
      <alignment vertical="center"/>
    </xf>
    <xf numFmtId="0" fontId="50" fillId="0" borderId="228" xfId="0" applyFont="1" applyBorder="1" applyAlignment="1">
      <alignment vertical="center" wrapText="1"/>
    </xf>
    <xf numFmtId="0" fontId="50" fillId="0" borderId="229" xfId="0" applyFont="1" applyBorder="1" applyAlignment="1">
      <alignment vertical="center" wrapText="1"/>
    </xf>
    <xf numFmtId="0" fontId="50" fillId="0" borderId="230" xfId="0" applyFont="1" applyBorder="1" applyAlignment="1">
      <alignment vertical="center" wrapText="1"/>
    </xf>
    <xf numFmtId="0" fontId="50" fillId="0" borderId="231" xfId="0" applyFont="1" applyBorder="1" applyAlignment="1">
      <alignment vertical="center" wrapText="1"/>
    </xf>
    <xf numFmtId="0" fontId="53" fillId="0" borderId="0" xfId="0" applyFont="1">
      <alignment vertical="center"/>
    </xf>
    <xf numFmtId="0" fontId="53" fillId="0" borderId="5" xfId="0" applyFont="1" applyBorder="1" applyAlignment="1">
      <alignment vertical="top" wrapText="1"/>
    </xf>
    <xf numFmtId="0" fontId="53" fillId="0" borderId="17" xfId="0" applyFont="1" applyBorder="1" applyAlignment="1">
      <alignment horizontal="left" vertical="center"/>
    </xf>
    <xf numFmtId="0" fontId="53" fillId="0" borderId="11" xfId="0" applyFont="1" applyBorder="1" applyAlignment="1">
      <alignment horizontal="left" vertical="center"/>
    </xf>
    <xf numFmtId="0" fontId="53" fillId="0" borderId="11" xfId="0" applyFont="1" applyBorder="1">
      <alignment vertical="center"/>
    </xf>
    <xf numFmtId="0" fontId="53" fillId="0" borderId="11" xfId="0" applyFont="1" applyBorder="1" applyAlignment="1">
      <alignment vertical="top"/>
    </xf>
    <xf numFmtId="0" fontId="53" fillId="0" borderId="12" xfId="0" applyFont="1" applyBorder="1" applyAlignment="1">
      <alignment vertical="top"/>
    </xf>
    <xf numFmtId="0" fontId="53" fillId="0" borderId="17" xfId="0" applyFont="1" applyBorder="1">
      <alignment vertical="center"/>
    </xf>
    <xf numFmtId="0" fontId="53" fillId="0" borderId="11" xfId="0" applyFont="1" applyBorder="1" applyAlignment="1">
      <alignment vertical="top" wrapText="1"/>
    </xf>
    <xf numFmtId="0" fontId="53" fillId="0" borderId="12" xfId="0" applyFont="1" applyBorder="1" applyAlignment="1">
      <alignment vertical="top" wrapText="1"/>
    </xf>
    <xf numFmtId="0" fontId="53" fillId="0" borderId="18" xfId="0" applyFont="1" applyBorder="1" applyAlignment="1">
      <alignment horizontal="left" vertical="center"/>
    </xf>
    <xf numFmtId="0" fontId="53" fillId="0" borderId="0" xfId="0" applyFont="1" applyAlignment="1">
      <alignment horizontal="left" vertical="center"/>
    </xf>
    <xf numFmtId="0" fontId="53" fillId="0" borderId="0" xfId="0" applyFont="1" applyAlignment="1">
      <alignment vertical="top"/>
    </xf>
    <xf numFmtId="0" fontId="53" fillId="0" borderId="5" xfId="0" applyFont="1" applyBorder="1" applyAlignment="1">
      <alignment vertical="top"/>
    </xf>
    <xf numFmtId="0" fontId="53" fillId="0" borderId="11" xfId="0" applyFont="1" applyBorder="1" applyAlignment="1">
      <alignment horizontal="center" vertical="center"/>
    </xf>
    <xf numFmtId="0" fontId="53" fillId="0" borderId="11" xfId="0" applyFont="1" applyBorder="1" applyAlignment="1">
      <alignment horizontal="center" vertical="top"/>
    </xf>
    <xf numFmtId="0" fontId="53" fillId="0" borderId="12" xfId="0" applyFont="1" applyBorder="1" applyAlignment="1">
      <alignment horizontal="center" vertical="top"/>
    </xf>
    <xf numFmtId="0" fontId="53" fillId="0" borderId="11" xfId="0" applyFont="1" applyBorder="1" applyAlignment="1">
      <alignment horizontal="center" vertical="top" wrapText="1"/>
    </xf>
    <xf numFmtId="0" fontId="53" fillId="0" borderId="12" xfId="0" applyFont="1" applyBorder="1" applyAlignment="1">
      <alignment horizontal="center" vertical="top" wrapText="1"/>
    </xf>
    <xf numFmtId="0" fontId="53" fillId="0" borderId="12" xfId="0" applyFont="1" applyBorder="1">
      <alignment vertical="center"/>
    </xf>
    <xf numFmtId="0" fontId="53" fillId="0" borderId="18" xfId="0" applyFont="1" applyBorder="1">
      <alignment vertical="center"/>
    </xf>
    <xf numFmtId="0" fontId="53" fillId="0" borderId="0" xfId="0" applyFont="1" applyAlignment="1">
      <alignment horizontal="center" vertical="top" wrapText="1"/>
    </xf>
    <xf numFmtId="0" fontId="53" fillId="0" borderId="5" xfId="0" applyFont="1" applyBorder="1">
      <alignment vertical="center"/>
    </xf>
    <xf numFmtId="0" fontId="24" fillId="0" borderId="0" xfId="0" applyFont="1" applyAlignment="1">
      <alignment vertical="top"/>
    </xf>
    <xf numFmtId="0" fontId="50" fillId="0" borderId="0" xfId="0" applyFont="1" applyProtection="1">
      <alignment vertical="center"/>
      <protection hidden="1"/>
    </xf>
    <xf numFmtId="0" fontId="81" fillId="0" borderId="2" xfId="0" applyFont="1" applyBorder="1">
      <alignment vertical="center"/>
    </xf>
    <xf numFmtId="0" fontId="31" fillId="0" borderId="62" xfId="0" applyFont="1" applyBorder="1" applyAlignment="1">
      <alignment horizontal="center" vertical="center"/>
    </xf>
    <xf numFmtId="0" fontId="27" fillId="0" borderId="11" xfId="0" applyFont="1" applyBorder="1">
      <alignment vertical="center"/>
    </xf>
    <xf numFmtId="0" fontId="27" fillId="0" borderId="13" xfId="0" applyFont="1" applyBorder="1">
      <alignment vertical="center"/>
    </xf>
    <xf numFmtId="14" fontId="14" fillId="0" borderId="0" xfId="0" applyNumberFormat="1" applyFont="1">
      <alignment vertical="center"/>
    </xf>
    <xf numFmtId="0" fontId="29" fillId="0" borderId="1" xfId="0" applyFont="1" applyBorder="1" applyProtection="1">
      <alignment vertical="center"/>
      <protection hidden="1"/>
    </xf>
    <xf numFmtId="0" fontId="29" fillId="0" borderId="4" xfId="0" applyFont="1" applyBorder="1" applyProtection="1">
      <alignment vertical="center"/>
      <protection hidden="1"/>
    </xf>
    <xf numFmtId="180" fontId="29" fillId="0" borderId="97" xfId="0" applyNumberFormat="1" applyFont="1" applyBorder="1" applyAlignment="1" applyProtection="1">
      <alignment horizontal="center" vertical="center"/>
      <protection hidden="1"/>
    </xf>
    <xf numFmtId="0" fontId="29" fillId="0" borderId="97" xfId="0" applyFont="1" applyBorder="1" applyAlignment="1" applyProtection="1">
      <alignment horizontal="center" vertical="center"/>
      <protection hidden="1"/>
    </xf>
    <xf numFmtId="0" fontId="29" fillId="0" borderId="108" xfId="0" applyFont="1" applyBorder="1" applyAlignment="1" applyProtection="1">
      <alignment horizontal="center" vertical="center"/>
      <protection hidden="1"/>
    </xf>
    <xf numFmtId="179" fontId="29" fillId="0" borderId="4" xfId="0" applyNumberFormat="1" applyFont="1" applyBorder="1" applyAlignment="1" applyProtection="1">
      <alignment horizontal="center" vertical="center"/>
      <protection hidden="1"/>
    </xf>
    <xf numFmtId="0" fontId="124" fillId="0" borderId="0" xfId="0" applyFont="1" applyProtection="1">
      <alignment vertical="center"/>
      <protection hidden="1"/>
    </xf>
    <xf numFmtId="0" fontId="29" fillId="0" borderId="4" xfId="0" applyFont="1" applyBorder="1" applyAlignment="1" applyProtection="1">
      <alignment horizontal="center" vertical="center"/>
      <protection hidden="1"/>
    </xf>
    <xf numFmtId="0" fontId="80" fillId="11" borderId="33" xfId="0" applyFont="1" applyFill="1" applyBorder="1">
      <alignment vertical="center"/>
    </xf>
    <xf numFmtId="0" fontId="80" fillId="11" borderId="34" xfId="0" applyFont="1" applyFill="1" applyBorder="1">
      <alignment vertical="center"/>
    </xf>
    <xf numFmtId="0" fontId="125" fillId="0" borderId="0" xfId="0" applyFont="1" applyAlignment="1" applyProtection="1">
      <alignment horizontal="right" vertical="center"/>
      <protection hidden="1"/>
    </xf>
    <xf numFmtId="0" fontId="14" fillId="5" borderId="0" xfId="0" applyFont="1" applyFill="1" applyProtection="1">
      <alignment vertical="center"/>
      <protection hidden="1"/>
    </xf>
    <xf numFmtId="177" fontId="105" fillId="0" borderId="112" xfId="0" applyNumberFormat="1" applyFont="1" applyBorder="1" applyAlignment="1">
      <alignment horizontal="center" vertical="center"/>
    </xf>
    <xf numFmtId="0" fontId="70" fillId="0" borderId="34" xfId="0" applyFont="1" applyBorder="1">
      <alignment vertical="center"/>
    </xf>
    <xf numFmtId="0" fontId="16" fillId="0" borderId="82" xfId="0" applyFont="1" applyBorder="1" applyAlignment="1" applyProtection="1">
      <alignment vertical="center" shrinkToFit="1"/>
      <protection locked="0"/>
    </xf>
    <xf numFmtId="0" fontId="104" fillId="0" borderId="11" xfId="0" applyFont="1" applyBorder="1">
      <alignment vertical="center"/>
    </xf>
    <xf numFmtId="0" fontId="30" fillId="0" borderId="0" xfId="0" applyFont="1">
      <alignment vertical="center"/>
    </xf>
    <xf numFmtId="0" fontId="31" fillId="0" borderId="8" xfId="0" applyFont="1" applyBorder="1" applyProtection="1">
      <alignment vertical="center"/>
      <protection locked="0"/>
    </xf>
    <xf numFmtId="0" fontId="31" fillId="0" borderId="9" xfId="0" applyFont="1" applyBorder="1" applyProtection="1">
      <alignment vertical="center"/>
      <protection locked="0"/>
    </xf>
    <xf numFmtId="0" fontId="29" fillId="0" borderId="111" xfId="0" applyFont="1" applyBorder="1" applyAlignment="1" applyProtection="1">
      <alignment horizontal="center" vertical="center"/>
      <protection locked="0"/>
    </xf>
    <xf numFmtId="0" fontId="29" fillId="0" borderId="60" xfId="0" applyFont="1" applyBorder="1" applyAlignment="1" applyProtection="1">
      <alignment horizontal="center" vertical="center"/>
      <protection locked="0"/>
    </xf>
    <xf numFmtId="0" fontId="108" fillId="0" borderId="15" xfId="0" applyFont="1" applyBorder="1" applyProtection="1">
      <alignment vertical="center"/>
      <protection hidden="1"/>
    </xf>
    <xf numFmtId="0" fontId="113" fillId="0" borderId="112" xfId="0" applyFont="1" applyBorder="1" applyProtection="1">
      <alignment vertical="center"/>
      <protection hidden="1"/>
    </xf>
    <xf numFmtId="0" fontId="113" fillId="0" borderId="59" xfId="0" applyFont="1" applyBorder="1" applyProtection="1">
      <alignment vertical="center"/>
      <protection hidden="1"/>
    </xf>
    <xf numFmtId="0" fontId="113" fillId="0" borderId="11" xfId="0" applyFont="1" applyBorder="1" applyProtection="1">
      <alignment vertical="center"/>
      <protection hidden="1"/>
    </xf>
    <xf numFmtId="0" fontId="113" fillId="0" borderId="13" xfId="0" applyFont="1" applyBorder="1" applyProtection="1">
      <alignment vertical="center"/>
      <protection hidden="1"/>
    </xf>
    <xf numFmtId="0" fontId="132" fillId="0" borderId="15" xfId="0" applyFont="1" applyBorder="1" applyProtection="1">
      <alignment vertical="center"/>
      <protection hidden="1"/>
    </xf>
    <xf numFmtId="177" fontId="50" fillId="0" borderId="0" xfId="0" applyNumberFormat="1" applyFont="1" applyProtection="1">
      <alignment vertical="center"/>
      <protection hidden="1"/>
    </xf>
    <xf numFmtId="177" fontId="50" fillId="5" borderId="0" xfId="0" applyNumberFormat="1" applyFont="1" applyFill="1" applyProtection="1">
      <alignment vertical="center"/>
      <protection hidden="1"/>
    </xf>
    <xf numFmtId="0" fontId="50" fillId="0" borderId="0" xfId="0" applyFont="1" applyAlignment="1" applyProtection="1">
      <alignment horizontal="center" vertical="center"/>
      <protection hidden="1"/>
    </xf>
    <xf numFmtId="0" fontId="108" fillId="0" borderId="0" xfId="0" applyFont="1" applyAlignment="1" applyProtection="1">
      <alignment vertical="center" wrapText="1"/>
      <protection hidden="1"/>
    </xf>
    <xf numFmtId="0" fontId="23" fillId="0" borderId="0" xfId="0" applyFont="1">
      <alignment vertical="center"/>
    </xf>
    <xf numFmtId="0" fontId="3" fillId="0" borderId="22" xfId="0" applyFont="1" applyBorder="1">
      <alignment vertical="center"/>
    </xf>
    <xf numFmtId="0" fontId="3" fillId="0" borderId="21" xfId="0" applyFont="1" applyBorder="1">
      <alignment vertical="center"/>
    </xf>
    <xf numFmtId="0" fontId="3" fillId="0" borderId="0" xfId="0" applyFont="1">
      <alignment vertical="center"/>
    </xf>
    <xf numFmtId="0" fontId="139" fillId="0" borderId="18" xfId="0" applyFont="1" applyBorder="1">
      <alignment vertical="center"/>
    </xf>
    <xf numFmtId="0" fontId="139" fillId="0" borderId="0" xfId="0" applyFont="1">
      <alignment vertical="center"/>
    </xf>
    <xf numFmtId="0" fontId="139" fillId="0" borderId="0" xfId="0" applyFont="1" applyAlignment="1">
      <alignment horizontal="center" vertical="center"/>
    </xf>
    <xf numFmtId="0" fontId="139" fillId="0" borderId="0" xfId="0" applyFont="1" applyAlignment="1">
      <alignment horizontal="left" vertical="center"/>
    </xf>
    <xf numFmtId="0" fontId="139" fillId="0" borderId="5" xfId="0" applyFont="1" applyBorder="1">
      <alignment vertical="center"/>
    </xf>
    <xf numFmtId="0" fontId="139" fillId="0" borderId="0" xfId="0" applyFont="1" applyProtection="1">
      <alignment vertical="center"/>
      <protection locked="0"/>
    </xf>
    <xf numFmtId="0" fontId="139" fillId="0" borderId="17" xfId="0" applyFont="1" applyBorder="1" applyProtection="1">
      <alignment vertical="center"/>
      <protection locked="0"/>
    </xf>
    <xf numFmtId="0" fontId="139" fillId="0" borderId="20" xfId="0" applyFont="1" applyBorder="1" applyProtection="1">
      <alignment vertical="center"/>
      <protection locked="0"/>
    </xf>
    <xf numFmtId="0" fontId="139" fillId="0" borderId="20" xfId="0" applyFont="1" applyBorder="1">
      <alignment vertical="center"/>
    </xf>
    <xf numFmtId="0" fontId="139" fillId="0" borderId="21" xfId="0" applyFont="1" applyBorder="1" applyProtection="1">
      <alignment vertical="center"/>
      <protection locked="0"/>
    </xf>
    <xf numFmtId="0" fontId="139" fillId="0" borderId="22" xfId="0" applyFont="1" applyBorder="1">
      <alignment vertical="center"/>
    </xf>
    <xf numFmtId="0" fontId="139" fillId="0" borderId="18" xfId="0" applyFont="1" applyBorder="1" applyAlignment="1">
      <alignment horizontal="center" vertical="center"/>
    </xf>
    <xf numFmtId="0" fontId="139" fillId="0" borderId="0" xfId="0" applyFont="1" applyAlignment="1">
      <alignment horizontal="right" vertical="center"/>
    </xf>
    <xf numFmtId="0" fontId="139" fillId="0" borderId="0" xfId="0" applyFont="1" applyAlignment="1" applyProtection="1">
      <alignment horizontal="center" vertical="center" shrinkToFit="1"/>
      <protection locked="0"/>
    </xf>
    <xf numFmtId="0" fontId="139" fillId="0" borderId="24" xfId="0" applyFont="1" applyBorder="1" applyAlignment="1">
      <alignment horizontal="center" vertical="center"/>
    </xf>
    <xf numFmtId="0" fontId="139" fillId="0" borderId="8" xfId="0" applyFont="1" applyBorder="1" applyAlignment="1">
      <alignment horizontal="center" vertical="center"/>
    </xf>
    <xf numFmtId="0" fontId="139" fillId="0" borderId="24" xfId="0" applyFont="1" applyBorder="1">
      <alignment vertical="center"/>
    </xf>
    <xf numFmtId="0" fontId="139" fillId="0" borderId="8" xfId="0" applyFont="1" applyBorder="1">
      <alignment vertical="center"/>
    </xf>
    <xf numFmtId="0" fontId="139" fillId="0" borderId="8" xfId="0" applyFont="1" applyBorder="1" applyAlignment="1">
      <alignment horizontal="right" vertical="center"/>
    </xf>
    <xf numFmtId="0" fontId="139" fillId="0" borderId="25" xfId="0" applyFont="1" applyBorder="1">
      <alignment vertical="center"/>
    </xf>
    <xf numFmtId="0" fontId="139" fillId="0" borderId="20" xfId="0" applyFont="1" applyBorder="1" applyAlignment="1"/>
    <xf numFmtId="0" fontId="139" fillId="0" borderId="21" xfId="0" applyFont="1" applyBorder="1" applyAlignment="1"/>
    <xf numFmtId="0" fontId="139" fillId="0" borderId="0" xfId="0" applyFont="1" applyAlignment="1"/>
    <xf numFmtId="0" fontId="139" fillId="0" borderId="5" xfId="0" applyFont="1" applyBorder="1" applyAlignment="1"/>
    <xf numFmtId="0" fontId="50" fillId="0" borderId="0" xfId="0" applyFont="1" applyAlignment="1">
      <alignment horizontal="right" vertical="center"/>
    </xf>
    <xf numFmtId="0" fontId="53" fillId="0" borderId="0" xfId="0" applyFont="1" applyAlignment="1">
      <alignment horizontal="right" vertical="center"/>
    </xf>
    <xf numFmtId="0" fontId="50" fillId="0" borderId="0" xfId="0" applyFont="1" applyAlignment="1">
      <alignment horizontal="center" vertical="center" wrapText="1"/>
    </xf>
    <xf numFmtId="0" fontId="50" fillId="0" borderId="0" xfId="0" applyFont="1" applyAlignment="1">
      <alignment horizontal="left" vertical="center" wrapText="1"/>
    </xf>
    <xf numFmtId="0" fontId="50" fillId="0" borderId="81" xfId="0" applyFont="1" applyBorder="1" applyAlignment="1">
      <alignment vertical="center" wrapText="1"/>
    </xf>
    <xf numFmtId="0" fontId="0" fillId="0" borderId="0" xfId="0" applyAlignment="1">
      <alignment horizontal="center" vertical="center"/>
    </xf>
    <xf numFmtId="193" fontId="147" fillId="0" borderId="11" xfId="0" applyNumberFormat="1" applyFont="1" applyBorder="1" applyAlignment="1">
      <alignment horizontal="center" vertical="center"/>
    </xf>
    <xf numFmtId="0" fontId="11" fillId="0" borderId="52" xfId="0" applyFont="1" applyBorder="1" applyAlignment="1">
      <alignment horizontal="center" vertical="center"/>
    </xf>
    <xf numFmtId="195" fontId="129" fillId="0" borderId="52" xfId="0" applyNumberFormat="1" applyFont="1" applyBorder="1">
      <alignment vertical="center"/>
    </xf>
    <xf numFmtId="194" fontId="129" fillId="0" borderId="52" xfId="0" applyNumberFormat="1" applyFont="1" applyBorder="1">
      <alignment vertical="center"/>
    </xf>
    <xf numFmtId="193" fontId="147" fillId="0" borderId="12" xfId="0" applyNumberFormat="1" applyFont="1" applyBorder="1">
      <alignment vertical="center"/>
    </xf>
    <xf numFmtId="0" fontId="0" fillId="0" borderId="0" xfId="0" applyAlignment="1"/>
    <xf numFmtId="0" fontId="26" fillId="0" borderId="52" xfId="0" applyFont="1" applyBorder="1" applyAlignment="1">
      <alignment horizontal="center" vertical="center"/>
    </xf>
    <xf numFmtId="194" fontId="146" fillId="0" borderId="11" xfId="0" applyNumberFormat="1" applyFont="1" applyBorder="1" applyAlignment="1">
      <alignment horizontal="center" vertical="center"/>
    </xf>
    <xf numFmtId="0" fontId="11" fillId="0" borderId="17" xfId="0" applyFont="1" applyBorder="1" applyAlignment="1">
      <alignment horizontal="center" vertical="center"/>
    </xf>
    <xf numFmtId="0" fontId="122" fillId="0" borderId="52" xfId="0" applyFont="1" applyBorder="1" applyAlignment="1">
      <alignment horizontal="center" vertical="center"/>
    </xf>
    <xf numFmtId="194" fontId="146" fillId="0" borderId="12" xfId="0" applyNumberFormat="1" applyFont="1" applyBorder="1" applyAlignment="1">
      <alignment horizontal="center" vertical="center"/>
    </xf>
    <xf numFmtId="0" fontId="31" fillId="0" borderId="0" xfId="0" applyFont="1">
      <alignment vertical="center"/>
    </xf>
    <xf numFmtId="0" fontId="31" fillId="0" borderId="18" xfId="0" applyFont="1" applyBorder="1">
      <alignment vertical="center"/>
    </xf>
    <xf numFmtId="0" fontId="132" fillId="0" borderId="0" xfId="0" applyFont="1" applyProtection="1">
      <alignment vertical="center"/>
      <protection hidden="1"/>
    </xf>
    <xf numFmtId="0" fontId="108" fillId="0" borderId="0" xfId="0" applyFont="1" applyProtection="1">
      <alignment vertical="center"/>
      <protection hidden="1"/>
    </xf>
    <xf numFmtId="0" fontId="119" fillId="0" borderId="0" xfId="0" applyFont="1" applyProtection="1">
      <alignment vertical="center"/>
      <protection hidden="1"/>
    </xf>
    <xf numFmtId="0" fontId="114" fillId="0" borderId="0" xfId="0" applyFont="1" applyProtection="1">
      <alignment vertical="center"/>
      <protection hidden="1"/>
    </xf>
    <xf numFmtId="0" fontId="114" fillId="0" borderId="15" xfId="0" applyFont="1" applyBorder="1" applyProtection="1">
      <alignment vertical="center"/>
      <protection hidden="1"/>
    </xf>
    <xf numFmtId="0" fontId="30" fillId="12" borderId="127" xfId="0" applyFont="1" applyFill="1" applyBorder="1">
      <alignment vertical="center"/>
    </xf>
    <xf numFmtId="177" fontId="24" fillId="0" borderId="15" xfId="0" applyNumberFormat="1" applyFont="1" applyBorder="1" applyAlignment="1">
      <alignment horizontal="center" vertical="center"/>
    </xf>
    <xf numFmtId="177" fontId="26" fillId="0" borderId="15" xfId="0" applyNumberFormat="1" applyFont="1" applyBorder="1">
      <alignment vertical="center"/>
    </xf>
    <xf numFmtId="177" fontId="24" fillId="0" borderId="15" xfId="0" applyNumberFormat="1" applyFont="1" applyBorder="1" applyAlignment="1">
      <alignment vertical="center" wrapText="1"/>
    </xf>
    <xf numFmtId="0" fontId="24" fillId="0" borderId="15" xfId="0" applyFont="1" applyBorder="1">
      <alignment vertical="center"/>
    </xf>
    <xf numFmtId="0" fontId="106" fillId="11" borderId="31" xfId="0" applyFont="1" applyFill="1" applyBorder="1">
      <alignment vertical="center"/>
    </xf>
    <xf numFmtId="0" fontId="29" fillId="0" borderId="58" xfId="0" applyFont="1" applyBorder="1">
      <alignment vertical="center"/>
    </xf>
    <xf numFmtId="0" fontId="29" fillId="0" borderId="17" xfId="0" applyFont="1" applyBorder="1">
      <alignment vertical="center"/>
    </xf>
    <xf numFmtId="0" fontId="29" fillId="0" borderId="30" xfId="0" applyFont="1" applyBorder="1">
      <alignment vertical="center"/>
    </xf>
    <xf numFmtId="0" fontId="14" fillId="0" borderId="18" xfId="0" applyFont="1" applyBorder="1" applyAlignment="1" applyProtection="1">
      <protection hidden="1"/>
    </xf>
    <xf numFmtId="0" fontId="30" fillId="12" borderId="127" xfId="0" applyFont="1" applyFill="1" applyBorder="1" applyAlignment="1">
      <alignment horizontal="center" vertical="center"/>
    </xf>
    <xf numFmtId="0" fontId="121" fillId="0" borderId="0" xfId="0" applyFont="1">
      <alignment vertical="center"/>
    </xf>
    <xf numFmtId="0" fontId="111" fillId="0" borderId="228" xfId="0" applyFont="1" applyBorder="1" applyAlignment="1">
      <alignment vertical="center" wrapText="1"/>
    </xf>
    <xf numFmtId="0" fontId="111" fillId="0" borderId="0" xfId="0" applyFont="1" applyAlignment="1">
      <alignment vertical="center" wrapText="1"/>
    </xf>
    <xf numFmtId="0" fontId="167" fillId="0" borderId="0" xfId="0" applyFont="1" applyAlignment="1"/>
    <xf numFmtId="0" fontId="6" fillId="0" borderId="0" xfId="0" applyFont="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vertical="center"/>
      <protection hidden="1"/>
    </xf>
    <xf numFmtId="0" fontId="11" fillId="0" borderId="52" xfId="0" applyFont="1" applyBorder="1">
      <alignment vertical="center"/>
    </xf>
    <xf numFmtId="0" fontId="112" fillId="14" borderId="0" xfId="0" applyFont="1" applyFill="1">
      <alignment vertical="center"/>
    </xf>
    <xf numFmtId="0" fontId="112" fillId="14" borderId="0" xfId="0" applyFont="1" applyFill="1" applyAlignment="1">
      <alignment vertical="center" wrapText="1"/>
    </xf>
    <xf numFmtId="0" fontId="112" fillId="0" borderId="2" xfId="0" applyFont="1" applyBorder="1" applyAlignment="1" applyProtection="1">
      <alignment horizontal="center" vertical="center" wrapText="1"/>
      <protection locked="0"/>
    </xf>
    <xf numFmtId="0" fontId="126" fillId="0" borderId="2" xfId="0" applyFont="1" applyBorder="1" applyAlignment="1" applyProtection="1">
      <alignment horizontal="left" vertical="top" wrapText="1"/>
      <protection locked="0"/>
    </xf>
    <xf numFmtId="0" fontId="11" fillId="0" borderId="57" xfId="0" applyFont="1" applyBorder="1" applyAlignment="1">
      <alignment horizontal="center" vertical="center"/>
    </xf>
    <xf numFmtId="0" fontId="75" fillId="0" borderId="8" xfId="0" applyFont="1" applyBorder="1" applyAlignment="1" applyProtection="1">
      <alignment horizontal="left" vertical="center"/>
      <protection locked="0"/>
    </xf>
    <xf numFmtId="0" fontId="75" fillId="0" borderId="8" xfId="0" applyFont="1" applyBorder="1" applyAlignment="1">
      <alignment vertical="center" wrapText="1"/>
    </xf>
    <xf numFmtId="0" fontId="75" fillId="0" borderId="25" xfId="0" applyFont="1" applyBorder="1" applyAlignment="1">
      <alignment vertical="center" wrapText="1"/>
    </xf>
    <xf numFmtId="0" fontId="75" fillId="0" borderId="11" xfId="0" applyFont="1" applyBorder="1" applyAlignment="1">
      <alignment vertical="center" wrapText="1"/>
    </xf>
    <xf numFmtId="0" fontId="75" fillId="0" borderId="12" xfId="0" applyFont="1" applyBorder="1" applyAlignment="1">
      <alignment vertical="center" wrapText="1"/>
    </xf>
    <xf numFmtId="0" fontId="75" fillId="0" borderId="11" xfId="0" applyFont="1" applyBorder="1" applyAlignment="1"/>
    <xf numFmtId="0" fontId="75" fillId="0" borderId="12" xfId="0" applyFont="1" applyBorder="1" applyAlignment="1" applyProtection="1">
      <alignment horizontal="distributed" vertical="top"/>
      <protection locked="0"/>
    </xf>
    <xf numFmtId="0" fontId="75" fillId="0" borderId="11" xfId="0" applyFont="1" applyBorder="1" applyAlignment="1" applyProtection="1">
      <alignment horizontal="distributed" vertical="center"/>
      <protection locked="0"/>
    </xf>
    <xf numFmtId="0" fontId="93" fillId="0" borderId="11" xfId="0" applyFont="1" applyBorder="1" applyProtection="1">
      <alignment vertical="center"/>
      <protection locked="0"/>
    </xf>
    <xf numFmtId="0" fontId="83" fillId="0" borderId="11" xfId="0" applyFont="1" applyBorder="1" applyProtection="1">
      <alignment vertical="center"/>
      <protection locked="0"/>
    </xf>
    <xf numFmtId="0" fontId="93" fillId="0" borderId="11" xfId="0" applyFont="1" applyBorder="1" applyAlignment="1">
      <alignment horizontal="left" vertical="center"/>
    </xf>
    <xf numFmtId="0" fontId="93" fillId="0" borderId="11" xfId="0" applyFont="1" applyBorder="1" applyAlignment="1" applyProtection="1">
      <alignment horizontal="right" vertical="center"/>
      <protection locked="0"/>
    </xf>
    <xf numFmtId="0" fontId="93" fillId="0" borderId="11" xfId="0" applyFont="1" applyBorder="1" applyAlignment="1">
      <alignment horizontal="right" vertical="center"/>
    </xf>
    <xf numFmtId="0" fontId="93" fillId="0" borderId="0" xfId="0" applyFont="1" applyAlignment="1" applyProtection="1">
      <alignment horizontal="right" vertical="center"/>
      <protection locked="0"/>
    </xf>
    <xf numFmtId="180" fontId="123" fillId="0" borderId="4" xfId="0" applyNumberFormat="1" applyFont="1" applyBorder="1" applyAlignment="1" applyProtection="1">
      <alignment horizontal="center" vertical="center"/>
      <protection hidden="1"/>
    </xf>
    <xf numFmtId="0" fontId="30" fillId="0" borderId="247" xfId="0" applyFont="1" applyBorder="1" applyAlignment="1">
      <alignment horizontal="center" vertical="center" wrapText="1"/>
    </xf>
    <xf numFmtId="0" fontId="16" fillId="0" borderId="0" xfId="0" applyFont="1" applyAlignment="1" applyProtection="1">
      <alignment vertical="center" shrinkToFit="1"/>
      <protection locked="0"/>
    </xf>
    <xf numFmtId="0" fontId="14" fillId="0" borderId="207" xfId="0" applyFont="1" applyBorder="1" applyProtection="1">
      <alignment vertical="center"/>
      <protection locked="0"/>
    </xf>
    <xf numFmtId="0" fontId="16" fillId="0" borderId="249" xfId="0" applyFont="1" applyBorder="1" applyAlignment="1" applyProtection="1">
      <alignment vertical="center" shrinkToFit="1"/>
      <protection locked="0"/>
    </xf>
    <xf numFmtId="0" fontId="16" fillId="0" borderId="80" xfId="0" applyFont="1" applyBorder="1" applyAlignment="1" applyProtection="1">
      <alignment vertical="center" shrinkToFit="1"/>
      <protection locked="0"/>
    </xf>
    <xf numFmtId="0" fontId="16" fillId="0" borderId="49" xfId="0" applyFont="1" applyBorder="1" applyAlignment="1" applyProtection="1">
      <alignment vertical="center" shrinkToFit="1"/>
      <protection locked="0"/>
    </xf>
    <xf numFmtId="0" fontId="16" fillId="0" borderId="234" xfId="0" applyFont="1" applyBorder="1" applyAlignment="1" applyProtection="1">
      <alignment vertical="center" shrinkToFit="1"/>
      <protection locked="0"/>
    </xf>
    <xf numFmtId="0" fontId="16" fillId="0" borderId="79" xfId="0" applyFont="1" applyBorder="1" applyAlignment="1" applyProtection="1">
      <alignment vertical="center" shrinkToFit="1"/>
      <protection locked="0"/>
    </xf>
    <xf numFmtId="0" fontId="14" fillId="0" borderId="24" xfId="0" applyFont="1" applyBorder="1" applyProtection="1">
      <alignment vertical="center"/>
      <protection locked="0"/>
    </xf>
    <xf numFmtId="20" fontId="16" fillId="0" borderId="67" xfId="0" applyNumberFormat="1" applyFont="1" applyBorder="1" applyAlignment="1" applyProtection="1">
      <alignment vertical="center" justifyLastLine="1"/>
      <protection locked="0"/>
    </xf>
    <xf numFmtId="0" fontId="16" fillId="0" borderId="72" xfId="0" applyFont="1" applyBorder="1" applyAlignment="1" applyProtection="1">
      <alignment vertical="center" shrinkToFit="1"/>
      <protection locked="0"/>
    </xf>
    <xf numFmtId="0" fontId="11" fillId="0" borderId="0" xfId="0" applyFont="1" applyAlignment="1">
      <alignment horizontal="right" vertical="center"/>
    </xf>
    <xf numFmtId="0" fontId="11" fillId="0" borderId="70" xfId="0" applyFont="1" applyBorder="1" applyAlignment="1" applyProtection="1">
      <alignment horizontal="left" vertical="center"/>
      <protection locked="0"/>
    </xf>
    <xf numFmtId="0" fontId="17" fillId="0" borderId="135" xfId="0" applyFont="1" applyBorder="1" applyAlignment="1">
      <alignment horizontal="distributed" vertical="center" wrapText="1" justifyLastLine="1"/>
    </xf>
    <xf numFmtId="0" fontId="16" fillId="0" borderId="2" xfId="0" applyFont="1" applyBorder="1" applyAlignment="1">
      <alignment horizontal="center" vertical="center" wrapText="1"/>
    </xf>
    <xf numFmtId="0" fontId="17" fillId="0" borderId="2" xfId="0" applyFont="1" applyBorder="1" applyAlignment="1">
      <alignment vertical="center" wrapText="1"/>
    </xf>
    <xf numFmtId="0" fontId="11" fillId="0" borderId="1" xfId="0" applyFont="1" applyBorder="1" applyAlignment="1">
      <alignment vertical="center" textRotation="255" shrinkToFit="1"/>
    </xf>
    <xf numFmtId="0" fontId="11" fillId="0" borderId="2" xfId="0" applyFont="1" applyBorder="1" applyAlignment="1">
      <alignment vertical="center" textRotation="255" shrinkToFit="1"/>
    </xf>
    <xf numFmtId="0" fontId="11" fillId="0" borderId="3" xfId="0" applyFont="1" applyBorder="1" applyAlignment="1">
      <alignment vertical="center" textRotation="255" shrinkToFit="1"/>
    </xf>
    <xf numFmtId="0" fontId="11" fillId="0" borderId="14" xfId="0" applyFont="1" applyBorder="1" applyAlignment="1">
      <alignment vertical="center" textRotation="255" shrinkToFit="1"/>
    </xf>
    <xf numFmtId="0" fontId="11" fillId="0" borderId="15" xfId="0" applyFont="1" applyBorder="1" applyAlignment="1">
      <alignment vertical="center" textRotation="255" shrinkToFit="1"/>
    </xf>
    <xf numFmtId="0" fontId="11" fillId="0" borderId="62" xfId="0" applyFont="1" applyBorder="1" applyAlignment="1">
      <alignment vertical="center" textRotation="255" shrinkToFit="1"/>
    </xf>
    <xf numFmtId="0" fontId="18" fillId="0" borderId="135" xfId="0" applyFont="1" applyBorder="1" applyAlignment="1">
      <alignment horizontal="distributed" vertical="center" wrapText="1" justifyLastLine="1"/>
    </xf>
    <xf numFmtId="0" fontId="29" fillId="0" borderId="97" xfId="0" applyFont="1" applyBorder="1" applyProtection="1">
      <alignment vertical="center"/>
      <protection hidden="1"/>
    </xf>
    <xf numFmtId="0" fontId="18" fillId="0" borderId="212" xfId="0" applyFont="1" applyBorder="1" applyAlignment="1">
      <alignment horizontal="center" vertical="center" wrapText="1" justifyLastLine="1"/>
    </xf>
    <xf numFmtId="0" fontId="17" fillId="0" borderId="112" xfId="0" applyFont="1" applyBorder="1" applyAlignment="1">
      <alignment horizontal="distributed" vertical="center" wrapText="1" justifyLastLine="1"/>
    </xf>
    <xf numFmtId="0" fontId="11" fillId="0" borderId="0" xfId="0" applyFont="1" applyAlignment="1">
      <alignment horizontal="center" vertical="center"/>
    </xf>
    <xf numFmtId="0" fontId="11" fillId="0" borderId="52" xfId="0" applyFont="1" applyBorder="1" applyAlignment="1">
      <alignment horizontal="center" vertical="center" wrapText="1"/>
    </xf>
    <xf numFmtId="0" fontId="23" fillId="0" borderId="0" xfId="0" applyFont="1" applyAlignment="1">
      <alignment horizontal="left" vertical="center"/>
    </xf>
    <xf numFmtId="0" fontId="190" fillId="0" borderId="0" xfId="0" applyFont="1" applyAlignment="1">
      <alignment horizontal="right" vertical="center"/>
    </xf>
    <xf numFmtId="0" fontId="173" fillId="0" borderId="0" xfId="0" applyFont="1">
      <alignment vertical="center"/>
    </xf>
    <xf numFmtId="0" fontId="173" fillId="0" borderId="5" xfId="0" applyFont="1" applyBorder="1">
      <alignment vertical="center"/>
    </xf>
    <xf numFmtId="0" fontId="23" fillId="0" borderId="52" xfId="0" applyFont="1" applyBorder="1">
      <alignment vertical="center"/>
    </xf>
    <xf numFmtId="0" fontId="146" fillId="0" borderId="0" xfId="0" applyFont="1">
      <alignment vertical="center"/>
    </xf>
    <xf numFmtId="0" fontId="191" fillId="0" borderId="52" xfId="0" applyFont="1" applyBorder="1" applyAlignment="1">
      <alignment horizontal="center" vertical="center" wrapText="1"/>
    </xf>
    <xf numFmtId="0" fontId="11" fillId="0" borderId="52" xfId="0" applyFont="1" applyBorder="1" applyAlignment="1">
      <alignment vertical="center" wrapText="1"/>
    </xf>
    <xf numFmtId="0" fontId="189" fillId="0" borderId="52" xfId="0" applyFont="1" applyBorder="1" applyAlignment="1">
      <alignment horizontal="center" vertical="center" wrapText="1"/>
    </xf>
    <xf numFmtId="0" fontId="11" fillId="0" borderId="0" xfId="0" applyFont="1" applyAlignment="1">
      <alignment vertical="center" wrapText="1"/>
    </xf>
    <xf numFmtId="0" fontId="183" fillId="0" borderId="11" xfId="0" applyFont="1" applyBorder="1" applyAlignment="1">
      <alignment vertical="center" wrapText="1"/>
    </xf>
    <xf numFmtId="0" fontId="183" fillId="0" borderId="12" xfId="0" applyFont="1" applyBorder="1" applyAlignment="1">
      <alignment vertical="center" wrapText="1"/>
    </xf>
    <xf numFmtId="0" fontId="192" fillId="0" borderId="0" xfId="0" applyFont="1">
      <alignment vertical="center"/>
    </xf>
    <xf numFmtId="0" fontId="16" fillId="0" borderId="24" xfId="0" applyFont="1" applyBorder="1" applyAlignment="1">
      <alignment vertical="center" wrapText="1"/>
    </xf>
    <xf numFmtId="0" fontId="189" fillId="0" borderId="0" xfId="0" applyFont="1">
      <alignment vertical="center"/>
    </xf>
    <xf numFmtId="0" fontId="11" fillId="0" borderId="25" xfId="0" applyFont="1" applyBorder="1">
      <alignment vertical="center"/>
    </xf>
    <xf numFmtId="0" fontId="169" fillId="0" borderId="0" xfId="0" applyFont="1" applyAlignment="1">
      <alignment horizontal="left" vertical="center"/>
    </xf>
    <xf numFmtId="0" fontId="182" fillId="0" borderId="6" xfId="0" applyFont="1" applyBorder="1" applyAlignment="1">
      <alignment horizontal="right" vertical="center"/>
    </xf>
    <xf numFmtId="0" fontId="23" fillId="0" borderId="0" xfId="0" applyFont="1" applyAlignment="1">
      <alignment vertical="center" wrapText="1"/>
    </xf>
    <xf numFmtId="0" fontId="124" fillId="0" borderId="0" xfId="0" applyFont="1">
      <alignment vertical="center"/>
    </xf>
    <xf numFmtId="0" fontId="197" fillId="0" borderId="0" xfId="0" applyFont="1">
      <alignment vertical="center"/>
    </xf>
    <xf numFmtId="0" fontId="100" fillId="0" borderId="0" xfId="0" applyFont="1" applyProtection="1">
      <alignment vertical="center"/>
      <protection locked="0"/>
    </xf>
    <xf numFmtId="0" fontId="100" fillId="0" borderId="0" xfId="0" applyFont="1" applyAlignment="1" applyProtection="1">
      <alignment horizontal="left" vertical="center"/>
      <protection hidden="1"/>
    </xf>
    <xf numFmtId="0" fontId="100" fillId="0" borderId="0" xfId="0" applyFont="1" applyProtection="1">
      <alignment vertical="center"/>
      <protection hidden="1"/>
    </xf>
    <xf numFmtId="0" fontId="100" fillId="0" borderId="0" xfId="0" applyFont="1" applyAlignment="1" applyProtection="1">
      <alignment horizontal="center" vertical="center"/>
      <protection hidden="1"/>
    </xf>
    <xf numFmtId="0" fontId="196" fillId="0" borderId="0" xfId="0" applyFont="1">
      <alignment vertical="center"/>
    </xf>
    <xf numFmtId="0" fontId="82" fillId="0" borderId="0" xfId="0" applyFont="1">
      <alignment vertical="center"/>
    </xf>
    <xf numFmtId="0" fontId="199" fillId="0" borderId="0" xfId="0" applyFont="1" applyAlignment="1">
      <alignment horizontal="center" vertical="center" wrapText="1"/>
    </xf>
    <xf numFmtId="0" fontId="82" fillId="0" borderId="0" xfId="0" applyFont="1" applyAlignment="1">
      <alignment vertical="center" wrapText="1"/>
    </xf>
    <xf numFmtId="0" fontId="200" fillId="0" borderId="0" xfId="0" applyFont="1" applyAlignment="1">
      <alignment horizontal="center" vertical="center" wrapText="1"/>
    </xf>
    <xf numFmtId="0" fontId="82" fillId="0" borderId="0" xfId="0" applyFont="1" applyProtection="1">
      <alignment vertical="center"/>
      <protection hidden="1"/>
    </xf>
    <xf numFmtId="0" fontId="82" fillId="0" borderId="0" xfId="0" applyFont="1" applyAlignment="1">
      <alignment horizontal="center" vertical="center"/>
    </xf>
    <xf numFmtId="0" fontId="82" fillId="0" borderId="0" xfId="0" applyFont="1" applyAlignment="1" applyProtection="1">
      <alignment horizontal="center" vertical="center"/>
      <protection hidden="1"/>
    </xf>
    <xf numFmtId="0" fontId="196" fillId="0" borderId="0" xfId="0" applyFont="1" applyProtection="1">
      <alignment vertical="center"/>
      <protection hidden="1"/>
    </xf>
    <xf numFmtId="0" fontId="196" fillId="0" borderId="0" xfId="0" applyFont="1" applyAlignment="1" applyProtection="1">
      <alignment horizontal="center" vertical="center"/>
      <protection hidden="1"/>
    </xf>
    <xf numFmtId="0" fontId="202" fillId="0" borderId="0" xfId="0" applyFont="1" applyProtection="1">
      <alignment vertical="center"/>
      <protection hidden="1"/>
    </xf>
    <xf numFmtId="0" fontId="100" fillId="0" borderId="0" xfId="0" applyFont="1">
      <alignment vertical="center"/>
    </xf>
    <xf numFmtId="0" fontId="79" fillId="0" borderId="0" xfId="0" applyFont="1" applyAlignment="1" applyProtection="1">
      <alignment horizontal="center" vertical="center"/>
      <protection hidden="1"/>
    </xf>
    <xf numFmtId="0" fontId="203" fillId="0" borderId="0" xfId="0" applyFont="1" applyAlignment="1" applyProtection="1">
      <alignment horizontal="center" vertical="center"/>
      <protection hidden="1"/>
    </xf>
    <xf numFmtId="186" fontId="100" fillId="0" borderId="0" xfId="0" applyNumberFormat="1" applyFont="1" applyAlignment="1" applyProtection="1">
      <alignment horizontal="center" vertical="center"/>
      <protection hidden="1"/>
    </xf>
    <xf numFmtId="0" fontId="37" fillId="0" borderId="0" xfId="0" applyFont="1" applyAlignment="1">
      <alignment horizontal="center" vertical="center" wrapText="1"/>
    </xf>
    <xf numFmtId="0" fontId="66" fillId="0" borderId="0" xfId="0" applyFont="1" applyAlignment="1" applyProtection="1">
      <alignment horizontal="left" vertical="center" wrapText="1"/>
      <protection hidden="1"/>
    </xf>
    <xf numFmtId="0" fontId="66" fillId="0" borderId="0" xfId="0" applyFont="1" applyAlignment="1" applyProtection="1">
      <alignment horizontal="left" vertical="center" wrapText="1"/>
      <protection locked="0"/>
    </xf>
    <xf numFmtId="0" fontId="66" fillId="0" borderId="0" xfId="0" applyFont="1" applyAlignment="1" applyProtection="1">
      <alignment horizontal="center" vertical="center" wrapText="1"/>
      <protection locked="0"/>
    </xf>
    <xf numFmtId="0" fontId="66" fillId="0" borderId="0" xfId="0" applyFont="1" applyAlignment="1">
      <alignment horizontal="left" vertical="center" wrapText="1"/>
    </xf>
    <xf numFmtId="0" fontId="100" fillId="0" borderId="0" xfId="0" applyFont="1" applyAlignment="1">
      <alignment horizontal="left" vertical="center"/>
    </xf>
    <xf numFmtId="0" fontId="66" fillId="0" borderId="0" xfId="0" applyFont="1" applyAlignment="1">
      <alignment vertical="center" wrapText="1"/>
    </xf>
    <xf numFmtId="0" fontId="100" fillId="0" borderId="0" xfId="0" applyFont="1" applyAlignment="1" applyProtection="1">
      <alignment horizontal="right" vertical="center"/>
      <protection hidden="1"/>
    </xf>
    <xf numFmtId="0" fontId="66" fillId="0" borderId="0" xfId="0" applyFont="1" applyAlignment="1">
      <alignment horizontal="justify" vertical="top" wrapText="1"/>
    </xf>
    <xf numFmtId="177" fontId="204" fillId="0" borderId="0" xfId="0" applyNumberFormat="1" applyFont="1" applyAlignment="1" applyProtection="1">
      <alignment horizontal="right" vertical="center"/>
      <protection hidden="1"/>
    </xf>
    <xf numFmtId="0" fontId="100" fillId="0" borderId="0" xfId="0" applyFont="1" applyAlignment="1">
      <alignment vertical="top"/>
    </xf>
    <xf numFmtId="0" fontId="66" fillId="0" borderId="0" xfId="0" applyFont="1" applyAlignment="1" applyProtection="1">
      <alignment vertical="center" wrapText="1"/>
      <protection hidden="1"/>
    </xf>
    <xf numFmtId="0" fontId="66" fillId="0" borderId="0" xfId="0" applyFont="1" applyAlignment="1" applyProtection="1">
      <alignment horizontal="center" vertical="center" wrapText="1"/>
      <protection hidden="1"/>
    </xf>
    <xf numFmtId="0" fontId="84" fillId="0" borderId="0" xfId="0" applyFont="1">
      <alignment vertical="center"/>
    </xf>
    <xf numFmtId="0" fontId="205" fillId="0" borderId="0" xfId="0" applyFont="1" applyAlignment="1" applyProtection="1">
      <alignment horizontal="center" vertical="center"/>
      <protection hidden="1"/>
    </xf>
    <xf numFmtId="0" fontId="205" fillId="0" borderId="0" xfId="0" applyFont="1" applyProtection="1">
      <alignment vertical="center"/>
      <protection hidden="1"/>
    </xf>
    <xf numFmtId="177" fontId="205" fillId="0" borderId="0" xfId="0" applyNumberFormat="1" applyFont="1" applyAlignment="1" applyProtection="1">
      <alignment vertical="center" wrapText="1"/>
      <protection hidden="1"/>
    </xf>
    <xf numFmtId="0" fontId="201" fillId="0" borderId="0" xfId="0" applyFont="1" applyAlignment="1" applyProtection="1">
      <alignment horizontal="center" vertical="center" wrapText="1"/>
      <protection hidden="1"/>
    </xf>
    <xf numFmtId="0" fontId="100" fillId="0" borderId="0" xfId="0" applyFont="1" applyAlignment="1" applyProtection="1">
      <alignment horizontal="center" vertical="center" wrapText="1"/>
      <protection hidden="1"/>
    </xf>
    <xf numFmtId="177" fontId="100" fillId="0" borderId="0" xfId="0" applyNumberFormat="1" applyFont="1" applyAlignment="1" applyProtection="1">
      <alignment horizontal="center" vertical="center" wrapText="1"/>
      <protection hidden="1"/>
    </xf>
    <xf numFmtId="0" fontId="85" fillId="0" borderId="0" xfId="0" applyFont="1" applyProtection="1">
      <alignment vertical="center"/>
      <protection hidden="1"/>
    </xf>
    <xf numFmtId="177" fontId="85" fillId="0" borderId="0" xfId="0" applyNumberFormat="1" applyFont="1" applyAlignment="1" applyProtection="1">
      <alignment horizontal="centerContinuous" vertical="center" wrapText="1"/>
      <protection hidden="1"/>
    </xf>
    <xf numFmtId="177" fontId="100" fillId="0" borderId="0" xfId="0" applyNumberFormat="1" applyFont="1" applyProtection="1">
      <alignment vertical="center"/>
      <protection hidden="1"/>
    </xf>
    <xf numFmtId="0" fontId="85" fillId="0" borderId="0" xfId="0" applyFont="1" applyAlignment="1" applyProtection="1">
      <alignment horizontal="center" vertical="center"/>
      <protection hidden="1"/>
    </xf>
    <xf numFmtId="177" fontId="100" fillId="0" borderId="0" xfId="0" applyNumberFormat="1" applyFont="1">
      <alignment vertical="center"/>
    </xf>
    <xf numFmtId="177" fontId="85" fillId="0" borderId="0" xfId="0" applyNumberFormat="1" applyFont="1" applyAlignment="1" applyProtection="1">
      <alignment horizontal="center" vertical="center" wrapText="1"/>
      <protection hidden="1"/>
    </xf>
    <xf numFmtId="0" fontId="100" fillId="0" borderId="0" xfId="0" applyFont="1" applyAlignment="1" applyProtection="1">
      <alignment horizontal="center"/>
      <protection hidden="1"/>
    </xf>
    <xf numFmtId="0" fontId="100" fillId="0" borderId="0" xfId="0" applyFont="1" applyAlignment="1" applyProtection="1">
      <protection hidden="1"/>
    </xf>
    <xf numFmtId="177" fontId="100" fillId="0" borderId="0" xfId="0" applyNumberFormat="1" applyFont="1" applyAlignment="1" applyProtection="1">
      <alignment horizontal="center" vertical="center"/>
      <protection hidden="1"/>
    </xf>
    <xf numFmtId="0" fontId="201" fillId="0" borderId="0" xfId="0" applyFont="1" applyProtection="1">
      <alignment vertical="center"/>
      <protection hidden="1"/>
    </xf>
    <xf numFmtId="177" fontId="100" fillId="0" borderId="0" xfId="0" applyNumberFormat="1" applyFont="1" applyAlignment="1" applyProtection="1">
      <alignment horizontal="left" vertical="center"/>
      <protection hidden="1"/>
    </xf>
    <xf numFmtId="177" fontId="204" fillId="0" borderId="0" xfId="0" applyNumberFormat="1" applyFont="1" applyProtection="1">
      <alignment vertical="center"/>
      <protection hidden="1"/>
    </xf>
    <xf numFmtId="0" fontId="168" fillId="0" borderId="0" xfId="0" applyFont="1" applyAlignment="1" applyProtection="1">
      <alignment horizontal="center" vertical="center" wrapText="1"/>
      <protection hidden="1"/>
    </xf>
    <xf numFmtId="177" fontId="69" fillId="0" borderId="0" xfId="0" applyNumberFormat="1" applyFont="1" applyAlignment="1" applyProtection="1">
      <alignment horizontal="center" vertical="center" wrapText="1"/>
      <protection hidden="1"/>
    </xf>
    <xf numFmtId="177" fontId="66" fillId="0" borderId="0" xfId="0" applyNumberFormat="1" applyFont="1" applyAlignment="1" applyProtection="1">
      <alignment horizontal="centerContinuous" vertical="center" wrapText="1"/>
      <protection hidden="1"/>
    </xf>
    <xf numFmtId="177" fontId="66" fillId="0" borderId="0" xfId="0" applyNumberFormat="1" applyFont="1" applyAlignment="1" applyProtection="1">
      <alignment horizontal="center" vertical="center" wrapText="1"/>
      <protection hidden="1"/>
    </xf>
    <xf numFmtId="177" fontId="69" fillId="0" borderId="0" xfId="0" applyNumberFormat="1" applyFont="1" applyAlignment="1" applyProtection="1">
      <alignment vertical="center" wrapText="1"/>
      <protection hidden="1"/>
    </xf>
    <xf numFmtId="177" fontId="204" fillId="0" borderId="0" xfId="0" applyNumberFormat="1" applyFont="1" applyAlignment="1" applyProtection="1">
      <alignment horizontal="left" vertical="center"/>
      <protection hidden="1"/>
    </xf>
    <xf numFmtId="0" fontId="205" fillId="0" borderId="0" xfId="0" applyFont="1" applyAlignment="1" applyProtection="1">
      <alignment vertical="center" wrapText="1"/>
      <protection hidden="1"/>
    </xf>
    <xf numFmtId="0" fontId="11" fillId="0" borderId="138" xfId="0" applyFont="1" applyBorder="1" applyAlignment="1">
      <alignment horizontal="center" vertical="center"/>
    </xf>
    <xf numFmtId="0" fontId="20" fillId="0" borderId="17" xfId="0" applyFont="1" applyBorder="1">
      <alignment vertical="center"/>
    </xf>
    <xf numFmtId="0" fontId="20" fillId="0" borderId="12" xfId="0" applyFont="1" applyBorder="1">
      <alignment vertical="center"/>
    </xf>
    <xf numFmtId="0" fontId="129" fillId="0" borderId="0" xfId="0" applyFont="1" applyAlignment="1">
      <alignment horizontal="right" vertical="center"/>
    </xf>
    <xf numFmtId="0" fontId="0" fillId="0" borderId="17" xfId="0" applyBorder="1">
      <alignment vertical="center"/>
    </xf>
    <xf numFmtId="0" fontId="0" fillId="0" borderId="12" xfId="0" applyBorder="1">
      <alignment vertical="center"/>
    </xf>
    <xf numFmtId="0" fontId="24" fillId="0" borderId="60" xfId="0" applyFont="1" applyBorder="1" applyAlignment="1">
      <alignment horizontal="center" vertical="center"/>
    </xf>
    <xf numFmtId="197" fontId="19" fillId="0" borderId="28" xfId="0" applyNumberFormat="1" applyFont="1" applyBorder="1" applyAlignment="1" applyProtection="1">
      <alignment horizontal="center" vertical="center"/>
      <protection hidden="1"/>
    </xf>
    <xf numFmtId="196" fontId="19" fillId="0" borderId="29" xfId="0" applyNumberFormat="1" applyFont="1" applyBorder="1" applyAlignment="1" applyProtection="1">
      <alignment horizontal="center" vertical="center"/>
      <protection hidden="1"/>
    </xf>
    <xf numFmtId="177" fontId="24" fillId="0" borderId="15" xfId="0" applyNumberFormat="1" applyFont="1" applyBorder="1" applyAlignment="1" applyProtection="1">
      <alignment vertical="center" wrapText="1"/>
      <protection hidden="1"/>
    </xf>
    <xf numFmtId="177" fontId="118" fillId="0" borderId="15" xfId="0" applyNumberFormat="1" applyFont="1" applyBorder="1" applyAlignment="1" applyProtection="1">
      <alignment vertical="center" wrapText="1"/>
      <protection hidden="1"/>
    </xf>
    <xf numFmtId="20" fontId="19" fillId="0" borderId="74" xfId="0" applyNumberFormat="1" applyFont="1" applyBorder="1" applyAlignment="1" applyProtection="1">
      <alignment horizontal="right" vertical="center" shrinkToFit="1"/>
      <protection locked="0"/>
    </xf>
    <xf numFmtId="20" fontId="19" fillId="0" borderId="84" xfId="0" applyNumberFormat="1" applyFont="1" applyBorder="1" applyAlignment="1" applyProtection="1">
      <alignment horizontal="right" vertical="center" shrinkToFit="1"/>
      <protection locked="0"/>
    </xf>
    <xf numFmtId="177" fontId="108" fillId="0" borderId="14" xfId="0" applyNumberFormat="1" applyFont="1" applyBorder="1">
      <alignment vertical="center"/>
    </xf>
    <xf numFmtId="0" fontId="108" fillId="0" borderId="62" xfId="0" applyFont="1" applyBorder="1">
      <alignment vertical="center"/>
    </xf>
    <xf numFmtId="0" fontId="16" fillId="0" borderId="50" xfId="0" applyFont="1" applyBorder="1" applyAlignment="1" applyProtection="1">
      <alignment vertical="center" shrinkToFit="1"/>
      <protection locked="0"/>
    </xf>
    <xf numFmtId="177" fontId="20" fillId="0" borderId="4" xfId="0" applyNumberFormat="1" applyFont="1" applyBorder="1">
      <alignment vertical="center"/>
    </xf>
    <xf numFmtId="177" fontId="20" fillId="0" borderId="6" xfId="0" applyNumberFormat="1" applyFont="1" applyBorder="1">
      <alignment vertical="center"/>
    </xf>
    <xf numFmtId="20" fontId="16" fillId="0" borderId="0" xfId="0" applyNumberFormat="1" applyFont="1" applyAlignment="1" applyProtection="1">
      <alignment vertical="center" justifyLastLine="1"/>
      <protection locked="0"/>
    </xf>
    <xf numFmtId="0" fontId="17" fillId="0" borderId="15" xfId="0" applyFont="1" applyBorder="1" applyAlignment="1">
      <alignment vertical="center" wrapText="1"/>
    </xf>
    <xf numFmtId="0" fontId="16" fillId="0" borderId="15" xfId="0" applyFont="1" applyBorder="1" applyAlignment="1">
      <alignment horizontal="center" vertical="center" wrapText="1"/>
    </xf>
    <xf numFmtId="0" fontId="17" fillId="0" borderId="257" xfId="0" applyFont="1" applyBorder="1" applyAlignment="1">
      <alignment horizontal="distributed" vertical="center" wrapText="1" justifyLastLine="1"/>
    </xf>
    <xf numFmtId="0" fontId="11" fillId="14" borderId="0" xfId="0" applyFont="1" applyFill="1" applyAlignment="1">
      <alignment horizontal="left" vertical="center" wrapText="1"/>
    </xf>
    <xf numFmtId="20" fontId="19" fillId="0" borderId="78" xfId="0" applyNumberFormat="1" applyFont="1" applyBorder="1" applyAlignment="1" applyProtection="1">
      <alignment horizontal="right" vertical="center" shrinkToFit="1"/>
      <protection locked="0"/>
    </xf>
    <xf numFmtId="20" fontId="19" fillId="0" borderId="67" xfId="0" applyNumberFormat="1" applyFont="1" applyBorder="1" applyAlignment="1" applyProtection="1">
      <alignment horizontal="right" vertical="center" shrinkToFit="1"/>
      <protection locked="0"/>
    </xf>
    <xf numFmtId="20" fontId="15" fillId="0" borderId="67" xfId="0" applyNumberFormat="1" applyFont="1" applyBorder="1" applyAlignment="1" applyProtection="1">
      <alignment vertical="center" shrinkToFit="1"/>
      <protection locked="0"/>
    </xf>
    <xf numFmtId="20" fontId="15" fillId="0" borderId="78" xfId="0" applyNumberFormat="1" applyFont="1" applyBorder="1" applyAlignment="1" applyProtection="1">
      <alignment vertical="center" shrinkToFit="1"/>
      <protection locked="0"/>
    </xf>
    <xf numFmtId="20" fontId="19" fillId="0" borderId="67" xfId="0" applyNumberFormat="1" applyFont="1" applyBorder="1" applyAlignment="1" applyProtection="1">
      <alignment vertical="center" shrinkToFit="1"/>
      <protection locked="0"/>
    </xf>
    <xf numFmtId="20" fontId="19" fillId="0" borderId="84" xfId="0" applyNumberFormat="1" applyFont="1" applyBorder="1" applyAlignment="1" applyProtection="1">
      <alignment vertical="center" shrinkToFit="1"/>
      <protection locked="0"/>
    </xf>
    <xf numFmtId="0" fontId="24" fillId="0" borderId="60" xfId="0" applyFont="1" applyBorder="1" applyAlignment="1" applyProtection="1">
      <alignment horizontal="center" vertical="center"/>
      <protection locked="0"/>
    </xf>
    <xf numFmtId="177" fontId="24" fillId="0" borderId="0" xfId="0" applyNumberFormat="1" applyFont="1" applyAlignment="1">
      <alignment horizontal="left" vertical="center" wrapText="1"/>
    </xf>
    <xf numFmtId="0" fontId="16" fillId="0" borderId="0" xfId="0" applyFont="1" applyAlignment="1">
      <alignment horizontal="center" vertical="center" wrapText="1"/>
    </xf>
    <xf numFmtId="0" fontId="17" fillId="0" borderId="0" xfId="0" applyFont="1" applyAlignment="1">
      <alignment horizontal="distributed" vertical="center" wrapText="1" justifyLastLine="1"/>
    </xf>
    <xf numFmtId="0" fontId="207" fillId="0" borderId="251" xfId="0" applyFont="1" applyBorder="1" applyAlignment="1">
      <alignment horizontal="center" vertical="center" wrapText="1"/>
    </xf>
    <xf numFmtId="0" fontId="207" fillId="0" borderId="252" xfId="0" applyFont="1" applyBorder="1" applyAlignment="1">
      <alignment vertical="center" wrapText="1"/>
    </xf>
    <xf numFmtId="0" fontId="207" fillId="0" borderId="253" xfId="0" applyFont="1" applyBorder="1">
      <alignment vertical="center"/>
    </xf>
    <xf numFmtId="0" fontId="207" fillId="0" borderId="100" xfId="0" applyFont="1" applyBorder="1" applyAlignment="1">
      <alignment horizontal="center" vertical="center" wrapText="1"/>
    </xf>
    <xf numFmtId="0" fontId="207" fillId="0" borderId="40" xfId="0" applyFont="1" applyBorder="1" applyAlignment="1">
      <alignment vertical="center" wrapText="1"/>
    </xf>
    <xf numFmtId="0" fontId="207" fillId="0" borderId="43" xfId="0" applyFont="1" applyBorder="1">
      <alignment vertical="center"/>
    </xf>
    <xf numFmtId="0" fontId="207" fillId="0" borderId="40" xfId="0" applyFont="1" applyBorder="1">
      <alignment vertical="center"/>
    </xf>
    <xf numFmtId="0" fontId="207" fillId="0" borderId="18" xfId="0" applyFont="1" applyBorder="1" applyAlignment="1">
      <alignment horizontal="center" vertical="center" wrapText="1"/>
    </xf>
    <xf numFmtId="0" fontId="207" fillId="0" borderId="0" xfId="0" applyFont="1" applyAlignment="1">
      <alignment vertical="center" wrapText="1"/>
    </xf>
    <xf numFmtId="0" fontId="207" fillId="0" borderId="0" xfId="0" applyFont="1">
      <alignment vertical="center"/>
    </xf>
    <xf numFmtId="0" fontId="207" fillId="0" borderId="5" xfId="0" applyFont="1" applyBorder="1">
      <alignment vertical="center"/>
    </xf>
    <xf numFmtId="0" fontId="207" fillId="0" borderId="0" xfId="0" applyFont="1" applyAlignment="1">
      <alignment horizontal="center" vertical="center"/>
    </xf>
    <xf numFmtId="0" fontId="207" fillId="0" borderId="18" xfId="0" applyFont="1" applyBorder="1">
      <alignment vertical="center"/>
    </xf>
    <xf numFmtId="0" fontId="20" fillId="0" borderId="0" xfId="0" applyFont="1" applyAlignment="1">
      <alignment horizontal="center" vertical="center" wrapText="1"/>
    </xf>
    <xf numFmtId="0" fontId="11" fillId="0" borderId="0" xfId="0" applyFont="1" applyAlignment="1">
      <alignment horizontal="center" vertical="center" wrapText="1"/>
    </xf>
    <xf numFmtId="0" fontId="20" fillId="0" borderId="0" xfId="0" applyFont="1" applyAlignment="1">
      <alignment horizontal="left" vertical="top" wrapText="1"/>
    </xf>
    <xf numFmtId="0" fontId="20" fillId="0" borderId="0" xfId="0" applyFont="1" applyAlignment="1" applyProtection="1">
      <alignment horizontal="center" vertical="center" wrapText="1"/>
      <protection locked="0"/>
    </xf>
    <xf numFmtId="0" fontId="202" fillId="0" borderId="0" xfId="0" applyFont="1">
      <alignment vertical="center"/>
    </xf>
    <xf numFmtId="0" fontId="36" fillId="0" borderId="0" xfId="0" applyFont="1" applyAlignment="1">
      <alignment vertical="center" textRotation="255"/>
    </xf>
    <xf numFmtId="49" fontId="82" fillId="0" borderId="0" xfId="0" applyNumberFormat="1" applyFont="1">
      <alignment vertical="center"/>
    </xf>
    <xf numFmtId="0" fontId="212" fillId="0" borderId="0" xfId="0" applyFont="1" applyAlignment="1"/>
    <xf numFmtId="177" fontId="123" fillId="0" borderId="0" xfId="0" applyNumberFormat="1" applyFont="1" applyAlignment="1" applyProtection="1">
      <protection hidden="1"/>
    </xf>
    <xf numFmtId="0" fontId="123" fillId="0" borderId="0" xfId="0" applyFont="1">
      <alignment vertical="center"/>
    </xf>
    <xf numFmtId="0" fontId="212" fillId="0" borderId="0" xfId="0" applyFont="1">
      <alignment vertical="center"/>
    </xf>
    <xf numFmtId="177" fontId="123" fillId="0" borderId="0" xfId="0" applyNumberFormat="1" applyFont="1" applyProtection="1">
      <alignment vertical="center"/>
      <protection hidden="1"/>
    </xf>
    <xf numFmtId="0" fontId="117" fillId="0" borderId="0" xfId="0" applyFont="1">
      <alignment vertical="center"/>
    </xf>
    <xf numFmtId="0" fontId="213" fillId="0" borderId="0" xfId="0" applyFont="1">
      <alignment vertical="center"/>
    </xf>
    <xf numFmtId="177" fontId="120" fillId="0" borderId="0" xfId="0" applyNumberFormat="1" applyFont="1">
      <alignment vertical="center"/>
    </xf>
    <xf numFmtId="177" fontId="120" fillId="0" borderId="0" xfId="0" applyNumberFormat="1" applyFont="1" applyAlignment="1">
      <alignment horizontal="center" vertical="center"/>
    </xf>
    <xf numFmtId="0" fontId="213" fillId="0" borderId="0" xfId="0" applyFont="1" applyAlignment="1">
      <alignment horizontal="left" vertical="center"/>
    </xf>
    <xf numFmtId="0" fontId="214" fillId="0" borderId="0" xfId="0" applyFont="1">
      <alignment vertical="center"/>
    </xf>
    <xf numFmtId="0" fontId="117" fillId="0" borderId="0" xfId="0" applyFont="1" applyAlignment="1"/>
    <xf numFmtId="0" fontId="121" fillId="0" borderId="0" xfId="0" applyFont="1" applyAlignment="1" applyProtection="1">
      <alignment shrinkToFit="1"/>
      <protection locked="0"/>
    </xf>
    <xf numFmtId="177" fontId="117" fillId="0" borderId="0" xfId="0" applyNumberFormat="1" applyFont="1" applyProtection="1">
      <alignment vertical="center"/>
      <protection locked="0"/>
    </xf>
    <xf numFmtId="177" fontId="121" fillId="0" borderId="0" xfId="0" applyNumberFormat="1" applyFont="1" applyProtection="1">
      <alignment vertical="center"/>
      <protection locked="0"/>
    </xf>
    <xf numFmtId="0" fontId="215" fillId="0" borderId="0" xfId="0" applyFont="1">
      <alignment vertical="center"/>
    </xf>
    <xf numFmtId="0" fontId="196" fillId="0" borderId="0" xfId="0" applyFont="1" applyAlignment="1"/>
    <xf numFmtId="0" fontId="216" fillId="0" borderId="0" xfId="0" applyFont="1" applyAlignment="1">
      <alignment vertical="center" wrapText="1"/>
    </xf>
    <xf numFmtId="14" fontId="82" fillId="0" borderId="0" xfId="0" applyNumberFormat="1" applyFont="1">
      <alignment vertical="center"/>
    </xf>
    <xf numFmtId="0" fontId="121" fillId="0" borderId="0" xfId="0" applyFont="1" applyAlignment="1">
      <alignment horizontal="center" vertical="center"/>
    </xf>
    <xf numFmtId="0" fontId="217" fillId="0" borderId="0" xfId="0" applyFont="1">
      <alignment vertical="center"/>
    </xf>
    <xf numFmtId="181" fontId="121" fillId="0" borderId="0" xfId="0" applyNumberFormat="1" applyFont="1">
      <alignment vertical="center"/>
    </xf>
    <xf numFmtId="0" fontId="76" fillId="0" borderId="0" xfId="0" applyFont="1">
      <alignment vertical="center"/>
    </xf>
    <xf numFmtId="181" fontId="82" fillId="0" borderId="0" xfId="0" applyNumberFormat="1" applyFont="1">
      <alignment vertical="center"/>
    </xf>
    <xf numFmtId="0" fontId="78" fillId="0" borderId="0" xfId="0" applyFont="1">
      <alignment vertical="center"/>
    </xf>
    <xf numFmtId="0" fontId="18" fillId="0" borderId="0" xfId="0" applyFont="1" applyAlignment="1">
      <alignment horizontal="right" vertical="center" textRotation="255" wrapText="1"/>
    </xf>
    <xf numFmtId="0" fontId="202" fillId="0" borderId="0" xfId="0" applyFont="1" applyAlignment="1">
      <alignment horizontal="center" vertical="center"/>
    </xf>
    <xf numFmtId="0" fontId="213" fillId="0" borderId="0" xfId="0" applyFont="1" applyAlignment="1">
      <alignment horizontal="center" vertical="center"/>
    </xf>
    <xf numFmtId="0" fontId="82" fillId="0" borderId="0" xfId="0" applyFont="1" applyAlignment="1">
      <alignment horizontal="left" vertical="center"/>
    </xf>
    <xf numFmtId="180" fontId="196" fillId="0" borderId="0" xfId="0" applyNumberFormat="1" applyFont="1">
      <alignment vertical="center"/>
    </xf>
    <xf numFmtId="179" fontId="82" fillId="0" borderId="0" xfId="0" applyNumberFormat="1" applyFont="1">
      <alignment vertical="center"/>
    </xf>
    <xf numFmtId="185" fontId="82" fillId="0" borderId="0" xfId="0" applyNumberFormat="1" applyFont="1">
      <alignment vertical="center"/>
    </xf>
    <xf numFmtId="0" fontId="222" fillId="0" borderId="0" xfId="1" applyFont="1" applyAlignment="1">
      <alignment vertical="center"/>
    </xf>
    <xf numFmtId="0" fontId="11" fillId="0" borderId="0" xfId="0" applyFont="1" applyAlignment="1" applyProtection="1">
      <alignment horizontal="center" vertical="center"/>
      <protection locked="0" hidden="1"/>
    </xf>
    <xf numFmtId="0" fontId="16" fillId="0" borderId="0" xfId="0" applyFont="1" applyAlignment="1" applyProtection="1">
      <alignment vertical="center" shrinkToFit="1"/>
      <protection locked="0" hidden="1"/>
    </xf>
    <xf numFmtId="0" fontId="20" fillId="0" borderId="8" xfId="0" applyFont="1" applyBorder="1" applyAlignment="1" applyProtection="1">
      <alignment horizontal="right" vertical="center"/>
      <protection locked="0" hidden="1"/>
    </xf>
    <xf numFmtId="177" fontId="19" fillId="0" borderId="9" xfId="0" applyNumberFormat="1" applyFont="1" applyBorder="1" applyAlignment="1" applyProtection="1">
      <alignment vertical="center" wrapText="1"/>
      <protection locked="0" hidden="1"/>
    </xf>
    <xf numFmtId="0" fontId="16" fillId="0" borderId="71" xfId="0" applyFont="1" applyBorder="1" applyAlignment="1" applyProtection="1">
      <alignment vertical="center" shrinkToFit="1"/>
      <protection locked="0" hidden="1"/>
    </xf>
    <xf numFmtId="0" fontId="20" fillId="0" borderId="23" xfId="0" applyFont="1" applyBorder="1" applyAlignment="1" applyProtection="1">
      <alignment vertical="center" wrapText="1"/>
      <protection locked="0" hidden="1"/>
    </xf>
    <xf numFmtId="0" fontId="20" fillId="0" borderId="20" xfId="0" applyFont="1" applyBorder="1" applyAlignment="1" applyProtection="1">
      <alignment vertical="center" wrapText="1"/>
      <protection locked="0" hidden="1"/>
    </xf>
    <xf numFmtId="0" fontId="20" fillId="0" borderId="26" xfId="0" applyFont="1" applyBorder="1" applyAlignment="1" applyProtection="1">
      <alignment vertical="center" wrapText="1"/>
      <protection locked="0" hidden="1"/>
    </xf>
    <xf numFmtId="0" fontId="20" fillId="0" borderId="7" xfId="0" applyFont="1" applyBorder="1" applyAlignment="1" applyProtection="1">
      <alignment vertical="center" wrapText="1"/>
      <protection locked="0" hidden="1"/>
    </xf>
    <xf numFmtId="0" fontId="20" fillId="0" borderId="8" xfId="0" applyFont="1" applyBorder="1" applyAlignment="1" applyProtection="1">
      <alignment vertical="center" wrapText="1"/>
      <protection locked="0" hidden="1"/>
    </xf>
    <xf numFmtId="0" fontId="20" fillId="0" borderId="9" xfId="0" applyFont="1" applyBorder="1" applyAlignment="1" applyProtection="1">
      <alignment vertical="center" wrapText="1"/>
      <protection locked="0" hidden="1"/>
    </xf>
    <xf numFmtId="0" fontId="16" fillId="0" borderId="8" xfId="0" applyFont="1" applyBorder="1" applyAlignment="1" applyProtection="1">
      <alignment vertical="center" shrinkToFit="1"/>
      <protection locked="0" hidden="1"/>
    </xf>
    <xf numFmtId="0" fontId="12" fillId="0" borderId="8" xfId="0" applyFont="1" applyBorder="1" applyAlignment="1" applyProtection="1">
      <alignment horizontal="center" vertical="center" wrapText="1"/>
      <protection locked="0" hidden="1"/>
    </xf>
    <xf numFmtId="0" fontId="20" fillId="0" borderId="4" xfId="0" applyFont="1" applyBorder="1" applyAlignment="1" applyProtection="1">
      <alignment vertical="center" wrapText="1"/>
      <protection locked="0" hidden="1"/>
    </xf>
    <xf numFmtId="0" fontId="20" fillId="0" borderId="0" xfId="0" applyFont="1" applyAlignment="1" applyProtection="1">
      <alignment vertical="center" wrapText="1"/>
      <protection locked="0" hidden="1"/>
    </xf>
    <xf numFmtId="0" fontId="20" fillId="0" borderId="6" xfId="0" applyFont="1" applyBorder="1" applyAlignment="1" applyProtection="1">
      <alignment vertical="center" wrapText="1"/>
      <protection locked="0" hidden="1"/>
    </xf>
    <xf numFmtId="20" fontId="19" fillId="0" borderId="67" xfId="0" applyNumberFormat="1" applyFont="1" applyBorder="1" applyAlignment="1" applyProtection="1">
      <alignment horizontal="right" vertical="center" shrinkToFit="1"/>
      <protection locked="0" hidden="1"/>
    </xf>
    <xf numFmtId="0" fontId="11" fillId="0" borderId="75" xfId="0" applyFont="1" applyBorder="1" applyAlignment="1" applyProtection="1">
      <alignment horizontal="left" vertical="center"/>
      <protection locked="0" hidden="1"/>
    </xf>
    <xf numFmtId="0" fontId="20" fillId="0" borderId="14" xfId="0" applyFont="1" applyBorder="1" applyAlignment="1" applyProtection="1">
      <alignment vertical="center" wrapText="1"/>
      <protection locked="0" hidden="1"/>
    </xf>
    <xf numFmtId="0" fontId="20" fillId="0" borderId="15" xfId="0" applyFont="1" applyBorder="1" applyAlignment="1" applyProtection="1">
      <alignment vertical="center" wrapText="1"/>
      <protection locked="0" hidden="1"/>
    </xf>
    <xf numFmtId="0" fontId="20" fillId="0" borderId="62" xfId="0" applyFont="1" applyBorder="1" applyAlignment="1" applyProtection="1">
      <alignment vertical="center" wrapText="1"/>
      <protection locked="0" hidden="1"/>
    </xf>
    <xf numFmtId="20" fontId="19" fillId="0" borderId="84" xfId="0" applyNumberFormat="1" applyFont="1" applyBorder="1" applyAlignment="1" applyProtection="1">
      <alignment horizontal="right" vertical="center" shrinkToFit="1"/>
      <protection locked="0" hidden="1"/>
    </xf>
    <xf numFmtId="0" fontId="16" fillId="0" borderId="15" xfId="0" applyFont="1" applyBorder="1" applyAlignment="1" applyProtection="1">
      <alignment vertical="center" shrinkToFit="1"/>
      <protection locked="0" hidden="1"/>
    </xf>
    <xf numFmtId="0" fontId="11" fillId="0" borderId="50" xfId="0" applyFont="1" applyBorder="1" applyAlignment="1" applyProtection="1">
      <alignment horizontal="left" vertical="center"/>
      <protection locked="0" hidden="1"/>
    </xf>
    <xf numFmtId="0" fontId="16" fillId="0" borderId="51" xfId="0" applyFont="1" applyBorder="1" applyAlignment="1" applyProtection="1">
      <alignment vertical="center" shrinkToFit="1"/>
      <protection locked="0" hidden="1"/>
    </xf>
    <xf numFmtId="0" fontId="18" fillId="0" borderId="207" xfId="0" applyFont="1" applyBorder="1" applyAlignment="1" applyProtection="1">
      <alignment horizontal="center" vertical="center" wrapText="1" justifyLastLine="1"/>
      <protection locked="0" hidden="1"/>
    </xf>
    <xf numFmtId="0" fontId="17" fillId="0" borderId="8" xfId="0" applyFont="1" applyBorder="1" applyAlignment="1" applyProtection="1">
      <alignment horizontal="distributed" vertical="center" wrapText="1" justifyLastLine="1"/>
      <protection locked="0" hidden="1"/>
    </xf>
    <xf numFmtId="0" fontId="18" fillId="0" borderId="72" xfId="0" applyFont="1" applyBorder="1" applyAlignment="1" applyProtection="1">
      <alignment horizontal="distributed" vertical="center" wrapText="1" justifyLastLine="1"/>
      <protection locked="0" hidden="1"/>
    </xf>
    <xf numFmtId="0" fontId="17" fillId="0" borderId="72" xfId="0" applyFont="1" applyBorder="1" applyAlignment="1" applyProtection="1">
      <alignment horizontal="distributed" vertical="center" wrapText="1" justifyLastLine="1"/>
      <protection locked="0" hidden="1"/>
    </xf>
    <xf numFmtId="0" fontId="18" fillId="0" borderId="135" xfId="0" applyFont="1" applyBorder="1" applyAlignment="1" applyProtection="1">
      <alignment horizontal="distributed" vertical="center" wrapText="1" justifyLastLine="1"/>
      <protection locked="0" hidden="1"/>
    </xf>
    <xf numFmtId="0" fontId="17" fillId="0" borderId="257" xfId="0" applyFont="1" applyBorder="1" applyAlignment="1" applyProtection="1">
      <alignment horizontal="distributed" vertical="center" wrapText="1" justifyLastLine="1"/>
      <protection locked="0" hidden="1"/>
    </xf>
    <xf numFmtId="0" fontId="24" fillId="0" borderId="4" xfId="0" applyFont="1" applyBorder="1" applyAlignment="1" applyProtection="1">
      <alignment horizontal="right" vertical="center" shrinkToFit="1"/>
      <protection locked="0" hidden="1"/>
    </xf>
    <xf numFmtId="0" fontId="11" fillId="0" borderId="0" xfId="0" applyFont="1" applyAlignment="1" applyProtection="1">
      <alignment horizontal="right" vertical="center"/>
      <protection locked="0" hidden="1"/>
    </xf>
    <xf numFmtId="0" fontId="24" fillId="0" borderId="0" xfId="0" applyFont="1" applyAlignment="1" applyProtection="1">
      <alignment horizontal="right" vertical="center" shrinkToFit="1"/>
      <protection locked="0" hidden="1"/>
    </xf>
    <xf numFmtId="0" fontId="11" fillId="0" borderId="0" xfId="0" applyFont="1" applyAlignment="1" applyProtection="1">
      <alignment horizontal="left" vertical="center"/>
      <protection locked="0" hidden="1"/>
    </xf>
    <xf numFmtId="0" fontId="18" fillId="0" borderId="212" xfId="0" applyFont="1" applyBorder="1" applyAlignment="1" applyProtection="1">
      <alignment horizontal="center" vertical="center" wrapText="1" justifyLastLine="1"/>
      <protection locked="0" hidden="1"/>
    </xf>
    <xf numFmtId="0" fontId="17" fillId="0" borderId="112" xfId="0" applyFont="1" applyBorder="1" applyAlignment="1" applyProtection="1">
      <alignment horizontal="distributed" vertical="center" wrapText="1" justifyLastLine="1"/>
      <protection locked="0" hidden="1"/>
    </xf>
    <xf numFmtId="0" fontId="17" fillId="0" borderId="135" xfId="0" applyFont="1" applyBorder="1" applyAlignment="1" applyProtection="1">
      <alignment horizontal="distributed" vertical="center" wrapText="1" justifyLastLine="1"/>
      <protection locked="0" hidden="1"/>
    </xf>
    <xf numFmtId="0" fontId="17" fillId="0" borderId="2" xfId="0" applyFont="1" applyBorder="1" applyAlignment="1" applyProtection="1">
      <alignment horizontal="distributed" vertical="center" wrapText="1" justifyLastLine="1"/>
      <protection locked="0" hidden="1"/>
    </xf>
    <xf numFmtId="0" fontId="16" fillId="0" borderId="2" xfId="0" applyFont="1" applyBorder="1" applyAlignment="1" applyProtection="1">
      <alignment vertical="center" shrinkToFit="1"/>
      <protection locked="0" hidden="1"/>
    </xf>
    <xf numFmtId="176" fontId="64" fillId="0" borderId="8" xfId="0" quotePrefix="1" applyNumberFormat="1" applyFont="1" applyBorder="1" applyAlignment="1" applyProtection="1">
      <alignment horizontal="center" vertical="center" shrinkToFit="1"/>
      <protection locked="0" hidden="1"/>
    </xf>
    <xf numFmtId="0" fontId="124" fillId="0" borderId="6" xfId="0" applyFont="1" applyBorder="1">
      <alignment vertical="center"/>
    </xf>
    <xf numFmtId="0" fontId="197" fillId="14" borderId="0" xfId="0" applyFont="1" applyFill="1">
      <alignment vertical="center"/>
    </xf>
    <xf numFmtId="0" fontId="124" fillId="14" borderId="0" xfId="0" applyFont="1" applyFill="1">
      <alignment vertical="center"/>
    </xf>
    <xf numFmtId="178" fontId="20" fillId="0" borderId="0" xfId="0" applyNumberFormat="1" applyFont="1" applyAlignment="1" applyProtection="1">
      <alignment horizontal="left" vertical="center" wrapText="1"/>
      <protection locked="0"/>
    </xf>
    <xf numFmtId="49" fontId="64" fillId="0" borderId="0" xfId="0" applyNumberFormat="1" applyFont="1" applyAlignment="1" applyProtection="1">
      <alignment vertical="center" wrapText="1"/>
      <protection locked="0"/>
    </xf>
    <xf numFmtId="0" fontId="17" fillId="0" borderId="0" xfId="0" applyFont="1" applyAlignment="1" applyProtection="1">
      <alignment horizontal="distributed" vertical="center" wrapText="1" justifyLastLine="1"/>
      <protection locked="0"/>
    </xf>
    <xf numFmtId="0" fontId="28" fillId="0" borderId="58" xfId="0" applyFont="1" applyBorder="1" applyAlignment="1">
      <alignment horizontal="right"/>
    </xf>
    <xf numFmtId="0" fontId="28" fillId="0" borderId="112" xfId="0" applyFont="1" applyBorder="1" applyAlignment="1">
      <alignment horizontal="right"/>
    </xf>
    <xf numFmtId="0" fontId="28" fillId="0" borderId="59" xfId="0" applyFont="1" applyBorder="1" applyAlignment="1">
      <alignment horizontal="right"/>
    </xf>
    <xf numFmtId="0" fontId="28" fillId="0" borderId="58" xfId="0" applyFont="1" applyBorder="1" applyAlignment="1">
      <alignment horizontal="right" vertical="center"/>
    </xf>
    <xf numFmtId="186" fontId="28" fillId="0" borderId="112" xfId="0" applyNumberFormat="1" applyFont="1" applyBorder="1" applyAlignment="1">
      <alignment horizontal="right" vertical="center"/>
    </xf>
    <xf numFmtId="0" fontId="24" fillId="11" borderId="115" xfId="0" applyFont="1" applyFill="1" applyBorder="1" applyAlignment="1" applyProtection="1">
      <alignment horizontal="center" vertical="center"/>
      <protection locked="0"/>
    </xf>
    <xf numFmtId="0" fontId="226" fillId="0" borderId="0" xfId="0" applyFont="1" applyAlignment="1">
      <alignment vertical="top"/>
    </xf>
    <xf numFmtId="0" fontId="125" fillId="0" borderId="0" xfId="0" applyFont="1">
      <alignment vertical="center"/>
    </xf>
    <xf numFmtId="0" fontId="125" fillId="0" borderId="0" xfId="0" applyFont="1" applyAlignment="1"/>
    <xf numFmtId="0" fontId="14" fillId="8" borderId="0" xfId="0" applyFont="1" applyFill="1">
      <alignment vertical="center"/>
    </xf>
    <xf numFmtId="0" fontId="170" fillId="0" borderId="15" xfId="0" applyFont="1" applyBorder="1" applyAlignment="1" applyProtection="1">
      <alignment vertical="center" wrapText="1"/>
      <protection locked="0"/>
    </xf>
    <xf numFmtId="0" fontId="126" fillId="0" borderId="3" xfId="0" applyFont="1" applyBorder="1" applyAlignment="1" applyProtection="1">
      <alignment horizontal="left" vertical="top" wrapText="1"/>
      <protection locked="0"/>
    </xf>
    <xf numFmtId="0" fontId="14" fillId="0" borderId="6" xfId="0" applyFont="1" applyBorder="1">
      <alignment vertical="center"/>
    </xf>
    <xf numFmtId="0" fontId="4" fillId="0" borderId="126" xfId="0" applyFont="1" applyBorder="1" applyAlignment="1">
      <alignment horizontal="right" vertical="center"/>
    </xf>
    <xf numFmtId="0" fontId="11" fillId="0" borderId="0" xfId="0" applyFont="1" applyAlignment="1" applyProtection="1">
      <alignment horizontal="right" vertical="center"/>
      <protection locked="0"/>
    </xf>
    <xf numFmtId="0" fontId="193" fillId="0" borderId="77" xfId="0" applyFont="1" applyBorder="1" applyAlignment="1" applyProtection="1">
      <alignment horizontal="center" vertical="center" wrapText="1"/>
      <protection locked="0"/>
    </xf>
    <xf numFmtId="0" fontId="193" fillId="0" borderId="100" xfId="0" applyFont="1" applyBorder="1" applyAlignment="1" applyProtection="1">
      <alignment horizontal="center" vertical="center" wrapText="1"/>
      <protection locked="0"/>
    </xf>
    <xf numFmtId="0" fontId="193" fillId="0" borderId="259" xfId="0" applyFont="1" applyBorder="1" applyAlignment="1" applyProtection="1">
      <alignment horizontal="center" vertical="center" wrapText="1"/>
      <protection locked="0"/>
    </xf>
    <xf numFmtId="0" fontId="193" fillId="0" borderId="261" xfId="0" applyFont="1" applyBorder="1" applyAlignment="1" applyProtection="1">
      <alignment horizontal="center" vertical="center" wrapText="1"/>
      <protection locked="0"/>
    </xf>
    <xf numFmtId="0" fontId="11" fillId="0" borderId="260" xfId="0" applyFont="1" applyBorder="1">
      <alignment vertical="center"/>
    </xf>
    <xf numFmtId="0" fontId="229" fillId="0" borderId="260" xfId="0" applyFont="1" applyBorder="1" applyAlignment="1" applyProtection="1">
      <alignment horizontal="right" vertical="center" wrapText="1"/>
      <protection locked="0"/>
    </xf>
    <xf numFmtId="0" fontId="193" fillId="0" borderId="0" xfId="0" applyFont="1" applyAlignment="1" applyProtection="1">
      <alignment horizontal="center" vertical="center" wrapText="1"/>
      <protection locked="0"/>
    </xf>
    <xf numFmtId="0" fontId="75" fillId="0" borderId="0" xfId="0" applyFont="1" applyAlignment="1" applyProtection="1">
      <alignment horizontal="left" vertical="center" wrapText="1"/>
      <protection locked="0"/>
    </xf>
    <xf numFmtId="0" fontId="188" fillId="0" borderId="0" xfId="0" applyFont="1" applyAlignment="1" applyProtection="1">
      <alignment horizontal="left" vertical="center"/>
      <protection locked="0"/>
    </xf>
    <xf numFmtId="0" fontId="232" fillId="0" borderId="0" xfId="0" applyFont="1" applyProtection="1">
      <alignment vertical="center"/>
      <protection hidden="1"/>
    </xf>
    <xf numFmtId="0" fontId="130" fillId="0" borderId="0" xfId="0" applyFont="1" applyProtection="1">
      <alignment vertical="center"/>
      <protection hidden="1"/>
    </xf>
    <xf numFmtId="0" fontId="130" fillId="0" borderId="15" xfId="0" applyFont="1" applyBorder="1" applyProtection="1">
      <alignment vertical="center"/>
      <protection hidden="1"/>
    </xf>
    <xf numFmtId="177" fontId="135" fillId="0" borderId="0" xfId="0" applyNumberFormat="1" applyFont="1" applyAlignment="1" applyProtection="1">
      <alignment vertical="center" shrinkToFit="1"/>
      <protection hidden="1"/>
    </xf>
    <xf numFmtId="0" fontId="133" fillId="0" borderId="0" xfId="0" applyFont="1" applyProtection="1">
      <alignment vertical="center"/>
      <protection hidden="1"/>
    </xf>
    <xf numFmtId="0" fontId="133" fillId="0" borderId="15" xfId="0" applyFont="1" applyBorder="1" applyProtection="1">
      <alignment vertical="center"/>
      <protection hidden="1"/>
    </xf>
    <xf numFmtId="0" fontId="1" fillId="0" borderId="8" xfId="0" applyFont="1" applyBorder="1" applyAlignment="1"/>
    <xf numFmtId="0" fontId="234" fillId="0" borderId="8" xfId="0" applyFont="1" applyBorder="1" applyAlignment="1"/>
    <xf numFmtId="0" fontId="4" fillId="0" borderId="0" xfId="0" applyFont="1" applyAlignment="1">
      <alignment wrapText="1"/>
    </xf>
    <xf numFmtId="0" fontId="75" fillId="0" borderId="17" xfId="0" applyFont="1" applyBorder="1" applyAlignment="1"/>
    <xf numFmtId="0" fontId="188" fillId="0" borderId="8" xfId="0" applyFont="1" applyBorder="1" applyAlignment="1" applyProtection="1">
      <alignment horizontal="right" vertical="center" wrapText="1"/>
      <protection locked="0"/>
    </xf>
    <xf numFmtId="0" fontId="11" fillId="0" borderId="8" xfId="0" applyFont="1" applyBorder="1">
      <alignment vertical="center"/>
    </xf>
    <xf numFmtId="0" fontId="42" fillId="0" borderId="11" xfId="0" applyFont="1" applyBorder="1" applyProtection="1">
      <alignment vertical="center"/>
      <protection locked="0"/>
    </xf>
    <xf numFmtId="192" fontId="33" fillId="0" borderId="11" xfId="0" applyNumberFormat="1" applyFont="1" applyBorder="1" applyAlignment="1">
      <alignment horizontal="center" vertical="center"/>
    </xf>
    <xf numFmtId="0" fontId="192" fillId="0" borderId="4" xfId="0" applyFont="1" applyBorder="1" applyAlignment="1">
      <alignment vertical="center" wrapText="1"/>
    </xf>
    <xf numFmtId="0" fontId="84" fillId="0" borderId="11" xfId="0" applyFont="1" applyBorder="1" applyProtection="1">
      <alignment vertical="center"/>
      <protection locked="0"/>
    </xf>
    <xf numFmtId="0" fontId="14" fillId="0" borderId="11" xfId="0" applyFont="1" applyBorder="1" applyProtection="1">
      <alignment vertical="center"/>
      <protection locked="0" hidden="1"/>
    </xf>
    <xf numFmtId="0" fontId="84" fillId="0" borderId="12" xfId="0" applyFont="1" applyBorder="1" applyProtection="1">
      <alignment vertical="center"/>
      <protection locked="0"/>
    </xf>
    <xf numFmtId="0" fontId="86" fillId="5" borderId="0" xfId="0" applyFont="1" applyFill="1" applyProtection="1">
      <alignment vertical="center"/>
      <protection locked="0"/>
    </xf>
    <xf numFmtId="0" fontId="72" fillId="0" borderId="18" xfId="0" applyFont="1" applyBorder="1" applyProtection="1">
      <alignment vertical="center"/>
      <protection hidden="1"/>
    </xf>
    <xf numFmtId="0" fontId="240" fillId="0" borderId="20" xfId="0" applyFont="1" applyBorder="1" applyProtection="1">
      <alignment vertical="center"/>
      <protection hidden="1"/>
    </xf>
    <xf numFmtId="0" fontId="240" fillId="0" borderId="20" xfId="0" applyFont="1" applyBorder="1" applyAlignment="1" applyProtection="1">
      <alignment horizontal="center" vertical="center"/>
      <protection hidden="1"/>
    </xf>
    <xf numFmtId="0" fontId="12" fillId="0" borderId="8" xfId="0" applyFont="1" applyBorder="1" applyAlignment="1" applyProtection="1">
      <alignment horizontal="left" vertical="center" wrapText="1"/>
      <protection hidden="1"/>
    </xf>
    <xf numFmtId="49" fontId="64" fillId="0" borderId="9" xfId="0" applyNumberFormat="1" applyFont="1" applyBorder="1" applyAlignment="1" applyProtection="1">
      <alignment vertical="center" wrapText="1"/>
      <protection hidden="1"/>
    </xf>
    <xf numFmtId="0" fontId="11" fillId="0" borderId="0" xfId="0" applyFont="1" applyProtection="1">
      <alignment vertical="center"/>
      <protection locked="0"/>
    </xf>
    <xf numFmtId="0" fontId="14" fillId="0" borderId="0" xfId="0" applyFont="1" applyAlignment="1" applyProtection="1">
      <alignment vertical="center" shrinkToFit="1"/>
      <protection locked="0"/>
    </xf>
    <xf numFmtId="0" fontId="82" fillId="13" borderId="52" xfId="0" applyFont="1" applyFill="1" applyBorder="1">
      <alignment vertical="center"/>
    </xf>
    <xf numFmtId="0" fontId="121" fillId="13" borderId="52" xfId="0" applyFont="1" applyFill="1" applyBorder="1" applyAlignment="1">
      <alignment horizontal="center" vertical="center"/>
    </xf>
    <xf numFmtId="0" fontId="196" fillId="13" borderId="52" xfId="0" applyFont="1" applyFill="1" applyBorder="1">
      <alignment vertical="center"/>
    </xf>
    <xf numFmtId="0" fontId="216" fillId="13" borderId="52" xfId="0" applyFont="1" applyFill="1" applyBorder="1" applyAlignment="1">
      <alignment vertical="center" wrapText="1"/>
    </xf>
    <xf numFmtId="0" fontId="121" fillId="13" borderId="52" xfId="0" applyFont="1" applyFill="1" applyBorder="1" applyAlignment="1">
      <alignment vertical="center" wrapText="1"/>
    </xf>
    <xf numFmtId="0" fontId="121" fillId="13" borderId="52" xfId="0" applyFont="1" applyFill="1" applyBorder="1">
      <alignment vertical="center"/>
    </xf>
    <xf numFmtId="0" fontId="121" fillId="13" borderId="52" xfId="0" applyFont="1" applyFill="1" applyBorder="1" applyProtection="1">
      <alignment vertical="center"/>
      <protection hidden="1"/>
    </xf>
    <xf numFmtId="0" fontId="218" fillId="13" borderId="52" xfId="0" applyFont="1" applyFill="1" applyBorder="1" applyAlignment="1">
      <alignment vertical="center" wrapText="1"/>
    </xf>
    <xf numFmtId="0" fontId="219" fillId="13" borderId="52" xfId="0" applyFont="1" applyFill="1" applyBorder="1" applyAlignment="1">
      <alignment vertical="center" wrapText="1"/>
    </xf>
    <xf numFmtId="189" fontId="117" fillId="13" borderId="52" xfId="0" applyNumberFormat="1" applyFont="1" applyFill="1" applyBorder="1" applyAlignment="1" applyProtection="1">
      <alignment horizontal="right" vertical="center"/>
      <protection locked="0"/>
    </xf>
    <xf numFmtId="190" fontId="117" fillId="13" borderId="52" xfId="0" applyNumberFormat="1" applyFont="1" applyFill="1" applyBorder="1" applyAlignment="1" applyProtection="1">
      <alignment horizontal="right" vertical="center"/>
      <protection locked="0"/>
    </xf>
    <xf numFmtId="31" fontId="45" fillId="13" borderId="52" xfId="0" applyNumberFormat="1" applyFont="1" applyFill="1" applyBorder="1" applyAlignment="1" applyProtection="1">
      <alignment horizontal="center" vertical="center"/>
      <protection hidden="1"/>
    </xf>
    <xf numFmtId="177" fontId="196" fillId="13" borderId="52" xfId="0" applyNumberFormat="1" applyFont="1" applyFill="1" applyBorder="1" applyAlignment="1">
      <alignment horizontal="center" vertical="center"/>
    </xf>
    <xf numFmtId="177" fontId="121" fillId="13" borderId="52" xfId="0" applyNumberFormat="1" applyFont="1" applyFill="1" applyBorder="1" applyAlignment="1">
      <alignment horizontal="center" vertical="center"/>
    </xf>
    <xf numFmtId="177" fontId="121" fillId="13" borderId="52" xfId="0" applyNumberFormat="1" applyFont="1" applyFill="1" applyBorder="1" applyAlignment="1">
      <alignment horizontal="right" vertical="center"/>
    </xf>
    <xf numFmtId="177" fontId="121" fillId="13" borderId="52" xfId="0" applyNumberFormat="1" applyFont="1" applyFill="1" applyBorder="1">
      <alignment vertical="center"/>
    </xf>
    <xf numFmtId="0" fontId="123" fillId="13" borderId="52" xfId="0" applyFont="1" applyFill="1" applyBorder="1">
      <alignment vertical="center"/>
    </xf>
    <xf numFmtId="0" fontId="82" fillId="13" borderId="52" xfId="0" applyFont="1" applyFill="1" applyBorder="1" applyAlignment="1">
      <alignment horizontal="center" vertical="center"/>
    </xf>
    <xf numFmtId="0" fontId="117" fillId="13" borderId="52" xfId="0" applyFont="1" applyFill="1" applyBorder="1">
      <alignment vertical="center"/>
    </xf>
    <xf numFmtId="0" fontId="196" fillId="13" borderId="52" xfId="0" applyFont="1" applyFill="1" applyBorder="1" applyAlignment="1">
      <alignment vertical="top"/>
    </xf>
    <xf numFmtId="0" fontId="196" fillId="13" borderId="52" xfId="0" applyFont="1" applyFill="1" applyBorder="1" applyAlignment="1">
      <alignment vertical="center" wrapText="1"/>
    </xf>
    <xf numFmtId="0" fontId="213" fillId="13" borderId="52" xfId="0" applyFont="1" applyFill="1" applyBorder="1" applyAlignment="1">
      <alignment horizontal="center" vertical="center"/>
    </xf>
    <xf numFmtId="0" fontId="216" fillId="13" borderId="52" xfId="0" applyFont="1" applyFill="1" applyBorder="1" applyAlignment="1">
      <alignment horizontal="center" vertical="center" wrapText="1"/>
    </xf>
    <xf numFmtId="0" fontId="213" fillId="13" borderId="52" xfId="0" applyFont="1" applyFill="1" applyBorder="1">
      <alignment vertical="center"/>
    </xf>
    <xf numFmtId="0" fontId="123" fillId="13" borderId="52" xfId="0" applyFont="1" applyFill="1" applyBorder="1" applyAlignment="1" applyProtection="1">
      <alignment horizontal="center" vertical="center"/>
      <protection locked="0"/>
    </xf>
    <xf numFmtId="0" fontId="196" fillId="13" borderId="52" xfId="0" applyFont="1" applyFill="1" applyBorder="1" applyProtection="1">
      <alignment vertical="center"/>
      <protection locked="0"/>
    </xf>
    <xf numFmtId="0" fontId="117" fillId="13" borderId="52" xfId="0" applyFont="1" applyFill="1" applyBorder="1" applyProtection="1">
      <alignment vertical="center"/>
      <protection locked="0"/>
    </xf>
    <xf numFmtId="0" fontId="123" fillId="13" borderId="52" xfId="0" applyFont="1" applyFill="1" applyBorder="1" applyProtection="1">
      <alignment vertical="center"/>
      <protection hidden="1"/>
    </xf>
    <xf numFmtId="0" fontId="121" fillId="13" borderId="52" xfId="0" applyFont="1" applyFill="1" applyBorder="1" applyAlignment="1">
      <alignment vertical="center" textRotation="255"/>
    </xf>
    <xf numFmtId="0" fontId="217" fillId="13" borderId="52" xfId="0" applyFont="1" applyFill="1" applyBorder="1">
      <alignment vertical="center"/>
    </xf>
    <xf numFmtId="180" fontId="123" fillId="13" borderId="52" xfId="0" applyNumberFormat="1" applyFont="1" applyFill="1" applyBorder="1" applyAlignment="1" applyProtection="1">
      <alignment horizontal="center" vertical="center"/>
      <protection hidden="1"/>
    </xf>
    <xf numFmtId="0" fontId="123" fillId="13" borderId="52" xfId="0" applyFont="1" applyFill="1" applyBorder="1" applyAlignment="1" applyProtection="1">
      <alignment horizontal="center" vertical="center"/>
      <protection hidden="1"/>
    </xf>
    <xf numFmtId="177" fontId="123" fillId="13" borderId="52" xfId="0" applyNumberFormat="1" applyFont="1" applyFill="1" applyBorder="1" applyAlignment="1" applyProtection="1">
      <alignment horizontal="center" vertical="center"/>
      <protection hidden="1"/>
    </xf>
    <xf numFmtId="0" fontId="196" fillId="13" borderId="52" xfId="0" applyFont="1" applyFill="1" applyBorder="1" applyAlignment="1" applyProtection="1">
      <alignment vertical="center" wrapText="1"/>
      <protection locked="0"/>
    </xf>
    <xf numFmtId="0" fontId="82" fillId="13" borderId="52" xfId="0" applyFont="1" applyFill="1" applyBorder="1" applyProtection="1">
      <alignment vertical="center"/>
      <protection hidden="1"/>
    </xf>
    <xf numFmtId="0" fontId="196" fillId="13" borderId="52" xfId="0" applyFont="1" applyFill="1" applyBorder="1" applyProtection="1">
      <alignment vertical="center"/>
      <protection hidden="1"/>
    </xf>
    <xf numFmtId="0" fontId="121" fillId="13" borderId="52" xfId="0" applyFont="1" applyFill="1" applyBorder="1" applyAlignment="1"/>
    <xf numFmtId="0" fontId="121" fillId="13" borderId="52" xfId="0" applyFont="1" applyFill="1" applyBorder="1" applyAlignment="1" applyProtection="1">
      <alignment horizontal="right" vertical="center"/>
      <protection hidden="1"/>
    </xf>
    <xf numFmtId="0" fontId="196" fillId="13" borderId="52" xfId="0" applyFont="1" applyFill="1" applyBorder="1" applyAlignment="1"/>
    <xf numFmtId="0" fontId="220" fillId="13" borderId="52" xfId="0" applyFont="1" applyFill="1" applyBorder="1" applyProtection="1">
      <alignment vertical="center"/>
      <protection locked="0"/>
    </xf>
    <xf numFmtId="186" fontId="220" fillId="13" borderId="52" xfId="0" applyNumberFormat="1" applyFont="1" applyFill="1" applyBorder="1" applyProtection="1">
      <alignment vertical="center"/>
      <protection locked="0"/>
    </xf>
    <xf numFmtId="179" fontId="123" fillId="13" borderId="52" xfId="0" applyNumberFormat="1" applyFont="1" applyFill="1" applyBorder="1" applyAlignment="1" applyProtection="1">
      <alignment horizontal="center" vertical="center"/>
      <protection hidden="1"/>
    </xf>
    <xf numFmtId="0" fontId="221" fillId="13" borderId="52" xfId="0" applyFont="1" applyFill="1" applyBorder="1" applyAlignment="1">
      <alignment vertical="center" wrapText="1"/>
    </xf>
    <xf numFmtId="0" fontId="213" fillId="13" borderId="52" xfId="0" applyFont="1" applyFill="1" applyBorder="1" applyProtection="1">
      <alignment vertical="center"/>
      <protection locked="0"/>
    </xf>
    <xf numFmtId="0" fontId="121" fillId="13" borderId="52" xfId="0" applyFont="1" applyFill="1" applyBorder="1" applyAlignment="1">
      <alignment horizontal="left" vertical="center"/>
    </xf>
    <xf numFmtId="0" fontId="121" fillId="13" borderId="52" xfId="0" applyFont="1" applyFill="1" applyBorder="1" applyAlignment="1">
      <alignment horizontal="right" vertical="center"/>
    </xf>
    <xf numFmtId="0" fontId="220" fillId="13" borderId="52" xfId="0" applyFont="1" applyFill="1" applyBorder="1" applyAlignment="1" applyProtection="1">
      <alignment horizontal="right" vertical="center"/>
      <protection locked="0"/>
    </xf>
    <xf numFmtId="0" fontId="82" fillId="13" borderId="52" xfId="0" applyFont="1" applyFill="1" applyBorder="1" applyAlignment="1">
      <alignment horizontal="left" vertical="center"/>
    </xf>
    <xf numFmtId="0" fontId="220" fillId="13" borderId="52" xfId="0" applyFont="1" applyFill="1" applyBorder="1" applyAlignment="1" applyProtection="1">
      <alignment horizontal="center" vertical="center"/>
      <protection locked="0"/>
    </xf>
    <xf numFmtId="0" fontId="196" fillId="13" borderId="52" xfId="0" applyFont="1" applyFill="1" applyBorder="1" applyAlignment="1">
      <alignment vertical="center" textRotation="255"/>
    </xf>
    <xf numFmtId="0" fontId="121" fillId="13" borderId="52" xfId="0" applyFont="1" applyFill="1" applyBorder="1" applyProtection="1">
      <alignment vertical="center"/>
      <protection locked="0"/>
    </xf>
    <xf numFmtId="0" fontId="216" fillId="13" borderId="52" xfId="0" applyFont="1" applyFill="1" applyBorder="1" applyAlignment="1">
      <alignment vertical="center" textRotation="255"/>
    </xf>
    <xf numFmtId="0" fontId="213" fillId="13" borderId="52" xfId="0" applyFont="1" applyFill="1" applyBorder="1" applyAlignment="1" applyProtection="1">
      <alignment horizontal="center" vertical="center"/>
      <protection locked="0"/>
    </xf>
    <xf numFmtId="0" fontId="244" fillId="13" borderId="52" xfId="0" applyFont="1" applyFill="1" applyBorder="1" applyAlignment="1">
      <alignment vertical="center" wrapText="1"/>
    </xf>
    <xf numFmtId="0" fontId="121" fillId="13" borderId="52" xfId="0" applyFont="1" applyFill="1" applyBorder="1" applyAlignment="1" applyProtection="1">
      <alignment horizontal="center" vertical="center"/>
      <protection locked="0"/>
    </xf>
    <xf numFmtId="0" fontId="20" fillId="0" borderId="108" xfId="0" applyFont="1" applyBorder="1" applyAlignment="1" applyProtection="1">
      <alignment horizontal="center" vertical="center"/>
      <protection locked="0"/>
    </xf>
    <xf numFmtId="0" fontId="75" fillId="0" borderId="15" xfId="0" applyFont="1" applyBorder="1" applyAlignment="1">
      <alignment horizontal="right" vertical="center"/>
    </xf>
    <xf numFmtId="177" fontId="83" fillId="0" borderId="15" xfId="0" applyNumberFormat="1" applyFont="1" applyBorder="1" applyAlignment="1" applyProtection="1">
      <alignment horizontal="center" shrinkToFit="1"/>
      <protection hidden="1"/>
    </xf>
    <xf numFmtId="0" fontId="75" fillId="0" borderId="15" xfId="0" applyFont="1" applyBorder="1" applyAlignment="1">
      <alignment horizontal="center" vertical="center"/>
    </xf>
    <xf numFmtId="0" fontId="4" fillId="9" borderId="11" xfId="0" applyFont="1" applyFill="1" applyBorder="1" applyProtection="1">
      <alignment vertical="center"/>
      <protection hidden="1"/>
    </xf>
    <xf numFmtId="0" fontId="4" fillId="9" borderId="11" xfId="0" applyFont="1" applyFill="1" applyBorder="1">
      <alignment vertical="center"/>
    </xf>
    <xf numFmtId="0" fontId="4" fillId="9" borderId="11" xfId="0" applyFont="1" applyFill="1" applyBorder="1" applyAlignment="1" applyProtection="1">
      <alignment horizontal="center" vertical="center"/>
      <protection hidden="1"/>
    </xf>
    <xf numFmtId="0" fontId="4" fillId="9" borderId="0" xfId="0" applyFont="1" applyFill="1">
      <alignment vertical="center"/>
    </xf>
    <xf numFmtId="0" fontId="4" fillId="9" borderId="13" xfId="0" applyFont="1" applyFill="1" applyBorder="1" applyAlignment="1" applyProtection="1">
      <alignment horizontal="center" vertical="center"/>
      <protection hidden="1"/>
    </xf>
    <xf numFmtId="0" fontId="82" fillId="5" borderId="0" xfId="0" applyFont="1" applyFill="1">
      <alignment vertical="center"/>
    </xf>
    <xf numFmtId="179" fontId="82" fillId="5" borderId="0" xfId="0" applyNumberFormat="1" applyFont="1" applyFill="1">
      <alignment vertical="center"/>
    </xf>
    <xf numFmtId="180" fontId="196" fillId="5" borderId="0" xfId="0" applyNumberFormat="1" applyFont="1" applyFill="1">
      <alignment vertical="center"/>
    </xf>
    <xf numFmtId="181" fontId="213" fillId="0" borderId="0" xfId="0" applyNumberFormat="1" applyFont="1">
      <alignment vertical="center"/>
    </xf>
    <xf numFmtId="179" fontId="30" fillId="0" borderId="4" xfId="0" applyNumberFormat="1" applyFont="1" applyBorder="1" applyAlignment="1" applyProtection="1">
      <alignment horizontal="center" vertical="center"/>
      <protection hidden="1"/>
    </xf>
    <xf numFmtId="190" fontId="28" fillId="0" borderId="8" xfId="0" applyNumberFormat="1" applyFont="1" applyBorder="1" applyAlignment="1">
      <alignment horizontal="right" vertical="center"/>
    </xf>
    <xf numFmtId="14" fontId="21" fillId="0" borderId="0" xfId="0" applyNumberFormat="1" applyFont="1">
      <alignment vertical="center"/>
    </xf>
    <xf numFmtId="0" fontId="169" fillId="16" borderId="0" xfId="0" applyFont="1" applyFill="1">
      <alignment vertical="center"/>
    </xf>
    <xf numFmtId="191" fontId="45" fillId="0" borderId="0" xfId="0" applyNumberFormat="1" applyFont="1" applyAlignment="1" applyProtection="1">
      <alignment horizontal="center" vertical="center"/>
      <protection hidden="1"/>
    </xf>
    <xf numFmtId="0" fontId="11" fillId="5" borderId="0" xfId="0" applyFont="1" applyFill="1" applyAlignment="1">
      <alignment vertical="center" wrapText="1"/>
    </xf>
    <xf numFmtId="0" fontId="248" fillId="0" borderId="0" xfId="0" applyFont="1">
      <alignment vertical="center"/>
    </xf>
    <xf numFmtId="0" fontId="248" fillId="0" borderId="6" xfId="0" applyFont="1" applyBorder="1">
      <alignment vertical="center"/>
    </xf>
    <xf numFmtId="0" fontId="11" fillId="10" borderId="24" xfId="0" applyFont="1" applyFill="1" applyBorder="1" applyAlignment="1">
      <alignment horizontal="center" vertical="center" wrapText="1"/>
    </xf>
    <xf numFmtId="191" fontId="4" fillId="0" borderId="15" xfId="0" applyNumberFormat="1" applyFont="1" applyBorder="1" applyAlignment="1">
      <alignment horizontal="left" vertical="center"/>
    </xf>
    <xf numFmtId="191" fontId="4" fillId="0" borderId="0" xfId="0" applyNumberFormat="1" applyFont="1">
      <alignment vertical="center"/>
    </xf>
    <xf numFmtId="177" fontId="63" fillId="3" borderId="81" xfId="0" applyNumberFormat="1" applyFont="1" applyFill="1" applyBorder="1" applyAlignment="1" applyProtection="1">
      <alignment horizontal="center" vertical="center"/>
      <protection hidden="1"/>
    </xf>
    <xf numFmtId="177" fontId="63" fillId="3" borderId="20" xfId="0" applyNumberFormat="1" applyFont="1" applyFill="1" applyBorder="1" applyAlignment="1">
      <alignment horizontal="center" vertical="center"/>
    </xf>
    <xf numFmtId="177" fontId="63" fillId="3" borderId="52" xfId="0" applyNumberFormat="1" applyFont="1" applyFill="1" applyBorder="1" applyAlignment="1" applyProtection="1">
      <alignment horizontal="center" vertical="center"/>
      <protection hidden="1"/>
    </xf>
    <xf numFmtId="177" fontId="63" fillId="3" borderId="0" xfId="0" applyNumberFormat="1" applyFont="1" applyFill="1" applyAlignment="1">
      <alignment horizontal="center" vertical="center"/>
    </xf>
    <xf numFmtId="177" fontId="63" fillId="3" borderId="115" xfId="0" applyNumberFormat="1" applyFont="1" applyFill="1" applyBorder="1" applyAlignment="1" applyProtection="1">
      <alignment horizontal="center" vertical="center"/>
      <protection hidden="1"/>
    </xf>
    <xf numFmtId="177" fontId="63" fillId="3" borderId="15" xfId="0" applyNumberFormat="1" applyFont="1" applyFill="1" applyBorder="1" applyAlignment="1">
      <alignment horizontal="center" vertical="center"/>
    </xf>
    <xf numFmtId="0" fontId="20" fillId="0" borderId="232" xfId="0" applyFont="1" applyBorder="1" applyAlignment="1" applyProtection="1">
      <alignment horizontal="center" vertical="center"/>
      <protection locked="0"/>
    </xf>
    <xf numFmtId="0" fontId="20" fillId="0" borderId="232" xfId="0" applyFont="1" applyBorder="1" applyAlignment="1" applyProtection="1">
      <alignment horizontal="center" vertical="center"/>
      <protection locked="0" hidden="1"/>
    </xf>
    <xf numFmtId="0" fontId="20" fillId="0" borderId="132" xfId="0" applyFont="1" applyBorder="1" applyAlignment="1" applyProtection="1">
      <alignment horizontal="center" vertical="center"/>
      <protection locked="0" hidden="1"/>
    </xf>
    <xf numFmtId="0" fontId="20" fillId="0" borderId="108" xfId="0" applyFont="1" applyBorder="1" applyAlignment="1" applyProtection="1">
      <alignment horizontal="center" vertical="center"/>
      <protection locked="0" hidden="1"/>
    </xf>
    <xf numFmtId="0" fontId="20" fillId="0" borderId="139" xfId="0" applyFont="1" applyBorder="1" applyAlignment="1" applyProtection="1">
      <alignment horizontal="center" vertical="center"/>
      <protection locked="0" hidden="1"/>
    </xf>
    <xf numFmtId="0" fontId="100" fillId="0" borderId="22" xfId="0" applyFont="1" applyBorder="1">
      <alignment vertical="center"/>
    </xf>
    <xf numFmtId="0" fontId="66" fillId="0" borderId="20" xfId="0" applyFont="1" applyBorder="1" applyAlignment="1" applyProtection="1">
      <alignment horizontal="center" vertical="center" wrapText="1"/>
      <protection hidden="1"/>
    </xf>
    <xf numFmtId="0" fontId="66" fillId="0" borderId="21" xfId="0" applyFont="1" applyBorder="1" applyAlignment="1" applyProtection="1">
      <alignment horizontal="center" vertical="center" wrapText="1"/>
      <protection hidden="1"/>
    </xf>
    <xf numFmtId="0" fontId="69" fillId="0" borderId="18" xfId="0" applyFont="1" applyBorder="1" applyAlignment="1" applyProtection="1">
      <alignment horizontal="center" vertical="center" wrapText="1"/>
      <protection hidden="1"/>
    </xf>
    <xf numFmtId="0" fontId="69" fillId="0" borderId="0" xfId="0" applyFont="1" applyAlignment="1">
      <alignment vertical="center" wrapText="1"/>
    </xf>
    <xf numFmtId="0" fontId="69" fillId="0" borderId="5" xfId="0" applyFont="1" applyBorder="1" applyAlignment="1" applyProtection="1">
      <alignment horizontal="center" vertical="center" wrapText="1"/>
      <protection hidden="1"/>
    </xf>
    <xf numFmtId="0" fontId="66" fillId="0" borderId="18" xfId="0" applyFont="1" applyBorder="1" applyAlignment="1" applyProtection="1">
      <alignment horizontal="center" vertical="center" wrapText="1"/>
      <protection hidden="1"/>
    </xf>
    <xf numFmtId="0" fontId="201" fillId="0" borderId="5" xfId="0" applyFont="1" applyBorder="1" applyAlignment="1" applyProtection="1">
      <alignment horizontal="center" vertical="center" wrapText="1"/>
      <protection hidden="1"/>
    </xf>
    <xf numFmtId="0" fontId="66" fillId="0" borderId="5" xfId="0" applyFont="1" applyBorder="1" applyAlignment="1" applyProtection="1">
      <alignment horizontal="center" vertical="center" wrapText="1"/>
      <protection hidden="1"/>
    </xf>
    <xf numFmtId="0" fontId="100" fillId="0" borderId="18" xfId="0" applyFont="1" applyBorder="1" applyAlignment="1" applyProtection="1">
      <alignment horizontal="center" vertical="center"/>
      <protection hidden="1"/>
    </xf>
    <xf numFmtId="0" fontId="100" fillId="0" borderId="5" xfId="0" applyFont="1" applyBorder="1" applyAlignment="1" applyProtection="1">
      <alignment horizontal="center" vertical="center"/>
      <protection hidden="1"/>
    </xf>
    <xf numFmtId="0" fontId="168" fillId="0" borderId="18" xfId="0" applyFont="1" applyBorder="1" applyAlignment="1" applyProtection="1">
      <alignment horizontal="center" vertical="center" wrapText="1"/>
      <protection hidden="1"/>
    </xf>
    <xf numFmtId="0" fontId="168" fillId="0" borderId="5" xfId="0" applyFont="1" applyBorder="1" applyAlignment="1" applyProtection="1">
      <alignment horizontal="center" vertical="center" wrapText="1"/>
      <protection hidden="1"/>
    </xf>
    <xf numFmtId="177" fontId="100" fillId="0" borderId="18" xfId="0" applyNumberFormat="1" applyFont="1" applyBorder="1" applyAlignment="1" applyProtection="1">
      <alignment horizontal="center" vertical="center" wrapText="1"/>
      <protection hidden="1"/>
    </xf>
    <xf numFmtId="0" fontId="88" fillId="0" borderId="18" xfId="0" applyFont="1" applyBorder="1" applyAlignment="1" applyProtection="1">
      <alignment horizontal="center" vertical="center" wrapText="1"/>
      <protection hidden="1"/>
    </xf>
    <xf numFmtId="0" fontId="88" fillId="0" borderId="0" xfId="0" applyFont="1" applyAlignment="1" applyProtection="1">
      <alignment horizontal="center" vertical="center" wrapText="1"/>
      <protection hidden="1"/>
    </xf>
    <xf numFmtId="0" fontId="100" fillId="0" borderId="5" xfId="0" applyFont="1" applyBorder="1" applyProtection="1">
      <alignment vertical="center"/>
      <protection locked="0"/>
    </xf>
    <xf numFmtId="0" fontId="100" fillId="0" borderId="18" xfId="0" applyFont="1" applyBorder="1" applyProtection="1">
      <alignment vertical="center"/>
      <protection locked="0"/>
    </xf>
    <xf numFmtId="0" fontId="66" fillId="0" borderId="22" xfId="0" applyFont="1" applyBorder="1" applyAlignment="1" applyProtection="1">
      <alignment horizontal="center" vertical="center" wrapText="1"/>
      <protection hidden="1"/>
    </xf>
    <xf numFmtId="0" fontId="204" fillId="0" borderId="0" xfId="0" applyFont="1" applyAlignment="1" applyProtection="1">
      <alignment horizontal="center" vertical="center"/>
      <protection locked="0"/>
    </xf>
    <xf numFmtId="0" fontId="69" fillId="0" borderId="0" xfId="0" applyFont="1" applyAlignment="1" applyProtection="1">
      <alignment vertical="center" wrapText="1"/>
      <protection hidden="1"/>
    </xf>
    <xf numFmtId="0" fontId="69" fillId="0" borderId="5" xfId="0" applyFont="1" applyBorder="1" applyAlignment="1" applyProtection="1">
      <alignment vertical="center" wrapText="1"/>
      <protection hidden="1"/>
    </xf>
    <xf numFmtId="0" fontId="250" fillId="0" borderId="5" xfId="0" applyFont="1" applyBorder="1" applyAlignment="1" applyProtection="1">
      <alignment horizontal="center" vertical="center" wrapText="1"/>
      <protection hidden="1"/>
    </xf>
    <xf numFmtId="0" fontId="100" fillId="0" borderId="18" xfId="0" applyFont="1" applyBorder="1" applyAlignment="1" applyProtection="1">
      <alignment horizontal="center" vertical="center" wrapText="1"/>
      <protection hidden="1"/>
    </xf>
    <xf numFmtId="0" fontId="100" fillId="0" borderId="18" xfId="0" applyFont="1" applyBorder="1" applyAlignment="1" applyProtection="1">
      <alignment vertical="center" wrapText="1"/>
      <protection hidden="1"/>
    </xf>
    <xf numFmtId="0" fontId="100" fillId="0" borderId="18" xfId="0" applyFont="1" applyBorder="1" applyProtection="1">
      <alignment vertical="center"/>
      <protection hidden="1"/>
    </xf>
    <xf numFmtId="0" fontId="100" fillId="0" borderId="18" xfId="0" applyFont="1" applyBorder="1" applyAlignment="1" applyProtection="1">
      <alignment horizontal="center" vertical="center"/>
      <protection locked="0"/>
    </xf>
    <xf numFmtId="177" fontId="85" fillId="0" borderId="21" xfId="0" applyNumberFormat="1" applyFont="1" applyBorder="1" applyAlignment="1" applyProtection="1">
      <alignment horizontal="center" vertical="center" wrapText="1"/>
      <protection hidden="1"/>
    </xf>
    <xf numFmtId="177" fontId="85" fillId="0" borderId="5" xfId="0" applyNumberFormat="1" applyFont="1" applyBorder="1" applyAlignment="1" applyProtection="1">
      <alignment horizontal="center" vertical="center" wrapText="1"/>
      <protection hidden="1"/>
    </xf>
    <xf numFmtId="0" fontId="100" fillId="0" borderId="17" xfId="0" applyFont="1" applyBorder="1" applyAlignment="1" applyProtection="1">
      <alignment vertical="center" wrapText="1"/>
      <protection hidden="1"/>
    </xf>
    <xf numFmtId="0" fontId="100" fillId="0" borderId="11" xfId="0" applyFont="1" applyBorder="1" applyAlignment="1" applyProtection="1">
      <alignment vertical="center" wrapText="1"/>
      <protection hidden="1"/>
    </xf>
    <xf numFmtId="0" fontId="100" fillId="0" borderId="12" xfId="0" applyFont="1" applyBorder="1" applyAlignment="1" applyProtection="1">
      <alignment vertical="center" wrapText="1"/>
      <protection hidden="1"/>
    </xf>
    <xf numFmtId="0" fontId="201" fillId="0" borderId="21" xfId="0" applyFont="1" applyBorder="1" applyAlignment="1" applyProtection="1">
      <alignment horizontal="center" vertical="center" wrapText="1"/>
      <protection hidden="1"/>
    </xf>
    <xf numFmtId="0" fontId="201" fillId="0" borderId="20" xfId="0" applyFont="1" applyBorder="1" applyAlignment="1" applyProtection="1">
      <alignment horizontal="center" vertical="center" wrapText="1"/>
      <protection hidden="1"/>
    </xf>
    <xf numFmtId="0" fontId="69" fillId="0" borderId="22" xfId="0" applyFont="1" applyBorder="1" applyAlignment="1" applyProtection="1">
      <alignment horizontal="center" vertical="center" wrapText="1"/>
      <protection hidden="1"/>
    </xf>
    <xf numFmtId="0" fontId="69" fillId="0" borderId="20" xfId="0" applyFont="1" applyBorder="1" applyAlignment="1">
      <alignment vertical="center" wrapText="1"/>
    </xf>
    <xf numFmtId="0" fontId="69" fillId="0" borderId="20" xfId="0" applyFont="1" applyBorder="1" applyAlignment="1" applyProtection="1">
      <alignment horizontal="center" vertical="center" wrapText="1"/>
      <protection hidden="1"/>
    </xf>
    <xf numFmtId="0" fontId="69" fillId="0" borderId="21" xfId="0" applyFont="1" applyBorder="1" applyAlignment="1" applyProtection="1">
      <alignment horizontal="center" vertical="center" wrapText="1"/>
      <protection hidden="1"/>
    </xf>
    <xf numFmtId="0" fontId="100" fillId="0" borderId="21" xfId="0" applyFont="1" applyBorder="1" applyAlignment="1" applyProtection="1">
      <alignment horizontal="center" vertical="center"/>
      <protection hidden="1"/>
    </xf>
    <xf numFmtId="0" fontId="66" fillId="17" borderId="5" xfId="0" applyFont="1" applyFill="1" applyBorder="1" applyAlignment="1" applyProtection="1">
      <alignment horizontal="center" vertical="center" wrapText="1"/>
      <protection hidden="1"/>
    </xf>
    <xf numFmtId="0" fontId="66" fillId="6" borderId="18" xfId="0" applyFont="1" applyFill="1" applyBorder="1" applyAlignment="1" applyProtection="1">
      <alignment horizontal="center" vertical="center" wrapText="1"/>
      <protection hidden="1"/>
    </xf>
    <xf numFmtId="0" fontId="250" fillId="6" borderId="0" xfId="0" applyFont="1" applyFill="1" applyAlignment="1" applyProtection="1">
      <alignment horizontal="center" vertical="center" wrapText="1"/>
      <protection hidden="1"/>
    </xf>
    <xf numFmtId="0" fontId="66" fillId="6" borderId="0" xfId="0" applyFont="1" applyFill="1" applyAlignment="1" applyProtection="1">
      <alignment horizontal="center" vertical="center" wrapText="1"/>
      <protection hidden="1"/>
    </xf>
    <xf numFmtId="0" fontId="66" fillId="6" borderId="5" xfId="0" applyFont="1" applyFill="1" applyBorder="1" applyAlignment="1" applyProtection="1">
      <alignment horizontal="center" vertical="center" wrapText="1"/>
      <protection hidden="1"/>
    </xf>
    <xf numFmtId="0" fontId="66" fillId="17" borderId="24" xfId="0" applyFont="1" applyFill="1" applyBorder="1" applyAlignment="1" applyProtection="1">
      <alignment horizontal="center" vertical="center" wrapText="1"/>
      <protection hidden="1"/>
    </xf>
    <xf numFmtId="0" fontId="250" fillId="17" borderId="0" xfId="0" applyFont="1" applyFill="1" applyAlignment="1" applyProtection="1">
      <alignment horizontal="center" vertical="center" wrapText="1"/>
      <protection hidden="1"/>
    </xf>
    <xf numFmtId="0" fontId="66" fillId="17" borderId="8" xfId="0" applyFont="1" applyFill="1" applyBorder="1" applyAlignment="1" applyProtection="1">
      <alignment horizontal="center" vertical="center" wrapText="1"/>
      <protection hidden="1"/>
    </xf>
    <xf numFmtId="0" fontId="66" fillId="17" borderId="25" xfId="0" applyFont="1" applyFill="1" applyBorder="1" applyAlignment="1" applyProtection="1">
      <alignment horizontal="center" vertical="center" wrapText="1"/>
      <protection hidden="1"/>
    </xf>
    <xf numFmtId="0" fontId="250" fillId="3" borderId="18" xfId="0" applyFont="1" applyFill="1" applyBorder="1" applyAlignment="1" applyProtection="1">
      <alignment horizontal="center" vertical="center" wrapText="1"/>
      <protection hidden="1"/>
    </xf>
    <xf numFmtId="0" fontId="250" fillId="3" borderId="0" xfId="0" applyFont="1" applyFill="1" applyAlignment="1" applyProtection="1">
      <alignment horizontal="center" vertical="center" wrapText="1"/>
      <protection hidden="1"/>
    </xf>
    <xf numFmtId="0" fontId="250" fillId="3" borderId="5" xfId="0" applyFont="1" applyFill="1" applyBorder="1" applyAlignment="1" applyProtection="1">
      <alignment horizontal="center" vertical="center" wrapText="1"/>
      <protection hidden="1"/>
    </xf>
    <xf numFmtId="0" fontId="100" fillId="23" borderId="24" xfId="0" applyFont="1" applyFill="1" applyBorder="1" applyProtection="1">
      <alignment vertical="center"/>
      <protection locked="0"/>
    </xf>
    <xf numFmtId="0" fontId="66" fillId="23" borderId="8" xfId="0" applyFont="1" applyFill="1" applyBorder="1" applyAlignment="1" applyProtection="1">
      <alignment horizontal="center" vertical="center" wrapText="1"/>
      <protection hidden="1"/>
    </xf>
    <xf numFmtId="0" fontId="100" fillId="23" borderId="8" xfId="0" applyFont="1" applyFill="1" applyBorder="1" applyProtection="1">
      <alignment vertical="center"/>
      <protection hidden="1"/>
    </xf>
    <xf numFmtId="0" fontId="66" fillId="23" borderId="25" xfId="0" applyFont="1" applyFill="1" applyBorder="1" applyAlignment="1" applyProtection="1">
      <alignment horizontal="center" vertical="center" wrapText="1"/>
      <protection hidden="1"/>
    </xf>
    <xf numFmtId="0" fontId="100" fillId="23" borderId="24" xfId="0" applyFont="1" applyFill="1" applyBorder="1" applyProtection="1">
      <alignment vertical="center"/>
      <protection hidden="1"/>
    </xf>
    <xf numFmtId="0" fontId="100" fillId="23" borderId="24" xfId="0" applyFont="1" applyFill="1" applyBorder="1" applyAlignment="1" applyProtection="1">
      <alignment horizontal="center" vertical="center"/>
      <protection hidden="1"/>
    </xf>
    <xf numFmtId="0" fontId="100" fillId="23" borderId="25" xfId="0" applyFont="1" applyFill="1" applyBorder="1" applyAlignment="1" applyProtection="1">
      <alignment horizontal="center" vertical="center"/>
      <protection hidden="1"/>
    </xf>
    <xf numFmtId="0" fontId="100" fillId="0" borderId="22" xfId="0" applyFont="1" applyBorder="1" applyProtection="1">
      <alignment vertical="center"/>
      <protection locked="0"/>
    </xf>
    <xf numFmtId="0" fontId="100" fillId="0" borderId="20" xfId="0" applyFont="1" applyBorder="1" applyProtection="1">
      <alignment vertical="center"/>
      <protection locked="0"/>
    </xf>
    <xf numFmtId="0" fontId="100" fillId="0" borderId="22" xfId="0" applyFont="1" applyBorder="1" applyProtection="1">
      <alignment vertical="center"/>
      <protection hidden="1"/>
    </xf>
    <xf numFmtId="0" fontId="100" fillId="0" borderId="20" xfId="0" applyFont="1" applyBorder="1" applyProtection="1">
      <alignment vertical="center"/>
      <protection hidden="1"/>
    </xf>
    <xf numFmtId="0" fontId="100" fillId="0" borderId="22" xfId="0" applyFont="1" applyBorder="1" applyAlignment="1" applyProtection="1">
      <alignment horizontal="center" vertical="center"/>
      <protection hidden="1"/>
    </xf>
    <xf numFmtId="0" fontId="30" fillId="0" borderId="0" xfId="0" applyFont="1" applyAlignment="1">
      <alignment vertical="top" wrapText="1"/>
    </xf>
    <xf numFmtId="0" fontId="30" fillId="0" borderId="2" xfId="0" applyFont="1" applyBorder="1" applyAlignment="1">
      <alignment vertical="top" wrapText="1"/>
    </xf>
    <xf numFmtId="0" fontId="30" fillId="0" borderId="0" xfId="0" applyFont="1" applyAlignment="1">
      <alignment vertical="top"/>
    </xf>
    <xf numFmtId="0" fontId="30" fillId="0" borderId="115" xfId="0" applyFont="1" applyBorder="1" applyAlignment="1">
      <alignment horizontal="center" vertical="center"/>
    </xf>
    <xf numFmtId="0" fontId="252" fillId="0" borderId="78" xfId="0" applyFont="1" applyBorder="1" applyAlignment="1" applyProtection="1">
      <alignment horizontal="center" vertical="center" wrapText="1"/>
      <protection locked="0"/>
    </xf>
    <xf numFmtId="0" fontId="252" fillId="0" borderId="80" xfId="0" applyFont="1" applyBorder="1" applyAlignment="1" applyProtection="1">
      <alignment horizontal="center" vertical="center" wrapText="1"/>
      <protection locked="0"/>
    </xf>
    <xf numFmtId="0" fontId="44" fillId="0" borderId="89" xfId="0" applyFont="1" applyBorder="1" applyAlignment="1" applyProtection="1">
      <alignment horizontal="center" vertical="center" wrapText="1"/>
      <protection locked="0"/>
    </xf>
    <xf numFmtId="0" fontId="44" fillId="0" borderId="77" xfId="0" applyFont="1" applyBorder="1" applyAlignment="1" applyProtection="1">
      <alignment horizontal="center" vertical="center" wrapText="1"/>
      <protection locked="0"/>
    </xf>
    <xf numFmtId="177" fontId="252" fillId="0" borderId="31" xfId="0" applyNumberFormat="1" applyFont="1" applyBorder="1" applyAlignment="1" applyProtection="1">
      <alignment horizontal="centerContinuous" vertical="center" wrapText="1"/>
      <protection hidden="1"/>
    </xf>
    <xf numFmtId="0" fontId="252" fillId="0" borderId="32" xfId="0" applyFont="1" applyBorder="1" applyAlignment="1" applyProtection="1">
      <alignment horizontal="centerContinuous" vertical="center" wrapText="1"/>
      <protection hidden="1"/>
    </xf>
    <xf numFmtId="0" fontId="193" fillId="0" borderId="129" xfId="0" applyFont="1" applyBorder="1" applyAlignment="1" applyProtection="1">
      <alignment horizontal="center" vertical="center" wrapText="1"/>
      <protection locked="0"/>
    </xf>
    <xf numFmtId="0" fontId="193" fillId="0" borderId="39" xfId="0" applyFont="1" applyBorder="1" applyAlignment="1" applyProtection="1">
      <alignment horizontal="center" vertical="center" wrapText="1"/>
      <protection locked="0"/>
    </xf>
    <xf numFmtId="0" fontId="193" fillId="0" borderId="130" xfId="0" applyFont="1" applyBorder="1" applyAlignment="1" applyProtection="1">
      <alignment horizontal="center" vertical="center" wrapText="1"/>
      <protection locked="0"/>
    </xf>
    <xf numFmtId="0" fontId="252" fillId="0" borderId="77" xfId="0" applyFont="1" applyBorder="1" applyAlignment="1" applyProtection="1">
      <alignment horizontal="center" vertical="center" wrapText="1"/>
      <protection locked="0"/>
    </xf>
    <xf numFmtId="186" fontId="252" fillId="0" borderId="80" xfId="0" applyNumberFormat="1" applyFont="1" applyBorder="1" applyAlignment="1" applyProtection="1">
      <alignment horizontal="center" vertical="center" wrapText="1"/>
      <protection locked="0"/>
    </xf>
    <xf numFmtId="0" fontId="95" fillId="0" borderId="26" xfId="0" applyFont="1" applyBorder="1" applyProtection="1">
      <alignment vertical="center"/>
      <protection hidden="1"/>
    </xf>
    <xf numFmtId="177" fontId="95" fillId="0" borderId="112" xfId="0" applyNumberFormat="1" applyFont="1" applyBorder="1" applyAlignment="1" applyProtection="1">
      <alignment horizontal="center" vertical="center"/>
      <protection hidden="1"/>
    </xf>
    <xf numFmtId="177" fontId="95" fillId="0" borderId="28" xfId="0" applyNumberFormat="1" applyFont="1" applyBorder="1" applyAlignment="1" applyProtection="1">
      <alignment horizontal="center" vertical="center" wrapText="1"/>
      <protection hidden="1"/>
    </xf>
    <xf numFmtId="0" fontId="95" fillId="0" borderId="9" xfId="0" applyFont="1" applyBorder="1" applyProtection="1">
      <alignment vertical="center"/>
      <protection hidden="1"/>
    </xf>
    <xf numFmtId="0" fontId="95" fillId="0" borderId="13" xfId="0" applyFont="1" applyBorder="1" applyProtection="1">
      <alignment vertical="center"/>
      <protection hidden="1"/>
    </xf>
    <xf numFmtId="0" fontId="193" fillId="0" borderId="168" xfId="0" applyFont="1" applyBorder="1" applyAlignment="1" applyProtection="1">
      <alignment horizontal="center" vertical="center"/>
      <protection locked="0"/>
    </xf>
    <xf numFmtId="177" fontId="193" fillId="0" borderId="172" xfId="0" applyNumberFormat="1" applyFont="1" applyBorder="1" applyAlignment="1" applyProtection="1">
      <alignment horizontal="center" vertical="center" wrapText="1"/>
      <protection hidden="1"/>
    </xf>
    <xf numFmtId="177" fontId="193" fillId="0" borderId="169" xfId="0" applyNumberFormat="1" applyFont="1" applyBorder="1" applyAlignment="1" applyProtection="1">
      <alignment horizontal="center" vertical="center" wrapText="1"/>
      <protection hidden="1"/>
    </xf>
    <xf numFmtId="0" fontId="193" fillId="0" borderId="168" xfId="0" applyFont="1" applyBorder="1" applyProtection="1">
      <alignment vertical="center"/>
      <protection locked="0"/>
    </xf>
    <xf numFmtId="0" fontId="193" fillId="0" borderId="166" xfId="0" applyFont="1" applyBorder="1" applyProtection="1">
      <alignment vertical="center"/>
      <protection locked="0"/>
    </xf>
    <xf numFmtId="0" fontId="193" fillId="0" borderId="167" xfId="0" applyFont="1" applyBorder="1" applyProtection="1">
      <alignment vertical="center"/>
      <protection locked="0"/>
    </xf>
    <xf numFmtId="0" fontId="193" fillId="0" borderId="202" xfId="0" applyFont="1" applyBorder="1" applyProtection="1">
      <alignment vertical="center"/>
      <protection locked="0"/>
    </xf>
    <xf numFmtId="0" fontId="193" fillId="0" borderId="166" xfId="0" applyFont="1" applyBorder="1" applyAlignment="1" applyProtection="1">
      <alignment horizontal="center" vertical="center"/>
      <protection locked="0"/>
    </xf>
    <xf numFmtId="0" fontId="193" fillId="0" borderId="186" xfId="0" applyFont="1" applyBorder="1" applyProtection="1">
      <alignment vertical="center"/>
      <protection locked="0"/>
    </xf>
    <xf numFmtId="177" fontId="193" fillId="0" borderId="161" xfId="0" applyNumberFormat="1" applyFont="1" applyBorder="1" applyAlignment="1" applyProtection="1">
      <alignment horizontal="centerContinuous" vertical="center" wrapText="1"/>
      <protection hidden="1"/>
    </xf>
    <xf numFmtId="0" fontId="193" fillId="0" borderId="93" xfId="0" applyFont="1" applyBorder="1" applyAlignment="1" applyProtection="1">
      <alignment horizontal="centerContinuous" vertical="center" wrapText="1"/>
      <protection hidden="1"/>
    </xf>
    <xf numFmtId="177" fontId="193" fillId="0" borderId="93" xfId="0" applyNumberFormat="1" applyFont="1" applyBorder="1" applyAlignment="1" applyProtection="1">
      <alignment horizontal="centerContinuous" vertical="center" wrapText="1"/>
      <protection hidden="1"/>
    </xf>
    <xf numFmtId="0" fontId="193" fillId="0" borderId="92" xfId="0" applyFont="1" applyBorder="1" applyProtection="1">
      <alignment vertical="center"/>
      <protection locked="0"/>
    </xf>
    <xf numFmtId="0" fontId="193" fillId="0" borderId="93" xfId="0" applyFont="1" applyBorder="1" applyProtection="1">
      <alignment vertical="center"/>
      <protection locked="0"/>
    </xf>
    <xf numFmtId="177" fontId="193" fillId="0" borderId="199" xfId="0" applyNumberFormat="1" applyFont="1" applyBorder="1" applyAlignment="1" applyProtection="1">
      <alignment horizontal="center" vertical="center" wrapText="1"/>
      <protection hidden="1"/>
    </xf>
    <xf numFmtId="177" fontId="193" fillId="0" borderId="164" xfId="0" applyNumberFormat="1" applyFont="1" applyBorder="1" applyAlignment="1" applyProtection="1">
      <alignment horizontal="center" vertical="center" wrapText="1"/>
      <protection hidden="1"/>
    </xf>
    <xf numFmtId="177" fontId="193" fillId="0" borderId="165" xfId="0" applyNumberFormat="1" applyFont="1" applyBorder="1" applyAlignment="1" applyProtection="1">
      <alignment horizontal="center" vertical="center" wrapText="1"/>
      <protection hidden="1"/>
    </xf>
    <xf numFmtId="177" fontId="193" fillId="0" borderId="203" xfId="0" applyNumberFormat="1" applyFont="1" applyBorder="1" applyAlignment="1" applyProtection="1">
      <alignment vertical="center" wrapText="1"/>
      <protection locked="0"/>
    </xf>
    <xf numFmtId="177" fontId="193" fillId="0" borderId="92" xfId="0" applyNumberFormat="1" applyFont="1" applyBorder="1" applyAlignment="1" applyProtection="1">
      <alignment horizontal="center" vertical="center" wrapText="1"/>
      <protection locked="0"/>
    </xf>
    <xf numFmtId="177" fontId="193" fillId="0" borderId="93" xfId="0" applyNumberFormat="1" applyFont="1" applyBorder="1" applyAlignment="1" applyProtection="1">
      <alignment horizontal="center" vertical="center" wrapText="1"/>
      <protection locked="0"/>
    </xf>
    <xf numFmtId="177" fontId="193" fillId="0" borderId="116" xfId="0" applyNumberFormat="1" applyFont="1" applyBorder="1" applyAlignment="1" applyProtection="1">
      <alignment vertical="center" wrapText="1"/>
      <protection locked="0"/>
    </xf>
    <xf numFmtId="177" fontId="193" fillId="0" borderId="14" xfId="0" applyNumberFormat="1" applyFont="1" applyBorder="1" applyAlignment="1" applyProtection="1">
      <alignment horizontal="centerContinuous" vertical="center" wrapText="1"/>
      <protection hidden="1"/>
    </xf>
    <xf numFmtId="0" fontId="193" fillId="0" borderId="15" xfId="0" applyFont="1" applyBorder="1" applyAlignment="1" applyProtection="1">
      <alignment horizontal="centerContinuous" vertical="center" wrapText="1"/>
      <protection hidden="1"/>
    </xf>
    <xf numFmtId="177" fontId="193" fillId="0" borderId="15" xfId="0" applyNumberFormat="1" applyFont="1" applyBorder="1" applyAlignment="1" applyProtection="1">
      <alignment horizontal="centerContinuous" vertical="center" wrapText="1"/>
      <protection hidden="1"/>
    </xf>
    <xf numFmtId="0" fontId="193" fillId="0" borderId="63" xfId="0" applyFont="1" applyBorder="1" applyProtection="1">
      <alignment vertical="center"/>
      <protection locked="0"/>
    </xf>
    <xf numFmtId="0" fontId="193" fillId="0" borderId="15" xfId="0" applyFont="1" applyBorder="1" applyProtection="1">
      <alignment vertical="center"/>
      <protection locked="0"/>
    </xf>
    <xf numFmtId="177" fontId="193" fillId="0" borderId="63" xfId="0" applyNumberFormat="1" applyFont="1" applyBorder="1" applyAlignment="1" applyProtection="1">
      <alignment horizontal="center" vertical="center" wrapText="1"/>
      <protection hidden="1"/>
    </xf>
    <xf numFmtId="177" fontId="193" fillId="0" borderId="209" xfId="0" applyNumberFormat="1" applyFont="1" applyBorder="1" applyAlignment="1" applyProtection="1">
      <alignment horizontal="center" vertical="center" wrapText="1"/>
      <protection hidden="1"/>
    </xf>
    <xf numFmtId="177" fontId="193" fillId="0" borderId="60" xfId="0" applyNumberFormat="1" applyFont="1" applyBorder="1" applyAlignment="1" applyProtection="1">
      <alignment vertical="center" wrapText="1"/>
      <protection locked="0"/>
    </xf>
    <xf numFmtId="177" fontId="193" fillId="0" borderId="30" xfId="0" applyNumberFormat="1" applyFont="1" applyBorder="1" applyAlignment="1" applyProtection="1">
      <alignment horizontal="center" vertical="center" wrapText="1"/>
      <protection locked="0"/>
    </xf>
    <xf numFmtId="177" fontId="193" fillId="0" borderId="28" xfId="0" applyNumberFormat="1" applyFont="1" applyBorder="1" applyAlignment="1" applyProtection="1">
      <alignment horizontal="center" vertical="center" wrapText="1"/>
      <protection locked="0"/>
    </xf>
    <xf numFmtId="177" fontId="193" fillId="0" borderId="29" xfId="0" applyNumberFormat="1" applyFont="1" applyBorder="1" applyAlignment="1" applyProtection="1">
      <alignment vertical="center" wrapText="1"/>
      <protection locked="0"/>
    </xf>
    <xf numFmtId="177" fontId="252" fillId="0" borderId="172" xfId="0" applyNumberFormat="1" applyFont="1" applyBorder="1" applyAlignment="1" applyProtection="1">
      <alignment horizontal="center" vertical="center" wrapText="1"/>
      <protection hidden="1"/>
    </xf>
    <xf numFmtId="177" fontId="252" fillId="0" borderId="169" xfId="0" applyNumberFormat="1" applyFont="1" applyBorder="1" applyAlignment="1" applyProtection="1">
      <alignment horizontal="center" vertical="center" wrapText="1"/>
      <protection hidden="1"/>
    </xf>
    <xf numFmtId="0" fontId="252" fillId="0" borderId="168" xfId="0" applyFont="1" applyBorder="1" applyProtection="1">
      <alignment vertical="center"/>
      <protection locked="0"/>
    </xf>
    <xf numFmtId="0" fontId="252" fillId="0" borderId="166" xfId="0" applyFont="1" applyBorder="1" applyProtection="1">
      <alignment vertical="center"/>
      <protection locked="0"/>
    </xf>
    <xf numFmtId="0" fontId="252" fillId="0" borderId="167" xfId="0" applyFont="1" applyBorder="1" applyProtection="1">
      <alignment vertical="center"/>
      <protection locked="0"/>
    </xf>
    <xf numFmtId="177" fontId="252" fillId="0" borderId="199" xfId="0" applyNumberFormat="1" applyFont="1" applyBorder="1" applyAlignment="1" applyProtection="1">
      <alignment horizontal="center" vertical="center" wrapText="1"/>
      <protection hidden="1"/>
    </xf>
    <xf numFmtId="177" fontId="252" fillId="0" borderId="164" xfId="0" applyNumberFormat="1" applyFont="1" applyBorder="1" applyAlignment="1" applyProtection="1">
      <alignment horizontal="center" vertical="center" wrapText="1"/>
      <protection hidden="1"/>
    </xf>
    <xf numFmtId="0" fontId="252" fillId="0" borderId="100" xfId="0" applyFont="1" applyBorder="1" applyAlignment="1" applyProtection="1">
      <alignment horizontal="center" vertical="center" wrapText="1"/>
      <protection locked="0"/>
    </xf>
    <xf numFmtId="186" fontId="252" fillId="0" borderId="43" xfId="0" applyNumberFormat="1" applyFont="1" applyBorder="1" applyAlignment="1" applyProtection="1">
      <alignment horizontal="center" vertical="center" wrapText="1"/>
      <protection locked="0"/>
    </xf>
    <xf numFmtId="0" fontId="106" fillId="0" borderId="15" xfId="0" applyFont="1" applyBorder="1" applyAlignment="1">
      <alignment horizontal="left" vertical="top"/>
    </xf>
    <xf numFmtId="0" fontId="30" fillId="0" borderId="10" xfId="0" applyFont="1" applyBorder="1">
      <alignment vertical="center"/>
    </xf>
    <xf numFmtId="0" fontId="30" fillId="0" borderId="27" xfId="0" applyFont="1" applyBorder="1">
      <alignment vertical="center"/>
    </xf>
    <xf numFmtId="0" fontId="102" fillId="0" borderId="238" xfId="0" applyFont="1" applyBorder="1" applyAlignment="1" applyProtection="1">
      <alignment horizontal="right" vertical="center"/>
      <protection locked="0"/>
    </xf>
    <xf numFmtId="0" fontId="102" fillId="0" borderId="121" xfId="0" applyFont="1" applyBorder="1" applyAlignment="1" applyProtection="1">
      <alignment horizontal="right" vertical="center"/>
      <protection locked="0"/>
    </xf>
    <xf numFmtId="0" fontId="102" fillId="0" borderId="101" xfId="0" applyFont="1" applyBorder="1" applyAlignment="1" applyProtection="1">
      <alignment horizontal="right" vertical="center"/>
      <protection locked="0"/>
    </xf>
    <xf numFmtId="0" fontId="102" fillId="0" borderId="122" xfId="0" applyFont="1" applyBorder="1" applyAlignment="1" applyProtection="1">
      <alignment horizontal="right" vertical="center"/>
      <protection locked="0"/>
    </xf>
    <xf numFmtId="0" fontId="102" fillId="0" borderId="87" xfId="0" applyFont="1" applyBorder="1" applyAlignment="1" applyProtection="1">
      <alignment horizontal="right" vertical="center"/>
      <protection locked="0"/>
    </xf>
    <xf numFmtId="0" fontId="102" fillId="0" borderId="238" xfId="0" applyFont="1" applyBorder="1" applyAlignment="1" applyProtection="1">
      <alignment horizontal="right"/>
      <protection locked="0"/>
    </xf>
    <xf numFmtId="0" fontId="102" fillId="3" borderId="238" xfId="0" applyFont="1" applyFill="1" applyBorder="1" applyAlignment="1" applyProtection="1">
      <alignment horizontal="right"/>
      <protection locked="0"/>
    </xf>
    <xf numFmtId="0" fontId="102" fillId="0" borderId="121" xfId="0" applyFont="1" applyBorder="1" applyAlignment="1" applyProtection="1">
      <alignment horizontal="right"/>
      <protection locked="0"/>
    </xf>
    <xf numFmtId="0" fontId="102" fillId="3" borderId="121" xfId="0" applyFont="1" applyFill="1" applyBorder="1" applyAlignment="1" applyProtection="1">
      <alignment horizontal="right"/>
      <protection locked="0"/>
    </xf>
    <xf numFmtId="0" fontId="102" fillId="0" borderId="115" xfId="0" applyFont="1" applyBorder="1" applyAlignment="1" applyProtection="1">
      <alignment horizontal="right"/>
      <protection locked="0"/>
    </xf>
    <xf numFmtId="0" fontId="102" fillId="3" borderId="115" xfId="0" applyFont="1" applyFill="1" applyBorder="1" applyAlignment="1" applyProtection="1">
      <alignment horizontal="right"/>
      <protection locked="0"/>
    </xf>
    <xf numFmtId="0" fontId="102" fillId="0" borderId="266" xfId="0" applyFont="1" applyBorder="1" applyAlignment="1">
      <alignment horizontal="right"/>
    </xf>
    <xf numFmtId="0" fontId="102" fillId="3" borderId="266" xfId="0" applyFont="1" applyFill="1" applyBorder="1" applyAlignment="1">
      <alignment horizontal="right"/>
    </xf>
    <xf numFmtId="0" fontId="102" fillId="0" borderId="265" xfId="0" applyFont="1" applyBorder="1" applyAlignment="1" applyProtection="1">
      <alignment horizontal="right"/>
      <protection locked="0"/>
    </xf>
    <xf numFmtId="0" fontId="102" fillId="3" borderId="265" xfId="0" applyFont="1" applyFill="1" applyBorder="1" applyAlignment="1" applyProtection="1">
      <alignment horizontal="right"/>
      <protection locked="0"/>
    </xf>
    <xf numFmtId="0" fontId="102" fillId="0" borderId="220" xfId="0" applyFont="1" applyBorder="1" applyAlignment="1">
      <alignment horizontal="right"/>
    </xf>
    <xf numFmtId="0" fontId="102" fillId="3" borderId="220" xfId="0" applyFont="1" applyFill="1" applyBorder="1" applyAlignment="1">
      <alignment horizontal="right"/>
    </xf>
    <xf numFmtId="0" fontId="102" fillId="0" borderId="101" xfId="0" applyFont="1" applyBorder="1" applyAlignment="1" applyProtection="1">
      <alignment horizontal="right"/>
      <protection locked="0"/>
    </xf>
    <xf numFmtId="0" fontId="102" fillId="3" borderId="101" xfId="0" applyFont="1" applyFill="1" applyBorder="1" applyAlignment="1" applyProtection="1">
      <alignment horizontal="right"/>
      <protection locked="0"/>
    </xf>
    <xf numFmtId="0" fontId="102" fillId="0" borderId="127" xfId="0" applyFont="1" applyBorder="1" applyAlignment="1" applyProtection="1">
      <alignment horizontal="right"/>
      <protection locked="0"/>
    </xf>
    <xf numFmtId="0" fontId="102" fillId="3" borderId="127" xfId="0" applyFont="1" applyFill="1" applyBorder="1" applyAlignment="1" applyProtection="1">
      <alignment horizontal="right"/>
      <protection locked="0"/>
    </xf>
    <xf numFmtId="0" fontId="102" fillId="0" borderId="218" xfId="0" applyFont="1" applyBorder="1" applyAlignment="1">
      <alignment horizontal="right"/>
    </xf>
    <xf numFmtId="0" fontId="102" fillId="3" borderId="218" xfId="0" applyFont="1" applyFill="1" applyBorder="1" applyAlignment="1">
      <alignment horizontal="right"/>
    </xf>
    <xf numFmtId="0" fontId="102" fillId="0" borderId="122" xfId="0" applyFont="1" applyBorder="1" applyAlignment="1" applyProtection="1">
      <alignment horizontal="right"/>
      <protection locked="0"/>
    </xf>
    <xf numFmtId="0" fontId="102" fillId="3" borderId="122" xfId="0" applyFont="1" applyFill="1" applyBorder="1" applyAlignment="1" applyProtection="1">
      <alignment horizontal="right"/>
      <protection locked="0"/>
    </xf>
    <xf numFmtId="0" fontId="102" fillId="0" borderId="217" xfId="0" applyFont="1" applyBorder="1" applyAlignment="1">
      <alignment horizontal="right"/>
    </xf>
    <xf numFmtId="0" fontId="102" fillId="3" borderId="217" xfId="0" applyFont="1" applyFill="1" applyBorder="1" applyAlignment="1">
      <alignment horizontal="right"/>
    </xf>
    <xf numFmtId="0" fontId="102" fillId="0" borderId="87" xfId="0" applyFont="1" applyBorder="1" applyAlignment="1" applyProtection="1">
      <alignment horizontal="right"/>
      <protection locked="0"/>
    </xf>
    <xf numFmtId="0" fontId="102" fillId="3" borderId="87" xfId="0" applyFont="1" applyFill="1" applyBorder="1" applyAlignment="1" applyProtection="1">
      <alignment horizontal="right"/>
      <protection locked="0"/>
    </xf>
    <xf numFmtId="0" fontId="102" fillId="0" borderId="248" xfId="0" applyFont="1" applyBorder="1" applyAlignment="1" applyProtection="1">
      <alignment horizontal="right"/>
      <protection locked="0"/>
    </xf>
    <xf numFmtId="0" fontId="102" fillId="3" borderId="248" xfId="0" applyFont="1" applyFill="1" applyBorder="1" applyAlignment="1" applyProtection="1">
      <alignment horizontal="right"/>
      <protection locked="0"/>
    </xf>
    <xf numFmtId="0" fontId="102" fillId="3" borderId="215" xfId="0" applyFont="1" applyFill="1" applyBorder="1" applyAlignment="1">
      <alignment horizontal="right"/>
    </xf>
    <xf numFmtId="0" fontId="102" fillId="3" borderId="216" xfId="0" applyFont="1" applyFill="1" applyBorder="1" applyAlignment="1">
      <alignment horizontal="right"/>
    </xf>
    <xf numFmtId="0" fontId="102" fillId="19" borderId="218" xfId="0" applyFont="1" applyFill="1" applyBorder="1" applyAlignment="1">
      <alignment horizontal="right"/>
    </xf>
    <xf numFmtId="0" fontId="102" fillId="19" borderId="121" xfId="0" applyFont="1" applyFill="1" applyBorder="1" applyAlignment="1">
      <alignment horizontal="right"/>
    </xf>
    <xf numFmtId="0" fontId="102" fillId="19" borderId="122" xfId="0" applyFont="1" applyFill="1" applyBorder="1" applyAlignment="1">
      <alignment horizontal="right"/>
    </xf>
    <xf numFmtId="0" fontId="102" fillId="11" borderId="236" xfId="0" applyFont="1" applyFill="1" applyBorder="1" applyAlignment="1">
      <alignment horizontal="right"/>
    </xf>
    <xf numFmtId="0" fontId="102" fillId="11" borderId="235" xfId="0" applyFont="1" applyFill="1" applyBorder="1" applyAlignment="1">
      <alignment horizontal="right"/>
    </xf>
    <xf numFmtId="0" fontId="212" fillId="0" borderId="38" xfId="0" applyFont="1" applyBorder="1" applyAlignment="1" applyProtection="1">
      <alignment horizontal="right"/>
      <protection locked="0"/>
    </xf>
    <xf numFmtId="0" fontId="212" fillId="3" borderId="38" xfId="0" applyFont="1" applyFill="1" applyBorder="1" applyAlignment="1" applyProtection="1">
      <alignment horizontal="right"/>
      <protection locked="0"/>
    </xf>
    <xf numFmtId="0" fontId="212" fillId="0" borderId="42" xfId="0" applyFont="1" applyBorder="1" applyAlignment="1" applyProtection="1">
      <alignment horizontal="right"/>
      <protection locked="0"/>
    </xf>
    <xf numFmtId="0" fontId="212" fillId="3" borderId="42" xfId="0" applyFont="1" applyFill="1" applyBorder="1" applyAlignment="1" applyProtection="1">
      <alignment horizontal="right"/>
      <protection locked="0"/>
    </xf>
    <xf numFmtId="0" fontId="212" fillId="0" borderId="37" xfId="0" applyFont="1" applyBorder="1" applyAlignment="1" applyProtection="1">
      <alignment horizontal="right"/>
      <protection locked="0"/>
    </xf>
    <xf numFmtId="0" fontId="212" fillId="3" borderId="37" xfId="0" applyFont="1" applyFill="1" applyBorder="1" applyAlignment="1" applyProtection="1">
      <alignment horizontal="right"/>
      <protection locked="0"/>
    </xf>
    <xf numFmtId="0" fontId="102" fillId="0" borderId="38" xfId="0" applyFont="1" applyBorder="1" applyAlignment="1" applyProtection="1">
      <alignment horizontal="right"/>
      <protection hidden="1"/>
    </xf>
    <xf numFmtId="0" fontId="102" fillId="0" borderId="42" xfId="0" applyFont="1" applyBorder="1" applyAlignment="1" applyProtection="1">
      <alignment horizontal="right"/>
      <protection hidden="1"/>
    </xf>
    <xf numFmtId="0" fontId="146" fillId="0" borderId="37" xfId="0" applyFont="1" applyBorder="1" applyAlignment="1">
      <alignment horizontal="right"/>
    </xf>
    <xf numFmtId="0" fontId="102" fillId="0" borderId="102" xfId="0" applyFont="1" applyBorder="1" applyAlignment="1" applyProtection="1">
      <alignment horizontal="right"/>
      <protection hidden="1"/>
    </xf>
    <xf numFmtId="0" fontId="102" fillId="0" borderId="53" xfId="0" applyFont="1" applyBorder="1" applyAlignment="1" applyProtection="1">
      <alignment horizontal="right"/>
      <protection hidden="1"/>
    </xf>
    <xf numFmtId="0" fontId="102" fillId="0" borderId="65" xfId="0" applyFont="1" applyBorder="1" applyAlignment="1" applyProtection="1">
      <alignment horizontal="right"/>
      <protection hidden="1"/>
    </xf>
    <xf numFmtId="0" fontId="102" fillId="0" borderId="133" xfId="0" applyFont="1" applyBorder="1" applyAlignment="1" applyProtection="1">
      <alignment horizontal="right"/>
      <protection hidden="1"/>
    </xf>
    <xf numFmtId="0" fontId="102" fillId="0" borderId="89" xfId="0" applyFont="1" applyBorder="1" applyAlignment="1" applyProtection="1">
      <alignment horizontal="right"/>
      <protection hidden="1"/>
    </xf>
    <xf numFmtId="0" fontId="102" fillId="0" borderId="37" xfId="0" applyFont="1" applyBorder="1" applyAlignment="1" applyProtection="1">
      <alignment horizontal="right"/>
      <protection hidden="1"/>
    </xf>
    <xf numFmtId="0" fontId="102" fillId="0" borderId="133" xfId="0" applyFont="1" applyBorder="1" applyAlignment="1" applyProtection="1">
      <alignment horizontal="right" vertical="center"/>
      <protection hidden="1"/>
    </xf>
    <xf numFmtId="0" fontId="102" fillId="19" borderId="89" xfId="0" applyFont="1" applyFill="1" applyBorder="1" applyAlignment="1" applyProtection="1">
      <alignment horizontal="right" vertical="center"/>
      <protection hidden="1"/>
    </xf>
    <xf numFmtId="0" fontId="102" fillId="19" borderId="42" xfId="0" applyFont="1" applyFill="1" applyBorder="1" applyAlignment="1" applyProtection="1">
      <alignment horizontal="right" vertical="center"/>
      <protection hidden="1"/>
    </xf>
    <xf numFmtId="0" fontId="102" fillId="19" borderId="37" xfId="0" applyFont="1" applyFill="1" applyBorder="1" applyAlignment="1" applyProtection="1">
      <alignment horizontal="right" vertical="center"/>
      <protection hidden="1"/>
    </xf>
    <xf numFmtId="0" fontId="102" fillId="11" borderId="127" xfId="0" applyFont="1" applyFill="1" applyBorder="1" applyAlignment="1">
      <alignment horizontal="center" vertical="center"/>
    </xf>
    <xf numFmtId="0" fontId="102" fillId="0" borderId="61" xfId="0" applyFont="1" applyBorder="1" applyAlignment="1" applyProtection="1">
      <alignment horizontal="right" vertical="center"/>
      <protection hidden="1"/>
    </xf>
    <xf numFmtId="0" fontId="102" fillId="0" borderId="42" xfId="0" applyFont="1" applyBorder="1" applyAlignment="1" applyProtection="1">
      <alignment horizontal="right" vertical="center"/>
      <protection hidden="1"/>
    </xf>
    <xf numFmtId="0" fontId="102" fillId="0" borderId="63" xfId="0" applyFont="1" applyBorder="1" applyAlignment="1" applyProtection="1">
      <alignment horizontal="right" vertical="center"/>
      <protection hidden="1"/>
    </xf>
    <xf numFmtId="0" fontId="127" fillId="3" borderId="30" xfId="0" applyFont="1" applyFill="1" applyBorder="1" applyAlignment="1">
      <alignment horizontal="center" vertical="center" wrapText="1"/>
    </xf>
    <xf numFmtId="0" fontId="29" fillId="0" borderId="58" xfId="0" applyFont="1" applyBorder="1" applyAlignment="1" applyProtection="1">
      <alignment horizontal="center" vertical="center"/>
      <protection hidden="1"/>
    </xf>
    <xf numFmtId="0" fontId="29" fillId="11" borderId="58" xfId="0" applyFont="1" applyFill="1" applyBorder="1" applyAlignment="1" applyProtection="1">
      <alignment horizontal="center" vertical="center"/>
      <protection hidden="1"/>
    </xf>
    <xf numFmtId="0" fontId="102" fillId="0" borderId="89" xfId="0" applyFont="1" applyBorder="1" applyAlignment="1" applyProtection="1">
      <alignment horizontal="right" vertical="center"/>
      <protection locked="0" hidden="1"/>
    </xf>
    <xf numFmtId="0" fontId="102" fillId="0" borderId="37" xfId="0" applyFont="1" applyBorder="1" applyAlignment="1" applyProtection="1">
      <alignment horizontal="right" vertical="center"/>
      <protection locked="0" hidden="1"/>
    </xf>
    <xf numFmtId="0" fontId="102" fillId="0" borderId="89" xfId="0" applyFont="1" applyBorder="1" applyAlignment="1" applyProtection="1">
      <alignment horizontal="right" vertical="center"/>
      <protection hidden="1"/>
    </xf>
    <xf numFmtId="0" fontId="102" fillId="0" borderId="18" xfId="0" applyFont="1" applyBorder="1" applyAlignment="1" applyProtection="1">
      <alignment horizontal="right" vertical="center"/>
      <protection hidden="1"/>
    </xf>
    <xf numFmtId="0" fontId="102" fillId="0" borderId="24" xfId="0" applyFont="1" applyBorder="1" applyAlignment="1" applyProtection="1">
      <alignment horizontal="right" vertical="center"/>
      <protection hidden="1"/>
    </xf>
    <xf numFmtId="0" fontId="102" fillId="0" borderId="65" xfId="0" applyFont="1" applyBorder="1" applyAlignment="1" applyProtection="1">
      <alignment horizontal="right" vertical="center"/>
      <protection hidden="1"/>
    </xf>
    <xf numFmtId="0" fontId="102" fillId="0" borderId="114" xfId="0" applyFont="1" applyBorder="1" applyAlignment="1" applyProtection="1">
      <alignment horizontal="right" vertical="center"/>
      <protection locked="0"/>
    </xf>
    <xf numFmtId="0" fontId="102" fillId="0" borderId="81" xfId="0" applyFont="1" applyBorder="1" applyAlignment="1" applyProtection="1">
      <alignment horizontal="right" vertical="center"/>
      <protection locked="0"/>
    </xf>
    <xf numFmtId="0" fontId="29" fillId="0" borderId="58" xfId="0" applyFont="1" applyBorder="1" applyAlignment="1">
      <alignment horizontal="left" vertical="center"/>
    </xf>
    <xf numFmtId="0" fontId="29" fillId="0" borderId="28" xfId="0" applyFont="1" applyBorder="1">
      <alignment vertical="center"/>
    </xf>
    <xf numFmtId="0" fontId="30" fillId="0" borderId="58" xfId="0" applyFont="1" applyBorder="1">
      <alignment vertical="center"/>
    </xf>
    <xf numFmtId="0" fontId="30" fillId="0" borderId="63" xfId="0" applyFont="1" applyBorder="1">
      <alignment vertical="center"/>
    </xf>
    <xf numFmtId="0" fontId="30" fillId="0" borderId="59" xfId="0" applyFont="1" applyBorder="1" applyAlignment="1">
      <alignment horizontal="left" vertical="center"/>
    </xf>
    <xf numFmtId="0" fontId="30" fillId="0" borderId="9" xfId="0" applyFont="1" applyBorder="1" applyAlignment="1">
      <alignment horizontal="left" vertical="center"/>
    </xf>
    <xf numFmtId="0" fontId="30" fillId="0" borderId="13" xfId="0" applyFont="1" applyBorder="1" applyAlignment="1">
      <alignment horizontal="left" vertical="center"/>
    </xf>
    <xf numFmtId="0" fontId="30" fillId="0" borderId="29" xfId="0" applyFont="1" applyBorder="1" applyAlignment="1">
      <alignment horizontal="left" vertical="center"/>
    </xf>
    <xf numFmtId="177" fontId="44" fillId="0" borderId="31" xfId="0" applyNumberFormat="1" applyFont="1" applyBorder="1" applyAlignment="1" applyProtection="1">
      <alignment horizontal="centerContinuous" vertical="center" wrapText="1"/>
      <protection hidden="1"/>
    </xf>
    <xf numFmtId="0" fontId="44" fillId="0" borderId="32" xfId="0" applyFont="1" applyBorder="1" applyAlignment="1" applyProtection="1">
      <alignment horizontal="centerContinuous" vertical="center" wrapText="1"/>
      <protection hidden="1"/>
    </xf>
    <xf numFmtId="188" fontId="1" fillId="0" borderId="208" xfId="0" applyNumberFormat="1" applyFont="1" applyBorder="1" applyAlignment="1">
      <alignment horizontal="center" vertical="center"/>
    </xf>
    <xf numFmtId="188" fontId="1" fillId="0" borderId="135" xfId="0" applyNumberFormat="1" applyFont="1" applyBorder="1" applyAlignment="1">
      <alignment horizontal="center" vertical="center"/>
    </xf>
    <xf numFmtId="0" fontId="252" fillId="0" borderId="211" xfId="0" applyFont="1" applyBorder="1" applyAlignment="1" applyProtection="1">
      <alignment horizontal="center" vertical="center" wrapText="1"/>
      <protection hidden="1"/>
    </xf>
    <xf numFmtId="0" fontId="252" fillId="0" borderId="135" xfId="0" applyFont="1" applyBorder="1" applyAlignment="1" applyProtection="1">
      <alignment horizontal="center" vertical="center"/>
      <protection hidden="1"/>
    </xf>
    <xf numFmtId="0" fontId="252" fillId="0" borderId="112" xfId="0" applyFont="1" applyBorder="1" applyAlignment="1" applyProtection="1">
      <alignment horizontal="center" vertical="center"/>
      <protection hidden="1"/>
    </xf>
    <xf numFmtId="0" fontId="252" fillId="0" borderId="138" xfId="0" applyFont="1" applyBorder="1" applyAlignment="1" applyProtection="1">
      <alignment horizontal="center" vertical="center"/>
      <protection hidden="1"/>
    </xf>
    <xf numFmtId="0" fontId="252" fillId="0" borderId="134" xfId="0" applyFont="1" applyBorder="1" applyAlignment="1" applyProtection="1">
      <alignment horizontal="center" vertical="center" wrapText="1"/>
      <protection hidden="1"/>
    </xf>
    <xf numFmtId="0" fontId="252" fillId="0" borderId="212" xfId="0" applyFont="1" applyBorder="1" applyAlignment="1" applyProtection="1">
      <alignment horizontal="center" vertical="center" wrapText="1"/>
      <protection hidden="1"/>
    </xf>
    <xf numFmtId="0" fontId="7" fillId="0" borderId="57" xfId="0" applyFont="1" applyBorder="1" applyAlignment="1" applyProtection="1">
      <alignment horizontal="center" vertical="center" wrapText="1"/>
      <protection hidden="1"/>
    </xf>
    <xf numFmtId="0" fontId="252" fillId="0" borderId="168" xfId="0" applyFont="1" applyBorder="1">
      <alignment vertical="center"/>
    </xf>
    <xf numFmtId="177" fontId="252" fillId="0" borderId="48" xfId="0" applyNumberFormat="1" applyFont="1" applyBorder="1" applyAlignment="1" applyProtection="1">
      <alignment horizontal="center" vertical="center" wrapText="1"/>
      <protection hidden="1"/>
    </xf>
    <xf numFmtId="177" fontId="252" fillId="0" borderId="85" xfId="0" applyNumberFormat="1" applyFont="1" applyBorder="1" applyAlignment="1" applyProtection="1">
      <alignment horizontal="center" vertical="center" wrapText="1"/>
      <protection hidden="1"/>
    </xf>
    <xf numFmtId="0" fontId="253" fillId="0" borderId="0" xfId="0" applyFont="1">
      <alignment vertical="center"/>
    </xf>
    <xf numFmtId="0" fontId="85" fillId="0" borderId="0" xfId="0" applyFont="1" applyAlignment="1" applyProtection="1">
      <alignment horizontal="left" vertical="center"/>
      <protection hidden="1"/>
    </xf>
    <xf numFmtId="0" fontId="85" fillId="0" borderId="0" xfId="0" applyFont="1" applyAlignment="1" applyProtection="1">
      <alignment horizontal="center" vertical="center" wrapText="1"/>
      <protection hidden="1"/>
    </xf>
    <xf numFmtId="0" fontId="85" fillId="0" borderId="17" xfId="0" applyFont="1" applyBorder="1" applyAlignment="1" applyProtection="1">
      <alignment vertical="center" wrapText="1"/>
      <protection hidden="1"/>
    </xf>
    <xf numFmtId="0" fontId="85" fillId="0" borderId="11" xfId="0" applyFont="1" applyBorder="1" applyAlignment="1" applyProtection="1">
      <alignment vertical="center" wrapText="1"/>
      <protection hidden="1"/>
    </xf>
    <xf numFmtId="0" fontId="85" fillId="0" borderId="12" xfId="0" applyFont="1" applyBorder="1" applyAlignment="1" applyProtection="1">
      <alignment vertical="center" wrapText="1"/>
      <protection hidden="1"/>
    </xf>
    <xf numFmtId="0" fontId="85" fillId="0" borderId="0" xfId="0" applyFont="1" applyAlignment="1" applyProtection="1">
      <alignment horizontal="left" vertical="center" wrapText="1"/>
      <protection locked="0"/>
    </xf>
    <xf numFmtId="0" fontId="85" fillId="0" borderId="0" xfId="0" applyFont="1">
      <alignment vertical="center"/>
    </xf>
    <xf numFmtId="0" fontId="85" fillId="0" borderId="0" xfId="0" applyFont="1" applyAlignment="1" applyProtection="1">
      <alignment vertical="center" wrapText="1"/>
      <protection hidden="1"/>
    </xf>
    <xf numFmtId="177" fontId="85" fillId="0" borderId="0" xfId="0" applyNumberFormat="1" applyFont="1" applyAlignment="1" applyProtection="1">
      <alignment horizontal="left" vertical="center"/>
      <protection hidden="1"/>
    </xf>
    <xf numFmtId="0" fontId="85" fillId="0" borderId="22" xfId="0" applyFont="1" applyBorder="1">
      <alignment vertical="center"/>
    </xf>
    <xf numFmtId="0" fontId="85" fillId="0" borderId="20" xfId="0" applyFont="1" applyBorder="1" applyAlignment="1" applyProtection="1">
      <alignment horizontal="center" vertical="center" wrapText="1"/>
      <protection hidden="1"/>
    </xf>
    <xf numFmtId="0" fontId="85" fillId="0" borderId="21" xfId="0" applyFont="1" applyBorder="1" applyAlignment="1" applyProtection="1">
      <alignment horizontal="center" vertical="center" wrapText="1"/>
      <protection hidden="1"/>
    </xf>
    <xf numFmtId="0" fontId="85" fillId="0" borderId="22" xfId="0" applyFont="1" applyBorder="1" applyAlignment="1" applyProtection="1">
      <alignment horizontal="center" vertical="center" wrapText="1"/>
      <protection hidden="1"/>
    </xf>
    <xf numFmtId="177" fontId="85" fillId="0" borderId="0" xfId="0" applyNumberFormat="1" applyFont="1" applyProtection="1">
      <alignment vertical="center"/>
      <protection hidden="1"/>
    </xf>
    <xf numFmtId="177" fontId="85" fillId="0" borderId="0" xfId="0" applyNumberFormat="1" applyFont="1" applyAlignment="1" applyProtection="1">
      <alignment horizontal="center" vertical="center"/>
      <protection hidden="1"/>
    </xf>
    <xf numFmtId="177" fontId="85" fillId="0" borderId="0" xfId="0" applyNumberFormat="1" applyFont="1">
      <alignment vertical="center"/>
    </xf>
    <xf numFmtId="0" fontId="85" fillId="0" borderId="18" xfId="0" applyFont="1" applyBorder="1" applyAlignment="1" applyProtection="1">
      <alignment horizontal="center" vertical="center" wrapText="1"/>
      <protection hidden="1"/>
    </xf>
    <xf numFmtId="0" fontId="85" fillId="0" borderId="0" xfId="0" applyFont="1" applyAlignment="1">
      <alignment vertical="center" wrapText="1"/>
    </xf>
    <xf numFmtId="0" fontId="85" fillId="0" borderId="5" xfId="0" applyFont="1" applyBorder="1" applyAlignment="1" applyProtection="1">
      <alignment horizontal="center" vertical="center" wrapText="1"/>
      <protection hidden="1"/>
    </xf>
    <xf numFmtId="0" fontId="85" fillId="0" borderId="0" xfId="0" applyFont="1" applyAlignment="1" applyProtection="1">
      <alignment horizontal="left" vertical="center" wrapText="1"/>
      <protection hidden="1"/>
    </xf>
    <xf numFmtId="0" fontId="260" fillId="3" borderId="18" xfId="0" applyFont="1" applyFill="1" applyBorder="1" applyAlignment="1" applyProtection="1">
      <alignment horizontal="center" vertical="center" wrapText="1"/>
      <protection hidden="1"/>
    </xf>
    <xf numFmtId="0" fontId="260" fillId="3" borderId="0" xfId="0" applyFont="1" applyFill="1" applyAlignment="1" applyProtection="1">
      <alignment horizontal="center" vertical="center" wrapText="1"/>
      <protection hidden="1"/>
    </xf>
    <xf numFmtId="0" fontId="260" fillId="3" borderId="5" xfId="0" applyFont="1" applyFill="1" applyBorder="1" applyAlignment="1" applyProtection="1">
      <alignment horizontal="center" vertical="center" wrapText="1"/>
      <protection hidden="1"/>
    </xf>
    <xf numFmtId="0" fontId="85" fillId="0" borderId="0" xfId="0" applyFont="1" applyProtection="1">
      <alignment vertical="center"/>
      <protection locked="0"/>
    </xf>
    <xf numFmtId="0" fontId="85" fillId="17" borderId="24" xfId="0" applyFont="1" applyFill="1" applyBorder="1" applyAlignment="1" applyProtection="1">
      <alignment horizontal="center" vertical="center" wrapText="1"/>
      <protection hidden="1"/>
    </xf>
    <xf numFmtId="0" fontId="85" fillId="17" borderId="8" xfId="0" applyFont="1" applyFill="1" applyBorder="1" applyAlignment="1" applyProtection="1">
      <alignment horizontal="center" vertical="center" wrapText="1"/>
      <protection hidden="1"/>
    </xf>
    <xf numFmtId="0" fontId="85" fillId="17" borderId="25" xfId="0" applyFont="1" applyFill="1" applyBorder="1" applyAlignment="1" applyProtection="1">
      <alignment horizontal="center" vertical="center" wrapText="1"/>
      <protection hidden="1"/>
    </xf>
    <xf numFmtId="0" fontId="85" fillId="0" borderId="18" xfId="0" applyFont="1" applyBorder="1" applyAlignment="1" applyProtection="1">
      <alignment horizontal="center" vertical="center"/>
      <protection hidden="1"/>
    </xf>
    <xf numFmtId="0" fontId="85" fillId="0" borderId="5" xfId="0" applyFont="1" applyBorder="1" applyAlignment="1" applyProtection="1">
      <alignment horizontal="center" vertical="center"/>
      <protection hidden="1"/>
    </xf>
    <xf numFmtId="0" fontId="253" fillId="0" borderId="18" xfId="0" applyFont="1" applyBorder="1" applyAlignment="1" applyProtection="1">
      <alignment horizontal="center" vertical="center" wrapText="1"/>
      <protection hidden="1"/>
    </xf>
    <xf numFmtId="0" fontId="253" fillId="0" borderId="0" xfId="0" applyFont="1" applyAlignment="1" applyProtection="1">
      <alignment horizontal="center" vertical="center" wrapText="1"/>
      <protection hidden="1"/>
    </xf>
    <xf numFmtId="0" fontId="253" fillId="0" borderId="5" xfId="0" applyFont="1" applyBorder="1" applyAlignment="1" applyProtection="1">
      <alignment horizontal="center" vertical="center" wrapText="1"/>
      <protection hidden="1"/>
    </xf>
    <xf numFmtId="0" fontId="85" fillId="0" borderId="18" xfId="0" applyFont="1" applyBorder="1" applyProtection="1">
      <alignment vertical="center"/>
      <protection locked="0"/>
    </xf>
    <xf numFmtId="0" fontId="85" fillId="0" borderId="0" xfId="0" applyFont="1" applyAlignment="1" applyProtection="1">
      <alignment horizontal="center" vertical="center"/>
      <protection locked="0"/>
    </xf>
    <xf numFmtId="0" fontId="85" fillId="0" borderId="5" xfId="0" applyFont="1" applyBorder="1" applyAlignment="1" applyProtection="1">
      <alignment vertical="center" wrapText="1"/>
      <protection hidden="1"/>
    </xf>
    <xf numFmtId="0" fontId="260" fillId="0" borderId="5" xfId="0" applyFont="1" applyBorder="1" applyAlignment="1" applyProtection="1">
      <alignment horizontal="center" vertical="center" wrapText="1"/>
      <protection hidden="1"/>
    </xf>
    <xf numFmtId="177" fontId="85" fillId="0" borderId="18" xfId="0" applyNumberFormat="1" applyFont="1" applyBorder="1" applyAlignment="1" applyProtection="1">
      <alignment horizontal="center" vertical="center" wrapText="1"/>
      <protection hidden="1"/>
    </xf>
    <xf numFmtId="0" fontId="85" fillId="0" borderId="20" xfId="0" applyFont="1" applyBorder="1" applyAlignment="1">
      <alignment vertical="center" wrapText="1"/>
    </xf>
    <xf numFmtId="0" fontId="85" fillId="0" borderId="21" xfId="0" applyFont="1" applyBorder="1" applyAlignment="1" applyProtection="1">
      <alignment horizontal="center" vertical="center"/>
      <protection hidden="1"/>
    </xf>
    <xf numFmtId="0" fontId="85" fillId="6" borderId="18" xfId="0" applyFont="1" applyFill="1" applyBorder="1" applyAlignment="1" applyProtection="1">
      <alignment horizontal="center" vertical="center" wrapText="1"/>
      <protection hidden="1"/>
    </xf>
    <xf numFmtId="0" fontId="260" fillId="6" borderId="0" xfId="0" applyFont="1" applyFill="1" applyAlignment="1" applyProtection="1">
      <alignment horizontal="center" vertical="center" wrapText="1"/>
      <protection hidden="1"/>
    </xf>
    <xf numFmtId="0" fontId="85" fillId="6" borderId="0" xfId="0" applyFont="1" applyFill="1" applyAlignment="1" applyProtection="1">
      <alignment horizontal="center" vertical="center" wrapText="1"/>
      <protection hidden="1"/>
    </xf>
    <xf numFmtId="0" fontId="85" fillId="6" borderId="5" xfId="0" applyFont="1" applyFill="1" applyBorder="1" applyAlignment="1" applyProtection="1">
      <alignment horizontal="center" vertical="center" wrapText="1"/>
      <protection hidden="1"/>
    </xf>
    <xf numFmtId="0" fontId="85" fillId="0" borderId="18" xfId="0" applyFont="1" applyBorder="1" applyAlignment="1" applyProtection="1">
      <alignment vertical="center" wrapText="1"/>
      <protection hidden="1"/>
    </xf>
    <xf numFmtId="0" fontId="260" fillId="17" borderId="0" xfId="0" applyFont="1" applyFill="1" applyAlignment="1" applyProtection="1">
      <alignment horizontal="center" vertical="center" wrapText="1"/>
      <protection hidden="1"/>
    </xf>
    <xf numFmtId="0" fontId="85" fillId="17" borderId="5" xfId="0" applyFont="1" applyFill="1" applyBorder="1" applyAlignment="1" applyProtection="1">
      <alignment horizontal="center" vertical="center" wrapText="1"/>
      <protection hidden="1"/>
    </xf>
    <xf numFmtId="0" fontId="85" fillId="0" borderId="18" xfId="0" applyFont="1" applyBorder="1" applyProtection="1">
      <alignment vertical="center"/>
      <protection hidden="1"/>
    </xf>
    <xf numFmtId="0" fontId="85" fillId="0" borderId="5" xfId="0" applyFont="1" applyBorder="1" applyProtection="1">
      <alignment vertical="center"/>
      <protection locked="0"/>
    </xf>
    <xf numFmtId="0" fontId="85" fillId="0" borderId="18" xfId="0" applyFont="1" applyBorder="1" applyAlignment="1" applyProtection="1">
      <alignment horizontal="center" vertical="center"/>
      <protection locked="0"/>
    </xf>
    <xf numFmtId="0" fontId="85" fillId="0" borderId="22" xfId="0" applyFont="1" applyBorder="1" applyProtection="1">
      <alignment vertical="center"/>
      <protection locked="0"/>
    </xf>
    <xf numFmtId="0" fontId="85" fillId="0" borderId="20" xfId="0" applyFont="1" applyBorder="1" applyProtection="1">
      <alignment vertical="center"/>
      <protection locked="0"/>
    </xf>
    <xf numFmtId="0" fontId="85" fillId="0" borderId="22" xfId="0" applyFont="1" applyBorder="1" applyProtection="1">
      <alignment vertical="center"/>
      <protection hidden="1"/>
    </xf>
    <xf numFmtId="0" fontId="85" fillId="0" borderId="20" xfId="0" applyFont="1" applyBorder="1" applyProtection="1">
      <alignment vertical="center"/>
      <protection hidden="1"/>
    </xf>
    <xf numFmtId="0" fontId="85" fillId="0" borderId="22" xfId="0" applyFont="1" applyBorder="1" applyAlignment="1" applyProtection="1">
      <alignment horizontal="center" vertical="center"/>
      <protection hidden="1"/>
    </xf>
    <xf numFmtId="0" fontId="85" fillId="23" borderId="24" xfId="0" applyFont="1" applyFill="1" applyBorder="1" applyProtection="1">
      <alignment vertical="center"/>
      <protection locked="0"/>
    </xf>
    <xf numFmtId="0" fontId="85" fillId="23" borderId="8" xfId="0" applyFont="1" applyFill="1" applyBorder="1" applyAlignment="1" applyProtection="1">
      <alignment horizontal="center" vertical="center" wrapText="1"/>
      <protection hidden="1"/>
    </xf>
    <xf numFmtId="0" fontId="85" fillId="23" borderId="8" xfId="0" applyFont="1" applyFill="1" applyBorder="1" applyProtection="1">
      <alignment vertical="center"/>
      <protection hidden="1"/>
    </xf>
    <xf numFmtId="0" fontId="85" fillId="23" borderId="25" xfId="0" applyFont="1" applyFill="1" applyBorder="1" applyAlignment="1" applyProtection="1">
      <alignment horizontal="center" vertical="center" wrapText="1"/>
      <protection hidden="1"/>
    </xf>
    <xf numFmtId="0" fontId="85" fillId="23" borderId="24" xfId="0" applyFont="1" applyFill="1" applyBorder="1" applyProtection="1">
      <alignment vertical="center"/>
      <protection hidden="1"/>
    </xf>
    <xf numFmtId="0" fontId="85" fillId="23" borderId="24" xfId="0" applyFont="1" applyFill="1" applyBorder="1" applyAlignment="1" applyProtection="1">
      <alignment horizontal="center" vertical="center"/>
      <protection hidden="1"/>
    </xf>
    <xf numFmtId="0" fontId="85" fillId="23" borderId="25" xfId="0" applyFont="1" applyFill="1" applyBorder="1" applyAlignment="1" applyProtection="1">
      <alignment horizontal="center" vertical="center"/>
      <protection hidden="1"/>
    </xf>
    <xf numFmtId="177" fontId="85" fillId="0" borderId="0" xfId="0" applyNumberFormat="1" applyFont="1" applyAlignment="1" applyProtection="1">
      <alignment vertical="center" wrapText="1"/>
      <protection hidden="1"/>
    </xf>
    <xf numFmtId="0" fontId="44" fillId="0" borderId="0" xfId="0" applyFont="1" applyProtection="1">
      <alignment vertical="center"/>
      <protection locked="0"/>
    </xf>
    <xf numFmtId="0" fontId="44" fillId="0" borderId="0" xfId="0" applyFont="1" applyAlignment="1" applyProtection="1">
      <alignment horizontal="center" vertical="center"/>
      <protection locked="0"/>
    </xf>
    <xf numFmtId="0" fontId="106" fillId="0" borderId="81" xfId="0" applyFont="1" applyBorder="1" applyAlignment="1" applyProtection="1">
      <alignment horizontal="center"/>
      <protection locked="0"/>
    </xf>
    <xf numFmtId="0" fontId="106" fillId="0" borderId="24" xfId="0" applyFont="1" applyBorder="1" applyAlignment="1" applyProtection="1">
      <alignment horizontal="center" vertical="center"/>
      <protection locked="0"/>
    </xf>
    <xf numFmtId="201" fontId="45" fillId="0" borderId="9" xfId="0" applyNumberFormat="1" applyFont="1" applyBorder="1" applyAlignment="1" applyProtection="1">
      <alignment horizontal="center" vertical="center"/>
      <protection hidden="1"/>
    </xf>
    <xf numFmtId="0" fontId="117" fillId="24" borderId="52" xfId="0" applyFont="1" applyFill="1" applyBorder="1" applyAlignment="1">
      <alignment vertical="center" shrinkToFit="1"/>
    </xf>
    <xf numFmtId="0" fontId="102" fillId="0" borderId="121" xfId="0" applyFont="1" applyBorder="1" applyAlignment="1" applyProtection="1">
      <alignment horizontal="right" vertical="center"/>
      <protection hidden="1"/>
    </xf>
    <xf numFmtId="0" fontId="102" fillId="0" borderId="114" xfId="0" applyFont="1" applyBorder="1" applyAlignment="1" applyProtection="1">
      <alignment horizontal="right" vertical="center"/>
      <protection hidden="1"/>
    </xf>
    <xf numFmtId="0" fontId="102" fillId="0" borderId="122" xfId="0" applyFont="1" applyBorder="1" applyAlignment="1" applyProtection="1">
      <alignment horizontal="right" vertical="center"/>
      <protection hidden="1"/>
    </xf>
    <xf numFmtId="0" fontId="220" fillId="22" borderId="52" xfId="0" applyFont="1" applyFill="1" applyBorder="1">
      <alignment vertical="center"/>
    </xf>
    <xf numFmtId="0" fontId="220" fillId="23" borderId="52" xfId="0" applyFont="1" applyFill="1" applyBorder="1">
      <alignment vertical="center"/>
    </xf>
    <xf numFmtId="0" fontId="220" fillId="11" borderId="52" xfId="0" applyFont="1" applyFill="1" applyBorder="1">
      <alignment vertical="center"/>
    </xf>
    <xf numFmtId="0" fontId="220" fillId="24" borderId="52" xfId="0" applyFont="1" applyFill="1" applyBorder="1">
      <alignment vertical="center"/>
    </xf>
    <xf numFmtId="0" fontId="141" fillId="0" borderId="0" xfId="0" applyFont="1">
      <alignment vertical="center"/>
    </xf>
    <xf numFmtId="0" fontId="248" fillId="0" borderId="0" xfId="0" applyFont="1" applyProtection="1">
      <alignment vertical="center"/>
      <protection locked="0"/>
    </xf>
    <xf numFmtId="0" fontId="252" fillId="0" borderId="129" xfId="0" applyFont="1" applyBorder="1" applyAlignment="1" applyProtection="1">
      <alignment horizontal="center" vertical="center" wrapText="1"/>
      <protection locked="0"/>
    </xf>
    <xf numFmtId="0" fontId="252" fillId="0" borderId="39" xfId="0" applyFont="1" applyBorder="1" applyAlignment="1" applyProtection="1">
      <alignment horizontal="center" vertical="center" wrapText="1"/>
      <protection locked="0"/>
    </xf>
    <xf numFmtId="0" fontId="252" fillId="0" borderId="130" xfId="0" applyFont="1" applyBorder="1" applyAlignment="1" applyProtection="1">
      <alignment horizontal="center" vertical="center" wrapText="1"/>
      <protection locked="0"/>
    </xf>
    <xf numFmtId="0" fontId="44" fillId="0" borderId="89" xfId="0" applyFont="1" applyBorder="1" applyAlignment="1" applyProtection="1">
      <alignment vertical="center" wrapText="1"/>
      <protection locked="0"/>
    </xf>
    <xf numFmtId="0" fontId="44" fillId="0" borderId="83" xfId="0" applyFont="1" applyBorder="1" applyAlignment="1" applyProtection="1">
      <alignment vertical="center" wrapText="1"/>
      <protection locked="0"/>
    </xf>
    <xf numFmtId="0" fontId="44" fillId="0" borderId="117" xfId="0" applyFont="1" applyBorder="1" applyAlignment="1" applyProtection="1">
      <alignment vertical="center" wrapText="1"/>
      <protection locked="0"/>
    </xf>
    <xf numFmtId="0" fontId="121" fillId="22" borderId="52" xfId="0" applyFont="1" applyFill="1" applyBorder="1" applyAlignment="1">
      <alignment vertical="center" shrinkToFit="1"/>
    </xf>
    <xf numFmtId="0" fontId="121" fillId="23" borderId="52" xfId="0" applyFont="1" applyFill="1" applyBorder="1" applyAlignment="1">
      <alignment vertical="center" shrinkToFit="1"/>
    </xf>
    <xf numFmtId="0" fontId="121" fillId="11" borderId="52" xfId="0" applyFont="1" applyFill="1" applyBorder="1" applyAlignment="1">
      <alignment vertical="center" shrinkToFit="1"/>
    </xf>
    <xf numFmtId="0" fontId="139" fillId="0" borderId="11" xfId="0" applyFont="1" applyBorder="1" applyProtection="1">
      <alignment vertical="center"/>
      <protection locked="0"/>
    </xf>
    <xf numFmtId="0" fontId="4" fillId="0" borderId="52" xfId="0" applyFont="1" applyBorder="1" applyAlignment="1">
      <alignment horizontal="center" vertical="center"/>
    </xf>
    <xf numFmtId="177" fontId="95" fillId="0" borderId="26" xfId="0" applyNumberFormat="1" applyFont="1" applyBorder="1" applyAlignment="1" applyProtection="1">
      <alignment horizontal="center" vertical="center"/>
      <protection hidden="1"/>
    </xf>
    <xf numFmtId="177" fontId="263" fillId="0" borderId="56" xfId="0" applyNumberFormat="1" applyFont="1" applyBorder="1" applyAlignment="1" applyProtection="1">
      <alignment vertical="center" wrapText="1"/>
      <protection hidden="1"/>
    </xf>
    <xf numFmtId="177" fontId="263" fillId="0" borderId="27" xfId="0" applyNumberFormat="1" applyFont="1" applyBorder="1" applyAlignment="1" applyProtection="1">
      <alignment vertical="center" wrapText="1"/>
      <protection hidden="1"/>
    </xf>
    <xf numFmtId="177" fontId="95" fillId="0" borderId="9" xfId="0" applyNumberFormat="1" applyFont="1" applyBorder="1" applyAlignment="1" applyProtection="1">
      <alignment horizontal="center" vertical="center"/>
      <protection hidden="1"/>
    </xf>
    <xf numFmtId="177" fontId="95" fillId="0" borderId="13" xfId="0" applyNumberFormat="1" applyFont="1" applyBorder="1" applyAlignment="1" applyProtection="1">
      <alignment horizontal="center" vertical="center"/>
      <protection hidden="1"/>
    </xf>
    <xf numFmtId="177" fontId="263" fillId="0" borderId="56" xfId="0" applyNumberFormat="1" applyFont="1" applyBorder="1" applyProtection="1">
      <alignment vertical="center"/>
      <protection hidden="1"/>
    </xf>
    <xf numFmtId="188" fontId="30" fillId="5" borderId="26" xfId="0" applyNumberFormat="1" applyFont="1" applyFill="1" applyBorder="1" applyAlignment="1" applyProtection="1">
      <alignment horizontal="center" vertical="center" wrapText="1"/>
      <protection hidden="1"/>
    </xf>
    <xf numFmtId="188" fontId="30" fillId="5" borderId="9" xfId="0" applyNumberFormat="1" applyFont="1" applyFill="1" applyBorder="1" applyAlignment="1" applyProtection="1">
      <alignment horizontal="center" vertical="center" wrapText="1"/>
      <protection hidden="1"/>
    </xf>
    <xf numFmtId="0" fontId="30" fillId="0" borderId="4"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57" xfId="0" applyFont="1" applyBorder="1" applyAlignment="1">
      <alignment horizontal="center" vertical="center" wrapText="1"/>
    </xf>
    <xf numFmtId="0" fontId="267" fillId="0" borderId="52" xfId="0" applyFont="1" applyBorder="1" applyAlignment="1">
      <alignment vertical="center" wrapText="1"/>
    </xf>
    <xf numFmtId="0" fontId="4" fillId="0" borderId="52" xfId="0" applyFont="1" applyBorder="1">
      <alignment vertical="center"/>
    </xf>
    <xf numFmtId="0" fontId="5" fillId="0" borderId="52" xfId="0" applyFont="1" applyBorder="1">
      <alignment vertical="center"/>
    </xf>
    <xf numFmtId="0" fontId="30" fillId="0" borderId="32" xfId="0" applyFont="1" applyBorder="1" applyAlignment="1">
      <alignment horizontal="center" vertical="center" wrapText="1"/>
    </xf>
    <xf numFmtId="0" fontId="29" fillId="0" borderId="205" xfId="0" applyFont="1" applyBorder="1" applyProtection="1">
      <alignment vertical="center"/>
      <protection hidden="1"/>
    </xf>
    <xf numFmtId="0" fontId="29" fillId="0" borderId="86" xfId="0" applyFont="1" applyBorder="1" applyProtection="1">
      <alignment vertical="center"/>
      <protection hidden="1"/>
    </xf>
    <xf numFmtId="180" fontId="29" fillId="0" borderId="86" xfId="0" applyNumberFormat="1" applyFont="1" applyBorder="1" applyAlignment="1" applyProtection="1">
      <alignment horizontal="center" vertical="center"/>
      <protection hidden="1"/>
    </xf>
    <xf numFmtId="0" fontId="29" fillId="0" borderId="86" xfId="0" applyFont="1" applyBorder="1" applyAlignment="1" applyProtection="1">
      <alignment horizontal="center" vertical="center"/>
      <protection hidden="1"/>
    </xf>
    <xf numFmtId="179" fontId="29" fillId="0" borderId="86" xfId="0" applyNumberFormat="1" applyFont="1" applyBorder="1" applyAlignment="1" applyProtection="1">
      <alignment horizontal="center" vertical="center"/>
      <protection hidden="1"/>
    </xf>
    <xf numFmtId="0" fontId="80" fillId="0" borderId="86" xfId="0" applyFont="1" applyBorder="1">
      <alignment vertical="center"/>
    </xf>
    <xf numFmtId="0" fontId="29" fillId="0" borderId="274" xfId="0" applyFont="1" applyBorder="1" applyAlignment="1" applyProtection="1">
      <alignment horizontal="center" vertical="center"/>
      <protection hidden="1"/>
    </xf>
    <xf numFmtId="0" fontId="31" fillId="0" borderId="4" xfId="0" applyFont="1" applyBorder="1" applyAlignment="1">
      <alignment vertical="top"/>
    </xf>
    <xf numFmtId="177" fontId="254" fillId="0" borderId="139" xfId="0" applyNumberFormat="1" applyFont="1" applyBorder="1" applyAlignment="1" applyProtection="1">
      <alignment horizontal="right" vertical="top"/>
      <protection locked="0"/>
    </xf>
    <xf numFmtId="177" fontId="254" fillId="3" borderId="52" xfId="0" applyNumberFormat="1" applyFont="1" applyFill="1" applyBorder="1" applyAlignment="1" applyProtection="1">
      <alignment horizontal="right" vertical="top"/>
      <protection locked="0"/>
    </xf>
    <xf numFmtId="177" fontId="254" fillId="0" borderId="81" xfId="0" applyNumberFormat="1" applyFont="1" applyBorder="1" applyAlignment="1" applyProtection="1">
      <alignment horizontal="right" vertical="top"/>
      <protection locked="0"/>
    </xf>
    <xf numFmtId="177" fontId="254" fillId="0" borderId="52" xfId="0" applyNumberFormat="1" applyFont="1" applyBorder="1" applyAlignment="1" applyProtection="1">
      <alignment horizontal="right" vertical="top"/>
      <protection locked="0"/>
    </xf>
    <xf numFmtId="177" fontId="254" fillId="3" borderId="17" xfId="0" applyNumberFormat="1" applyFont="1" applyFill="1" applyBorder="1" applyAlignment="1" applyProtection="1">
      <alignment horizontal="right" vertical="top"/>
      <protection locked="0"/>
    </xf>
    <xf numFmtId="0" fontId="41" fillId="0" borderId="0" xfId="0" applyFont="1" applyProtection="1">
      <alignment vertical="center"/>
      <protection hidden="1"/>
    </xf>
    <xf numFmtId="0" fontId="38" fillId="0" borderId="0" xfId="0" applyFont="1" applyAlignment="1" applyProtection="1">
      <protection hidden="1"/>
    </xf>
    <xf numFmtId="0" fontId="12" fillId="0" borderId="0" xfId="0" applyFont="1" applyAlignment="1" applyProtection="1">
      <alignment horizontal="left" vertical="center"/>
      <protection hidden="1"/>
    </xf>
    <xf numFmtId="0" fontId="57" fillId="0" borderId="20" xfId="0" applyFont="1" applyBorder="1" applyProtection="1">
      <alignment vertical="center"/>
      <protection hidden="1"/>
    </xf>
    <xf numFmtId="0" fontId="57" fillId="0" borderId="0" xfId="0" applyFont="1" applyProtection="1">
      <alignment vertical="center"/>
      <protection hidden="1"/>
    </xf>
    <xf numFmtId="0" fontId="30" fillId="0" borderId="112" xfId="0" applyFont="1" applyBorder="1">
      <alignment vertical="center"/>
    </xf>
    <xf numFmtId="0" fontId="30" fillId="0" borderId="8" xfId="0" applyFont="1" applyBorder="1">
      <alignment vertical="center"/>
    </xf>
    <xf numFmtId="0" fontId="30" fillId="0" borderId="0" xfId="0" applyFont="1" applyAlignment="1">
      <alignment horizontal="center" vertical="center"/>
    </xf>
    <xf numFmtId="0" fontId="261" fillId="0" borderId="0" xfId="0" applyFont="1">
      <alignment vertical="center"/>
    </xf>
    <xf numFmtId="189" fontId="28" fillId="0" borderId="275" xfId="0" applyNumberFormat="1" applyFont="1" applyBorder="1" applyAlignment="1">
      <alignment horizontal="right" vertical="center"/>
    </xf>
    <xf numFmtId="190" fontId="28" fillId="0" borderId="276" xfId="0" applyNumberFormat="1" applyFont="1" applyBorder="1" applyAlignment="1">
      <alignment horizontal="right" vertical="center"/>
    </xf>
    <xf numFmtId="201" fontId="45" fillId="0" borderId="277" xfId="0" applyNumberFormat="1" applyFont="1" applyBorder="1" applyAlignment="1" applyProtection="1">
      <alignment horizontal="center" vertical="center"/>
      <protection hidden="1"/>
    </xf>
    <xf numFmtId="177" fontId="254" fillId="0" borderId="278" xfId="0" applyNumberFormat="1" applyFont="1" applyBorder="1" applyAlignment="1" applyProtection="1">
      <alignment horizontal="right" vertical="top"/>
      <protection locked="0"/>
    </xf>
    <xf numFmtId="177" fontId="254" fillId="3" borderId="279" xfId="0" applyNumberFormat="1" applyFont="1" applyFill="1" applyBorder="1" applyAlignment="1" applyProtection="1">
      <alignment horizontal="right" vertical="top"/>
      <protection locked="0"/>
    </xf>
    <xf numFmtId="177" fontId="254" fillId="0" borderId="279" xfId="0" applyNumberFormat="1" applyFont="1" applyBorder="1" applyAlignment="1" applyProtection="1">
      <alignment horizontal="right" vertical="top"/>
      <protection locked="0"/>
    </xf>
    <xf numFmtId="177" fontId="254" fillId="3" borderId="280" xfId="0" applyNumberFormat="1" applyFont="1" applyFill="1" applyBorder="1" applyAlignment="1" applyProtection="1">
      <alignment horizontal="right" vertical="top"/>
      <protection locked="0"/>
    </xf>
    <xf numFmtId="189" fontId="28" fillId="0" borderId="286" xfId="0" applyNumberFormat="1" applyFont="1" applyBorder="1" applyAlignment="1">
      <alignment horizontal="right" vertical="center"/>
    </xf>
    <xf numFmtId="189" fontId="28" fillId="0" borderId="288" xfId="0" applyNumberFormat="1" applyFont="1" applyBorder="1" applyAlignment="1">
      <alignment horizontal="right" vertical="center"/>
    </xf>
    <xf numFmtId="190" fontId="28" fillId="0" borderId="289" xfId="0" applyNumberFormat="1" applyFont="1" applyBorder="1" applyAlignment="1">
      <alignment horizontal="right" vertical="center"/>
    </xf>
    <xf numFmtId="201" fontId="45" fillId="0" borderId="290" xfId="0" applyNumberFormat="1" applyFont="1" applyBorder="1" applyAlignment="1" applyProtection="1">
      <alignment horizontal="center" vertical="center"/>
      <protection hidden="1"/>
    </xf>
    <xf numFmtId="177" fontId="254" fillId="20" borderId="291" xfId="0" applyNumberFormat="1" applyFont="1" applyFill="1" applyBorder="1" applyAlignment="1">
      <alignment horizontal="right" vertical="top"/>
    </xf>
    <xf numFmtId="177" fontId="254" fillId="20" borderId="292" xfId="0" applyNumberFormat="1" applyFont="1" applyFill="1" applyBorder="1" applyAlignment="1">
      <alignment horizontal="right" vertical="top"/>
    </xf>
    <xf numFmtId="177" fontId="254" fillId="3" borderId="293" xfId="0" applyNumberFormat="1" applyFont="1" applyFill="1" applyBorder="1" applyAlignment="1" applyProtection="1">
      <alignment horizontal="right" vertical="top"/>
      <protection locked="0"/>
    </xf>
    <xf numFmtId="177" fontId="254" fillId="0" borderId="297" xfId="0" applyNumberFormat="1" applyFont="1" applyBorder="1" applyAlignment="1" applyProtection="1">
      <alignment horizontal="right" vertical="top"/>
      <protection locked="0"/>
    </xf>
    <xf numFmtId="0" fontId="119" fillId="0" borderId="2" xfId="0" applyFont="1" applyBorder="1" applyProtection="1">
      <alignment vertical="center"/>
      <protection hidden="1"/>
    </xf>
    <xf numFmtId="0" fontId="119" fillId="0" borderId="15" xfId="0" applyFont="1" applyBorder="1" applyProtection="1">
      <alignment vertical="center"/>
      <protection hidden="1"/>
    </xf>
    <xf numFmtId="0" fontId="110" fillId="0" borderId="11" xfId="0" applyFont="1" applyBorder="1" applyProtection="1">
      <alignment vertical="center"/>
      <protection hidden="1"/>
    </xf>
    <xf numFmtId="0" fontId="113" fillId="0" borderId="28" xfId="0" applyFont="1" applyBorder="1" applyProtection="1">
      <alignment vertical="center"/>
      <protection hidden="1"/>
    </xf>
    <xf numFmtId="0" fontId="113" fillId="0" borderId="29" xfId="0" applyFont="1" applyBorder="1" applyProtection="1">
      <alignment vertical="center"/>
      <protection hidden="1"/>
    </xf>
    <xf numFmtId="0" fontId="3" fillId="0" borderId="11" xfId="0" applyFont="1" applyBorder="1">
      <alignment vertical="center"/>
    </xf>
    <xf numFmtId="0" fontId="3" fillId="0" borderId="12" xfId="0" applyFont="1" applyBorder="1">
      <alignment vertical="center"/>
    </xf>
    <xf numFmtId="177" fontId="263" fillId="25" borderId="132" xfId="0" applyNumberFormat="1" applyFont="1" applyFill="1" applyBorder="1" applyProtection="1">
      <alignment vertical="center"/>
      <protection hidden="1"/>
    </xf>
    <xf numFmtId="177" fontId="263" fillId="25" borderId="60" xfId="0" applyNumberFormat="1" applyFont="1" applyFill="1" applyBorder="1" applyProtection="1">
      <alignment vertical="center"/>
      <protection hidden="1"/>
    </xf>
    <xf numFmtId="0" fontId="30" fillId="0" borderId="81" xfId="0" applyFont="1" applyBorder="1" applyAlignment="1">
      <alignment horizontal="center" vertical="center" wrapText="1"/>
    </xf>
    <xf numFmtId="177" fontId="264" fillId="0" borderId="132" xfId="0" applyNumberFormat="1" applyFont="1" applyBorder="1" applyProtection="1">
      <alignment vertical="center"/>
      <protection hidden="1"/>
    </xf>
    <xf numFmtId="177" fontId="264" fillId="0" borderId="60" xfId="0" applyNumberFormat="1" applyFont="1" applyBorder="1" applyProtection="1">
      <alignment vertical="center"/>
      <protection hidden="1"/>
    </xf>
    <xf numFmtId="177" fontId="264" fillId="0" borderId="29" xfId="0" applyNumberFormat="1" applyFont="1" applyBorder="1" applyAlignment="1" applyProtection="1">
      <alignment horizontal="right" vertical="center"/>
      <protection hidden="1"/>
    </xf>
    <xf numFmtId="177" fontId="282" fillId="25" borderId="29" xfId="0" applyNumberFormat="1" applyFont="1" applyFill="1" applyBorder="1" applyAlignment="1" applyProtection="1">
      <alignment horizontal="right" vertical="center"/>
      <protection hidden="1"/>
    </xf>
    <xf numFmtId="177" fontId="264" fillId="0" borderId="132" xfId="0" applyNumberFormat="1" applyFont="1" applyBorder="1" applyAlignment="1" applyProtection="1">
      <alignment horizontal="right" vertical="center"/>
      <protection hidden="1"/>
    </xf>
    <xf numFmtId="177" fontId="264" fillId="0" borderId="60" xfId="0" applyNumberFormat="1" applyFont="1" applyBorder="1" applyAlignment="1" applyProtection="1">
      <alignment horizontal="right" vertical="center"/>
      <protection hidden="1"/>
    </xf>
    <xf numFmtId="177" fontId="279" fillId="0" borderId="29" xfId="0" applyNumberFormat="1" applyFont="1" applyBorder="1" applyAlignment="1" applyProtection="1">
      <alignment horizontal="right" vertical="center"/>
      <protection hidden="1"/>
    </xf>
    <xf numFmtId="177" fontId="263" fillId="25" borderId="132" xfId="0" applyNumberFormat="1" applyFont="1" applyFill="1" applyBorder="1" applyAlignment="1" applyProtection="1">
      <alignment horizontal="right" vertical="center"/>
      <protection hidden="1"/>
    </xf>
    <xf numFmtId="177" fontId="263" fillId="25" borderId="60" xfId="0" applyNumberFormat="1" applyFont="1" applyFill="1" applyBorder="1" applyAlignment="1" applyProtection="1">
      <alignment horizontal="right" vertical="center"/>
      <protection hidden="1"/>
    </xf>
    <xf numFmtId="177" fontId="280" fillId="25" borderId="29" xfId="0" applyNumberFormat="1" applyFont="1" applyFill="1" applyBorder="1" applyAlignment="1" applyProtection="1">
      <alignment horizontal="right" vertical="center"/>
      <protection hidden="1"/>
    </xf>
    <xf numFmtId="177" fontId="263" fillId="25" borderId="29" xfId="0" applyNumberFormat="1" applyFont="1" applyFill="1" applyBorder="1" applyAlignment="1" applyProtection="1">
      <alignment horizontal="right" vertical="center"/>
      <protection hidden="1"/>
    </xf>
    <xf numFmtId="0" fontId="106" fillId="0" borderId="6" xfId="0" applyFont="1" applyBorder="1" applyAlignment="1">
      <alignment horizontal="center" vertical="center" wrapText="1"/>
    </xf>
    <xf numFmtId="0" fontId="106" fillId="0" borderId="3" xfId="0" applyFont="1" applyBorder="1" applyAlignment="1">
      <alignment horizontal="center" vertical="center" wrapText="1"/>
    </xf>
    <xf numFmtId="0" fontId="194" fillId="0" borderId="0" xfId="0" applyFont="1" applyAlignment="1">
      <alignment horizontal="right" vertical="center" wrapText="1"/>
    </xf>
    <xf numFmtId="0" fontId="189" fillId="0" borderId="12" xfId="0" applyFont="1" applyBorder="1" applyAlignment="1">
      <alignment horizontal="center" vertical="center" wrapText="1"/>
    </xf>
    <xf numFmtId="0" fontId="11" fillId="10" borderId="283" xfId="0" applyFont="1" applyFill="1" applyBorder="1" applyAlignment="1">
      <alignment horizontal="center" vertical="center" wrapText="1"/>
    </xf>
    <xf numFmtId="0" fontId="11" fillId="0" borderId="302" xfId="0" applyFont="1" applyBorder="1" applyAlignment="1">
      <alignment horizontal="center" vertical="center" wrapText="1"/>
    </xf>
    <xf numFmtId="198" fontId="24" fillId="15" borderId="288" xfId="0" applyNumberFormat="1" applyFont="1" applyFill="1" applyBorder="1" applyAlignment="1" applyProtection="1">
      <alignment horizontal="right" vertical="center"/>
      <protection locked="0"/>
    </xf>
    <xf numFmtId="199" fontId="24" fillId="15" borderId="297" xfId="0" applyNumberFormat="1" applyFont="1" applyFill="1" applyBorder="1" applyAlignment="1" applyProtection="1">
      <alignment horizontal="right" vertical="center"/>
      <protection locked="0"/>
    </xf>
    <xf numFmtId="197" fontId="24" fillId="15" borderId="293" xfId="0" applyNumberFormat="1" applyFont="1" applyFill="1" applyBorder="1" applyAlignment="1" applyProtection="1">
      <alignment horizontal="center" vertical="center"/>
      <protection locked="0"/>
    </xf>
    <xf numFmtId="200" fontId="24" fillId="15" borderId="297" xfId="0" quotePrefix="1" applyNumberFormat="1" applyFont="1" applyFill="1" applyBorder="1" applyAlignment="1" applyProtection="1">
      <alignment horizontal="center" vertical="center"/>
      <protection locked="0"/>
    </xf>
    <xf numFmtId="0" fontId="24" fillId="15" borderId="297" xfId="0" applyFont="1" applyFill="1" applyBorder="1" applyAlignment="1" applyProtection="1">
      <alignment horizontal="center" vertical="center"/>
      <protection locked="0"/>
    </xf>
    <xf numFmtId="177" fontId="24" fillId="15" borderId="297" xfId="0" applyNumberFormat="1" applyFont="1" applyFill="1" applyBorder="1" applyAlignment="1" applyProtection="1">
      <alignment horizontal="center" vertical="center"/>
      <protection locked="0"/>
    </xf>
    <xf numFmtId="0" fontId="24" fillId="0" borderId="233" xfId="0" applyFont="1" applyBorder="1" applyAlignment="1" applyProtection="1">
      <alignment horizontal="center" vertical="center"/>
      <protection locked="0"/>
    </xf>
    <xf numFmtId="0" fontId="24" fillId="0" borderId="297" xfId="0" applyFont="1" applyBorder="1" applyAlignment="1">
      <alignment horizontal="center" vertical="center"/>
    </xf>
    <xf numFmtId="0" fontId="195" fillId="0" borderId="0" xfId="0" applyFont="1" applyAlignment="1">
      <alignment vertical="center" wrapText="1"/>
    </xf>
    <xf numFmtId="0" fontId="209" fillId="0" borderId="0" xfId="0" applyFont="1" applyAlignment="1">
      <alignment horizontal="right" vertical="center"/>
    </xf>
    <xf numFmtId="0" fontId="283" fillId="0" borderId="0" xfId="0" applyFont="1" applyAlignment="1">
      <alignment horizontal="right" vertical="center"/>
    </xf>
    <xf numFmtId="0" fontId="209" fillId="0" borderId="0" xfId="0" applyFont="1" applyAlignment="1">
      <alignment horizontal="center" vertical="center"/>
    </xf>
    <xf numFmtId="0" fontId="139" fillId="0" borderId="11" xfId="0" applyFont="1" applyBorder="1" applyAlignment="1" applyProtection="1">
      <alignment horizontal="center" vertical="center"/>
      <protection locked="0"/>
    </xf>
    <xf numFmtId="0" fontId="14" fillId="0" borderId="0" xfId="0" applyFont="1" applyProtection="1">
      <alignment vertical="center"/>
      <protection locked="0" hidden="1"/>
    </xf>
    <xf numFmtId="0" fontId="4" fillId="0" borderId="18"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13" xfId="0" applyFont="1" applyBorder="1" applyAlignment="1">
      <alignment horizontal="center" vertical="center"/>
    </xf>
    <xf numFmtId="177" fontId="3" fillId="0" borderId="11" xfId="0" applyNumberFormat="1" applyFont="1" applyBorder="1" applyAlignment="1">
      <alignment horizontal="center" vertical="center"/>
    </xf>
    <xf numFmtId="177" fontId="3" fillId="0" borderId="13" xfId="0" applyNumberFormat="1" applyFont="1" applyBorder="1" applyAlignment="1">
      <alignment horizontal="center" vertical="center"/>
    </xf>
    <xf numFmtId="0" fontId="75" fillId="0" borderId="17" xfId="0" applyFont="1" applyBorder="1" applyAlignment="1" applyProtection="1">
      <alignment horizontal="right" vertical="center"/>
      <protection locked="0" hidden="1"/>
    </xf>
    <xf numFmtId="0" fontId="75" fillId="0" borderId="11" xfId="0" applyFont="1" applyBorder="1" applyAlignment="1" applyProtection="1">
      <alignment horizontal="right" vertical="center"/>
      <protection locked="0" hidden="1"/>
    </xf>
    <xf numFmtId="0" fontId="4" fillId="0" borderId="12"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177" fontId="47" fillId="0" borderId="92" xfId="0" applyNumberFormat="1" applyFont="1" applyBorder="1" applyAlignment="1">
      <alignment horizontal="right" vertical="center"/>
    </xf>
    <xf numFmtId="177" fontId="47" fillId="0" borderId="93" xfId="0" applyNumberFormat="1" applyFont="1" applyBorder="1" applyAlignment="1">
      <alignment horizontal="right" vertical="center"/>
    </xf>
    <xf numFmtId="177" fontId="4" fillId="0" borderId="156" xfId="0" applyNumberFormat="1" applyFont="1" applyBorder="1" applyAlignment="1">
      <alignment horizontal="center" vertical="center"/>
    </xf>
    <xf numFmtId="177" fontId="4" fillId="0" borderId="157" xfId="0" applyNumberFormat="1" applyFont="1" applyBorder="1" applyAlignment="1">
      <alignment horizontal="center" vertical="center"/>
    </xf>
    <xf numFmtId="177" fontId="3" fillId="0" borderId="0" xfId="0" applyNumberFormat="1" applyFont="1" applyAlignment="1">
      <alignment horizontal="right" vertical="center"/>
    </xf>
    <xf numFmtId="177" fontId="3" fillId="0" borderId="5" xfId="0" applyNumberFormat="1" applyFont="1" applyBorder="1" applyAlignment="1">
      <alignment horizontal="right" vertical="center"/>
    </xf>
    <xf numFmtId="0" fontId="75" fillId="0" borderId="156" xfId="0" applyFont="1" applyBorder="1" applyAlignment="1" applyProtection="1">
      <alignment horizontal="center" vertical="center"/>
      <protection locked="0" hidden="1"/>
    </xf>
    <xf numFmtId="0" fontId="75" fillId="0" borderId="157" xfId="0" applyFont="1" applyBorder="1" applyAlignment="1" applyProtection="1">
      <alignment horizontal="center" vertical="center"/>
      <protection locked="0" hidden="1"/>
    </xf>
    <xf numFmtId="0" fontId="75" fillId="0" borderId="126" xfId="0" applyFont="1" applyBorder="1" applyAlignment="1" applyProtection="1">
      <alignment horizontal="right" vertical="center"/>
      <protection locked="0" hidden="1"/>
    </xf>
    <xf numFmtId="177" fontId="75" fillId="0" borderId="157" xfId="0" applyNumberFormat="1" applyFont="1" applyBorder="1" applyAlignment="1">
      <alignment horizontal="right" vertical="center"/>
    </xf>
    <xf numFmtId="177" fontId="3" fillId="0" borderId="157" xfId="0" applyNumberFormat="1" applyFont="1" applyBorder="1" applyAlignment="1">
      <alignment horizontal="center" vertical="center"/>
    </xf>
    <xf numFmtId="177" fontId="3" fillId="0" borderId="159" xfId="0" applyNumberFormat="1" applyFont="1" applyBorder="1" applyAlignment="1">
      <alignment horizontal="center" vertical="center"/>
    </xf>
    <xf numFmtId="0" fontId="5" fillId="0" borderId="2" xfId="0" applyFont="1" applyBorder="1" applyAlignment="1">
      <alignment horizontal="center" vertical="center" shrinkToFit="1"/>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52" xfId="0" applyFont="1" applyBorder="1" applyAlignment="1">
      <alignment horizontal="center" vertical="center" wrapText="1"/>
    </xf>
    <xf numFmtId="0" fontId="4" fillId="0" borderId="52" xfId="0" applyFont="1" applyBorder="1" applyAlignment="1">
      <alignment horizontal="center" vertical="center"/>
    </xf>
    <xf numFmtId="49" fontId="4" fillId="0" borderId="52" xfId="0" applyNumberFormat="1" applyFont="1" applyBorder="1" applyAlignment="1" applyProtection="1">
      <alignment horizontal="center" vertical="center"/>
      <protection locked="0"/>
    </xf>
    <xf numFmtId="49" fontId="4" fillId="0" borderId="124"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177" fontId="3" fillId="0" borderId="93" xfId="0" applyNumberFormat="1" applyFont="1" applyBorder="1" applyAlignment="1">
      <alignment horizontal="right" vertical="center"/>
    </xf>
    <xf numFmtId="177" fontId="3" fillId="0" borderId="113" xfId="0" applyNumberFormat="1" applyFont="1" applyBorder="1" applyAlignment="1">
      <alignment horizontal="right" vertical="center"/>
    </xf>
    <xf numFmtId="0" fontId="4" fillId="0" borderId="156" xfId="0" applyFont="1" applyBorder="1" applyAlignment="1">
      <alignment horizontal="center" vertical="center" wrapText="1"/>
    </xf>
    <xf numFmtId="0" fontId="4" fillId="0" borderId="157" xfId="0" applyFont="1" applyBorder="1" applyAlignment="1">
      <alignment horizontal="center" vertical="center" wrapText="1"/>
    </xf>
    <xf numFmtId="0" fontId="3" fillId="0" borderId="157" xfId="0" applyFont="1" applyBorder="1" applyAlignment="1">
      <alignment horizontal="center" vertical="center"/>
    </xf>
    <xf numFmtId="0" fontId="3" fillId="0" borderId="158" xfId="0" applyFont="1" applyBorder="1" applyAlignment="1">
      <alignment horizontal="center" vertical="center"/>
    </xf>
    <xf numFmtId="0" fontId="4" fillId="0" borderId="23"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center" vertical="center"/>
    </xf>
    <xf numFmtId="0" fontId="4" fillId="0" borderId="24" xfId="0" applyFont="1" applyBorder="1" applyAlignment="1">
      <alignment horizontal="center" vertical="center"/>
    </xf>
    <xf numFmtId="0" fontId="4" fillId="0" borderId="158" xfId="0" applyFont="1" applyBorder="1" applyAlignment="1">
      <alignment horizontal="center" vertical="center" wrapText="1"/>
    </xf>
    <xf numFmtId="0" fontId="75" fillId="0" borderId="157" xfId="0" applyFont="1" applyBorder="1" applyAlignment="1" applyProtection="1">
      <alignment horizontal="right" vertical="center"/>
      <protection locked="0"/>
    </xf>
    <xf numFmtId="0" fontId="4" fillId="0" borderId="156" xfId="0" applyFont="1" applyBorder="1" applyAlignment="1" applyProtection="1">
      <alignment horizontal="center" vertical="center"/>
      <protection locked="0"/>
    </xf>
    <xf numFmtId="0" fontId="4" fillId="0" borderId="157" xfId="0" applyFont="1" applyBorder="1" applyAlignment="1" applyProtection="1">
      <alignment horizontal="center" vertical="center"/>
      <protection locked="0"/>
    </xf>
    <xf numFmtId="0" fontId="75" fillId="0" borderId="17" xfId="0" applyFont="1" applyBorder="1" applyAlignment="1" applyProtection="1">
      <alignment horizontal="right" vertical="center"/>
      <protection locked="0"/>
    </xf>
    <xf numFmtId="0" fontId="75" fillId="0" borderId="11" xfId="0" applyFont="1" applyBorder="1" applyAlignment="1" applyProtection="1">
      <alignment horizontal="right" vertical="center"/>
      <protection locked="0"/>
    </xf>
    <xf numFmtId="0" fontId="75" fillId="0" borderId="1" xfId="0" applyFont="1" applyBorder="1" applyAlignment="1">
      <alignment horizontal="center" vertical="center"/>
    </xf>
    <xf numFmtId="0" fontId="75" fillId="0" borderId="2" xfId="0" applyFont="1" applyBorder="1" applyAlignment="1">
      <alignment horizontal="center" vertical="center"/>
    </xf>
    <xf numFmtId="0" fontId="75" fillId="0" borderId="3" xfId="0" applyFont="1" applyBorder="1" applyAlignment="1">
      <alignment horizontal="center" vertical="center"/>
    </xf>
    <xf numFmtId="0" fontId="4" fillId="0" borderId="0" xfId="0" applyFont="1" applyAlignment="1" applyProtection="1">
      <alignment horizontal="right" vertical="center"/>
      <protection locked="0"/>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protection locked="0"/>
    </xf>
    <xf numFmtId="0" fontId="4" fillId="9" borderId="11" xfId="0" applyFont="1" applyFill="1" applyBorder="1" applyAlignment="1" applyProtection="1">
      <alignment horizontal="center" vertical="center"/>
      <protection hidden="1"/>
    </xf>
    <xf numFmtId="0" fontId="4" fillId="0" borderId="13"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9" xfId="0" applyFont="1" applyBorder="1" applyAlignment="1">
      <alignment horizontal="left" vertical="center"/>
    </xf>
    <xf numFmtId="0" fontId="4" fillId="0" borderId="11" xfId="0" applyFont="1" applyBorder="1" applyAlignment="1" applyProtection="1">
      <alignment horizontal="center" vertical="center"/>
      <protection hidden="1"/>
    </xf>
    <xf numFmtId="0" fontId="4" fillId="9" borderId="11" xfId="0" applyFont="1" applyFill="1" applyBorder="1" applyAlignment="1" applyProtection="1">
      <alignment horizontal="center" vertical="center"/>
      <protection locked="0"/>
    </xf>
    <xf numFmtId="177" fontId="4" fillId="0" borderId="11" xfId="0" applyNumberFormat="1" applyFont="1" applyBorder="1" applyAlignment="1" applyProtection="1">
      <alignment horizontal="center" vertical="center" shrinkToFit="1"/>
      <protection hidden="1"/>
    </xf>
    <xf numFmtId="187" fontId="4" fillId="0" borderId="11" xfId="0" applyNumberFormat="1" applyFont="1" applyBorder="1" applyAlignment="1" applyProtection="1">
      <alignment horizontal="center" vertical="center" shrinkToFit="1"/>
      <protection hidden="1"/>
    </xf>
    <xf numFmtId="177" fontId="4" fillId="0" borderId="0" xfId="0" applyNumberFormat="1" applyFont="1" applyAlignment="1" applyProtection="1">
      <alignment horizontal="left" vertical="center" shrinkToFit="1"/>
      <protection locked="0"/>
    </xf>
    <xf numFmtId="177" fontId="4" fillId="0" borderId="6" xfId="0" applyNumberFormat="1" applyFont="1" applyBorder="1" applyAlignment="1" applyProtection="1">
      <alignment horizontal="left" vertical="center" shrinkToFit="1"/>
      <protection locked="0"/>
    </xf>
    <xf numFmtId="0" fontId="4" fillId="0" borderId="0" xfId="0" applyFont="1" applyAlignment="1" applyProtection="1">
      <alignment horizontal="center" vertical="center"/>
      <protection hidden="1"/>
    </xf>
    <xf numFmtId="0" fontId="4" fillId="0" borderId="0" xfId="0" applyFont="1" applyAlignment="1" applyProtection="1">
      <alignment horizontal="center" vertical="center"/>
      <protection locked="0"/>
    </xf>
    <xf numFmtId="0" fontId="4" fillId="0" borderId="0" xfId="0" applyFont="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left" vertical="center"/>
      <protection locked="0"/>
    </xf>
    <xf numFmtId="49" fontId="4" fillId="0" borderId="0" xfId="0" applyNumberFormat="1" applyFont="1" applyAlignment="1" applyProtection="1">
      <alignment horizontal="left" vertical="center"/>
      <protection locked="0"/>
    </xf>
    <xf numFmtId="177" fontId="75" fillId="0" borderId="17" xfId="0" applyNumberFormat="1" applyFont="1" applyBorder="1" applyAlignment="1">
      <alignment horizontal="right" vertical="center"/>
    </xf>
    <xf numFmtId="177" fontId="75" fillId="0" borderId="11" xfId="0" applyNumberFormat="1" applyFont="1" applyBorder="1" applyAlignment="1">
      <alignment horizontal="right" vertical="center"/>
    </xf>
    <xf numFmtId="0" fontId="252" fillId="0" borderId="58" xfId="0" applyFont="1" applyBorder="1" applyAlignment="1" applyProtection="1">
      <alignment horizontal="center" vertical="center" wrapText="1"/>
      <protection hidden="1"/>
    </xf>
    <xf numFmtId="0" fontId="252" fillId="0" borderId="138" xfId="0" applyFont="1" applyBorder="1" applyAlignment="1" applyProtection="1">
      <alignment horizontal="center" vertical="center" wrapText="1"/>
      <protection hidden="1"/>
    </xf>
    <xf numFmtId="0" fontId="44" fillId="0" borderId="42" xfId="0" applyFont="1" applyBorder="1" applyAlignment="1" applyProtection="1">
      <alignment horizontal="center" vertical="center" wrapText="1"/>
      <protection locked="0"/>
    </xf>
    <xf numFmtId="0" fontId="44" fillId="0" borderId="45" xfId="0" applyFont="1" applyBorder="1" applyAlignment="1" applyProtection="1">
      <alignment horizontal="center" vertical="center" wrapText="1"/>
      <protection locked="0"/>
    </xf>
    <xf numFmtId="0" fontId="44" fillId="0" borderId="99" xfId="0" applyFont="1" applyBorder="1" applyAlignment="1" applyProtection="1">
      <alignment horizontal="center" vertical="center" wrapText="1"/>
      <protection locked="0"/>
    </xf>
    <xf numFmtId="0" fontId="100" fillId="0" borderId="18" xfId="0" applyFont="1" applyBorder="1" applyAlignment="1" applyProtection="1">
      <alignment horizontal="center" vertical="center"/>
      <protection hidden="1"/>
    </xf>
    <xf numFmtId="0" fontId="100" fillId="0" borderId="0" xfId="0" applyFont="1" applyAlignment="1" applyProtection="1">
      <alignment horizontal="center" vertical="center"/>
      <protection hidden="1"/>
    </xf>
    <xf numFmtId="0" fontId="100" fillId="0" borderId="5" xfId="0" applyFont="1" applyBorder="1" applyAlignment="1" applyProtection="1">
      <alignment horizontal="center" vertical="center"/>
      <protection hidden="1"/>
    </xf>
    <xf numFmtId="0" fontId="103" fillId="0" borderId="33" xfId="0" applyFont="1" applyBorder="1" applyAlignment="1" applyProtection="1">
      <alignment horizontal="right" vertical="center"/>
      <protection locked="0"/>
    </xf>
    <xf numFmtId="0" fontId="44" fillId="0" borderId="53" xfId="0" applyFont="1" applyBorder="1" applyAlignment="1" applyProtection="1">
      <alignment horizontal="center" vertical="center" wrapText="1"/>
      <protection locked="0"/>
    </xf>
    <xf numFmtId="0" fontId="44" fillId="0" borderId="54" xfId="0" applyFont="1" applyBorder="1" applyAlignment="1" applyProtection="1">
      <alignment horizontal="center" vertical="center" wrapText="1"/>
      <protection locked="0"/>
    </xf>
    <xf numFmtId="0" fontId="44" fillId="0" borderId="242" xfId="0" applyFont="1" applyBorder="1" applyAlignment="1" applyProtection="1">
      <alignment horizontal="center" vertical="center" wrapText="1"/>
      <protection locked="0"/>
    </xf>
    <xf numFmtId="0" fontId="44" fillId="0" borderId="244" xfId="0" applyFont="1" applyBorder="1" applyAlignment="1" applyProtection="1">
      <alignment horizontal="center" vertical="center" wrapText="1"/>
      <protection locked="0"/>
    </xf>
    <xf numFmtId="0" fontId="44" fillId="0" borderId="245" xfId="0" applyFont="1" applyBorder="1" applyAlignment="1" applyProtection="1">
      <alignment horizontal="center" vertical="center" wrapText="1"/>
      <protection locked="0"/>
    </xf>
    <xf numFmtId="0" fontId="44" fillId="0" borderId="246" xfId="0" applyFont="1" applyBorder="1" applyAlignment="1" applyProtection="1">
      <alignment horizontal="center" vertical="center" wrapText="1"/>
      <protection locked="0"/>
    </xf>
    <xf numFmtId="0" fontId="252" fillId="2" borderId="133" xfId="0" applyFont="1" applyFill="1" applyBorder="1" applyAlignment="1" applyProtection="1">
      <alignment horizontal="center" vertical="center"/>
      <protection locked="0"/>
    </xf>
    <xf numFmtId="0" fontId="252" fillId="2" borderId="33" xfId="0" applyFont="1" applyFill="1" applyBorder="1" applyAlignment="1" applyProtection="1">
      <alignment horizontal="center" vertical="center"/>
      <protection locked="0"/>
    </xf>
    <xf numFmtId="0" fontId="252" fillId="2" borderId="32" xfId="0" applyFont="1" applyFill="1" applyBorder="1" applyAlignment="1" applyProtection="1">
      <alignment horizontal="center" vertical="center"/>
      <protection locked="0"/>
    </xf>
    <xf numFmtId="0" fontId="7" fillId="0" borderId="185" xfId="0" applyFont="1" applyBorder="1" applyAlignment="1" applyProtection="1">
      <alignment horizontal="center" vertical="center"/>
      <protection locked="0"/>
    </xf>
    <xf numFmtId="0" fontId="7" fillId="0" borderId="168" xfId="0" applyFont="1" applyBorder="1" applyAlignment="1" applyProtection="1">
      <alignment horizontal="center" vertical="center"/>
      <protection locked="0"/>
    </xf>
    <xf numFmtId="0" fontId="7" fillId="0" borderId="186" xfId="0" applyFont="1" applyBorder="1" applyAlignment="1" applyProtection="1">
      <alignment horizontal="center" vertical="center"/>
      <protection locked="0"/>
    </xf>
    <xf numFmtId="177" fontId="9" fillId="0" borderId="165" xfId="0" applyNumberFormat="1" applyFont="1" applyBorder="1" applyAlignment="1" applyProtection="1">
      <alignment horizontal="center" vertical="center" wrapText="1"/>
      <protection locked="0"/>
    </xf>
    <xf numFmtId="177" fontId="9" fillId="0" borderId="93" xfId="0" applyNumberFormat="1" applyFont="1" applyBorder="1" applyAlignment="1" applyProtection="1">
      <alignment horizontal="center" vertical="center" wrapText="1"/>
      <protection locked="0"/>
    </xf>
    <xf numFmtId="177" fontId="9" fillId="0" borderId="116" xfId="0" applyNumberFormat="1" applyFont="1" applyBorder="1" applyAlignment="1" applyProtection="1">
      <alignment horizontal="center" vertical="center" wrapText="1"/>
      <protection locked="0"/>
    </xf>
    <xf numFmtId="177" fontId="9" fillId="0" borderId="125" xfId="0" applyNumberFormat="1" applyFont="1" applyBorder="1" applyAlignment="1" applyProtection="1">
      <alignment horizontal="center" vertical="center" wrapText="1"/>
      <protection locked="0"/>
    </xf>
    <xf numFmtId="177" fontId="9" fillId="0" borderId="28" xfId="0" applyNumberFormat="1" applyFont="1" applyBorder="1" applyAlignment="1" applyProtection="1">
      <alignment horizontal="center" vertical="center" wrapText="1"/>
      <protection locked="0"/>
    </xf>
    <xf numFmtId="177" fontId="9" fillId="0" borderId="29" xfId="0" applyNumberFormat="1" applyFont="1" applyBorder="1" applyAlignment="1" applyProtection="1">
      <alignment horizontal="center" vertical="center" wrapText="1"/>
      <protection locked="0"/>
    </xf>
    <xf numFmtId="0" fontId="1" fillId="0" borderId="41" xfId="0" applyFont="1" applyBorder="1" applyAlignment="1" applyProtection="1">
      <alignment horizontal="center" vertical="center" shrinkToFit="1"/>
      <protection locked="0"/>
    </xf>
    <xf numFmtId="0" fontId="1" fillId="0" borderId="45"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shrinkToFit="1"/>
      <protection locked="0"/>
    </xf>
    <xf numFmtId="0" fontId="44" fillId="0" borderId="31" xfId="0" applyFont="1" applyBorder="1" applyAlignment="1">
      <alignment horizontal="center" vertical="center"/>
    </xf>
    <xf numFmtId="0" fontId="44" fillId="0" borderId="32" xfId="0" applyFont="1" applyBorder="1" applyAlignment="1">
      <alignment horizontal="center" vertical="center"/>
    </xf>
    <xf numFmtId="0" fontId="193" fillId="0" borderId="170" xfId="0" applyFont="1" applyBorder="1" applyAlignment="1" applyProtection="1">
      <alignment horizontal="center" vertical="center"/>
      <protection locked="0"/>
    </xf>
    <xf numFmtId="0" fontId="193" fillId="0" borderId="168" xfId="0" applyFont="1" applyBorder="1" applyAlignment="1" applyProtection="1">
      <alignment horizontal="center" vertical="center"/>
      <protection locked="0"/>
    </xf>
    <xf numFmtId="0" fontId="193" fillId="0" borderId="171" xfId="0" applyFont="1" applyBorder="1" applyAlignment="1" applyProtection="1">
      <alignment horizontal="center" vertical="center"/>
      <protection locked="0"/>
    </xf>
    <xf numFmtId="0" fontId="66" fillId="0" borderId="0" xfId="0" applyFont="1" applyAlignment="1" applyProtection="1">
      <alignment horizontal="left" vertical="center" wrapText="1"/>
      <protection hidden="1"/>
    </xf>
    <xf numFmtId="177" fontId="85" fillId="0" borderId="17" xfId="0" applyNumberFormat="1" applyFont="1" applyBorder="1" applyAlignment="1">
      <alignment horizontal="center" vertical="center"/>
    </xf>
    <xf numFmtId="177" fontId="85" fillId="0" borderId="11" xfId="0" applyNumberFormat="1" applyFont="1" applyBorder="1" applyAlignment="1">
      <alignment horizontal="center" vertical="center"/>
    </xf>
    <xf numFmtId="177" fontId="85" fillId="0" borderId="12" xfId="0" applyNumberFormat="1" applyFont="1" applyBorder="1" applyAlignment="1">
      <alignment horizontal="center" vertical="center"/>
    </xf>
    <xf numFmtId="0" fontId="85" fillId="0" borderId="17" xfId="0" applyFont="1" applyBorder="1" applyAlignment="1" applyProtection="1">
      <alignment horizontal="center" vertical="center" wrapText="1"/>
      <protection hidden="1"/>
    </xf>
    <xf numFmtId="0" fontId="85" fillId="0" borderId="11" xfId="0" applyFont="1" applyBorder="1" applyAlignment="1" applyProtection="1">
      <alignment horizontal="center" vertical="center" wrapText="1"/>
      <protection hidden="1"/>
    </xf>
    <xf numFmtId="0" fontId="85" fillId="0" borderId="12" xfId="0" applyFont="1" applyBorder="1" applyAlignment="1" applyProtection="1">
      <alignment horizontal="center" vertical="center" wrapText="1"/>
      <protection hidden="1"/>
    </xf>
    <xf numFmtId="0" fontId="85" fillId="0" borderId="22" xfId="0" applyFont="1" applyBorder="1" applyAlignment="1" applyProtection="1">
      <alignment horizontal="center" vertical="center" wrapText="1"/>
      <protection hidden="1"/>
    </xf>
    <xf numFmtId="0" fontId="85" fillId="0" borderId="20" xfId="0" applyFont="1" applyBorder="1" applyAlignment="1" applyProtection="1">
      <alignment horizontal="center" vertical="center" wrapText="1"/>
      <protection hidden="1"/>
    </xf>
    <xf numFmtId="177" fontId="100" fillId="0" borderId="17" xfId="0" applyNumberFormat="1" applyFont="1" applyBorder="1" applyAlignment="1">
      <alignment horizontal="center" vertical="center"/>
    </xf>
    <xf numFmtId="177" fontId="100" fillId="0" borderId="11" xfId="0" applyNumberFormat="1" applyFont="1" applyBorder="1" applyAlignment="1">
      <alignment horizontal="center" vertical="center"/>
    </xf>
    <xf numFmtId="177" fontId="100" fillId="0" borderId="12" xfId="0" applyNumberFormat="1" applyFont="1" applyBorder="1" applyAlignment="1">
      <alignment horizontal="center" vertical="center"/>
    </xf>
    <xf numFmtId="188" fontId="30" fillId="6" borderId="7" xfId="0" applyNumberFormat="1" applyFont="1" applyFill="1" applyBorder="1" applyAlignment="1" applyProtection="1">
      <alignment horizontal="center"/>
      <protection hidden="1"/>
    </xf>
    <xf numFmtId="188" fontId="30" fillId="6" borderId="9" xfId="0" applyNumberFormat="1" applyFont="1" applyFill="1" applyBorder="1" applyAlignment="1" applyProtection="1">
      <alignment horizontal="center"/>
      <protection hidden="1"/>
    </xf>
    <xf numFmtId="188" fontId="30" fillId="6" borderId="10" xfId="0" applyNumberFormat="1" applyFont="1" applyFill="1" applyBorder="1" applyAlignment="1" applyProtection="1">
      <alignment horizontal="center"/>
      <protection hidden="1"/>
    </xf>
    <xf numFmtId="188" fontId="30" fillId="6" borderId="13" xfId="0" applyNumberFormat="1" applyFont="1" applyFill="1" applyBorder="1" applyAlignment="1" applyProtection="1">
      <alignment horizontal="center"/>
      <protection hidden="1"/>
    </xf>
    <xf numFmtId="0" fontId="66" fillId="0" borderId="18" xfId="0" applyFont="1" applyBorder="1" applyAlignment="1" applyProtection="1">
      <alignment horizontal="center" vertical="center" wrapText="1"/>
      <protection hidden="1"/>
    </xf>
    <xf numFmtId="0" fontId="66" fillId="0" borderId="0" xfId="0" applyFont="1" applyAlignment="1" applyProtection="1">
      <alignment horizontal="center" vertical="center" wrapText="1"/>
      <protection hidden="1"/>
    </xf>
    <xf numFmtId="0" fontId="100" fillId="0" borderId="0" xfId="0" applyFont="1" applyAlignment="1">
      <alignment horizontal="center" vertical="center"/>
    </xf>
    <xf numFmtId="188" fontId="30" fillId="5" borderId="23" xfId="0" applyNumberFormat="1" applyFont="1" applyFill="1" applyBorder="1" applyAlignment="1" applyProtection="1">
      <alignment horizontal="center" vertical="center" wrapText="1"/>
      <protection hidden="1"/>
    </xf>
    <xf numFmtId="188" fontId="30" fillId="5" borderId="7" xfId="0" applyNumberFormat="1" applyFont="1" applyFill="1" applyBorder="1" applyAlignment="1" applyProtection="1">
      <alignment horizontal="center" vertical="center" wrapText="1"/>
      <protection hidden="1"/>
    </xf>
    <xf numFmtId="188" fontId="29" fillId="0" borderId="27" xfId="0" applyNumberFormat="1" applyFont="1" applyBorder="1" applyAlignment="1" applyProtection="1">
      <alignment horizontal="center" wrapText="1"/>
      <protection hidden="1"/>
    </xf>
    <xf numFmtId="188" fontId="29" fillId="0" borderId="28" xfId="0" applyNumberFormat="1" applyFont="1" applyBorder="1" applyAlignment="1" applyProtection="1">
      <alignment horizontal="center" wrapText="1"/>
      <protection hidden="1"/>
    </xf>
    <xf numFmtId="188" fontId="29" fillId="0" borderId="29" xfId="0" applyNumberFormat="1" applyFont="1" applyBorder="1" applyAlignment="1" applyProtection="1">
      <alignment horizontal="center" wrapText="1"/>
      <protection hidden="1"/>
    </xf>
    <xf numFmtId="177" fontId="75" fillId="0" borderId="20" xfId="0" applyNumberFormat="1" applyFont="1" applyBorder="1" applyAlignment="1" applyProtection="1">
      <alignment horizontal="center" vertical="center"/>
      <protection hidden="1"/>
    </xf>
    <xf numFmtId="177" fontId="75" fillId="0" borderId="8" xfId="0" applyNumberFormat="1" applyFont="1" applyBorder="1" applyAlignment="1" applyProtection="1">
      <alignment horizontal="center" vertical="center"/>
      <protection hidden="1"/>
    </xf>
    <xf numFmtId="188" fontId="1" fillId="0" borderId="61" xfId="0" applyNumberFormat="1" applyFont="1" applyBorder="1" applyAlignment="1">
      <alignment horizontal="center" vertical="center"/>
    </xf>
    <xf numFmtId="188" fontId="1" fillId="0" borderId="24" xfId="0" applyNumberFormat="1" applyFont="1" applyBorder="1" applyAlignment="1">
      <alignment horizontal="center" vertical="center"/>
    </xf>
    <xf numFmtId="0" fontId="1" fillId="0" borderId="240" xfId="0" applyFont="1" applyBorder="1" applyAlignment="1">
      <alignment horizontal="center" vertical="center"/>
    </xf>
    <xf numFmtId="0" fontId="1" fillId="0" borderId="234" xfId="0" applyFont="1" applyBorder="1" applyAlignment="1">
      <alignment horizontal="center" vertical="center"/>
    </xf>
    <xf numFmtId="177" fontId="95" fillId="0" borderId="26" xfId="0" applyNumberFormat="1" applyFont="1" applyBorder="1" applyAlignment="1" applyProtection="1">
      <alignment horizontal="center" vertical="center"/>
      <protection hidden="1"/>
    </xf>
    <xf numFmtId="177" fontId="95" fillId="0" borderId="9" xfId="0" applyNumberFormat="1" applyFont="1" applyBorder="1" applyAlignment="1" applyProtection="1">
      <alignment horizontal="center" vertical="center"/>
      <protection hidden="1"/>
    </xf>
    <xf numFmtId="0" fontId="252" fillId="0" borderId="200" xfId="0" applyFont="1" applyBorder="1" applyAlignment="1" applyProtection="1">
      <alignment horizontal="center" vertical="center"/>
      <protection hidden="1"/>
    </xf>
    <xf numFmtId="0" fontId="252" fillId="0" borderId="2" xfId="0" applyFont="1" applyBorder="1" applyAlignment="1" applyProtection="1">
      <alignment horizontal="center" vertical="center"/>
      <protection hidden="1"/>
    </xf>
    <xf numFmtId="0" fontId="252" fillId="0" borderId="19" xfId="0" applyFont="1" applyBorder="1" applyAlignment="1" applyProtection="1">
      <alignment horizontal="center" vertical="center"/>
      <protection hidden="1"/>
    </xf>
    <xf numFmtId="0" fontId="252" fillId="0" borderId="72" xfId="0" applyFont="1" applyBorder="1" applyAlignment="1" applyProtection="1">
      <alignment horizontal="center" vertical="center"/>
      <protection hidden="1"/>
    </xf>
    <xf numFmtId="0" fontId="252" fillId="0" borderId="8" xfId="0" applyFont="1" applyBorder="1" applyAlignment="1" applyProtection="1">
      <alignment horizontal="center" vertical="center"/>
      <protection hidden="1"/>
    </xf>
    <xf numFmtId="0" fontId="252" fillId="0" borderId="25" xfId="0" applyFont="1" applyBorder="1" applyAlignment="1" applyProtection="1">
      <alignment horizontal="center" vertical="center"/>
      <protection hidden="1"/>
    </xf>
    <xf numFmtId="177" fontId="93" fillId="0" borderId="20" xfId="0" applyNumberFormat="1" applyFont="1" applyBorder="1" applyAlignment="1" applyProtection="1">
      <alignment horizontal="center" vertical="center"/>
      <protection hidden="1"/>
    </xf>
    <xf numFmtId="177" fontId="93" fillId="0" borderId="8" xfId="0" applyNumberFormat="1" applyFont="1" applyBorder="1" applyAlignment="1" applyProtection="1">
      <alignment horizontal="center" vertical="center"/>
      <protection hidden="1"/>
    </xf>
    <xf numFmtId="177" fontId="263" fillId="0" borderId="10" xfId="0" applyNumberFormat="1" applyFont="1" applyBorder="1" applyAlignment="1" applyProtection="1">
      <alignment horizontal="right" vertical="center"/>
      <protection hidden="1"/>
    </xf>
    <xf numFmtId="177" fontId="263" fillId="0" borderId="11" xfId="0" applyNumberFormat="1" applyFont="1" applyBorder="1" applyAlignment="1" applyProtection="1">
      <alignment horizontal="right" vertical="center"/>
      <protection hidden="1"/>
    </xf>
    <xf numFmtId="0" fontId="95" fillId="0" borderId="26" xfId="0" applyFont="1" applyBorder="1" applyAlignment="1" applyProtection="1">
      <alignment horizontal="left" vertical="center"/>
      <protection hidden="1"/>
    </xf>
    <xf numFmtId="0" fontId="95" fillId="0" borderId="9" xfId="0" applyFont="1" applyBorder="1" applyAlignment="1" applyProtection="1">
      <alignment horizontal="left" vertical="center"/>
      <protection hidden="1"/>
    </xf>
    <xf numFmtId="188" fontId="1" fillId="0" borderId="19" xfId="0" applyNumberFormat="1" applyFont="1" applyBorder="1" applyAlignment="1">
      <alignment horizontal="center" vertical="center"/>
    </xf>
    <xf numFmtId="188" fontId="1" fillId="0" borderId="25" xfId="0" applyNumberFormat="1" applyFont="1" applyBorder="1" applyAlignment="1">
      <alignment horizontal="center" vertical="center"/>
    </xf>
    <xf numFmtId="0" fontId="85" fillId="0" borderId="0" xfId="0" applyFont="1" applyAlignment="1" applyProtection="1">
      <alignment horizontal="left" vertical="center" wrapText="1"/>
      <protection hidden="1"/>
    </xf>
    <xf numFmtId="0" fontId="100" fillId="0" borderId="17" xfId="0" applyFont="1" applyBorder="1" applyAlignment="1" applyProtection="1">
      <alignment horizontal="center" vertical="center" wrapText="1"/>
      <protection hidden="1"/>
    </xf>
    <xf numFmtId="0" fontId="100" fillId="0" borderId="11" xfId="0" applyFont="1" applyBorder="1" applyAlignment="1" applyProtection="1">
      <alignment horizontal="center" vertical="center" wrapText="1"/>
      <protection hidden="1"/>
    </xf>
    <xf numFmtId="0" fontId="100" fillId="0" borderId="12" xfId="0" applyFont="1" applyBorder="1" applyAlignment="1" applyProtection="1">
      <alignment horizontal="center" vertical="center" wrapText="1"/>
      <protection hidden="1"/>
    </xf>
    <xf numFmtId="177" fontId="252" fillId="0" borderId="133" xfId="0" applyNumberFormat="1" applyFont="1" applyBorder="1" applyAlignment="1" applyProtection="1">
      <alignment horizontal="left" vertical="center" wrapText="1"/>
      <protection hidden="1"/>
    </xf>
    <xf numFmtId="177" fontId="252" fillId="0" borderId="33" xfId="0" applyNumberFormat="1" applyFont="1" applyBorder="1" applyAlignment="1" applyProtection="1">
      <alignment horizontal="left" vertical="center" wrapText="1"/>
      <protection hidden="1"/>
    </xf>
    <xf numFmtId="177" fontId="252" fillId="0" borderId="34" xfId="0" applyNumberFormat="1" applyFont="1" applyBorder="1" applyAlignment="1" applyProtection="1">
      <alignment horizontal="left" vertical="center" wrapText="1"/>
      <protection hidden="1"/>
    </xf>
    <xf numFmtId="0" fontId="66" fillId="0" borderId="22" xfId="0" applyFont="1" applyBorder="1" applyAlignment="1" applyProtection="1">
      <alignment horizontal="center" vertical="center" wrapText="1"/>
      <protection hidden="1"/>
    </xf>
    <xf numFmtId="0" fontId="66" fillId="0" borderId="20" xfId="0" applyFont="1" applyBorder="1" applyAlignment="1" applyProtection="1">
      <alignment horizontal="center" vertical="center" wrapText="1"/>
      <protection hidden="1"/>
    </xf>
    <xf numFmtId="0" fontId="193" fillId="0" borderId="92" xfId="0" applyFont="1" applyBorder="1" applyAlignment="1" applyProtection="1">
      <alignment horizontal="center" vertical="center"/>
      <protection locked="0"/>
    </xf>
    <xf numFmtId="0" fontId="193" fillId="0" borderId="93" xfId="0" applyFont="1" applyBorder="1" applyAlignment="1" applyProtection="1">
      <alignment horizontal="center" vertical="center"/>
      <protection locked="0"/>
    </xf>
    <xf numFmtId="0" fontId="193" fillId="0" borderId="63" xfId="0" applyFont="1" applyBorder="1" applyAlignment="1" applyProtection="1">
      <alignment horizontal="center" vertical="center"/>
      <protection locked="0"/>
    </xf>
    <xf numFmtId="0" fontId="193" fillId="0" borderId="15" xfId="0" applyFont="1" applyBorder="1" applyAlignment="1" applyProtection="1">
      <alignment horizontal="center" vertical="center"/>
      <protection locked="0"/>
    </xf>
    <xf numFmtId="0" fontId="193" fillId="0" borderId="170" xfId="0" applyFont="1" applyBorder="1" applyAlignment="1" applyProtection="1">
      <alignment horizontal="center" vertical="center" wrapText="1"/>
      <protection locked="0"/>
    </xf>
    <xf numFmtId="0" fontId="193" fillId="0" borderId="168" xfId="0" applyFont="1" applyBorder="1" applyAlignment="1" applyProtection="1">
      <alignment horizontal="center" vertical="center" wrapText="1"/>
      <protection locked="0"/>
    </xf>
    <xf numFmtId="0" fontId="193" fillId="0" borderId="171" xfId="0" applyFont="1" applyBorder="1" applyAlignment="1" applyProtection="1">
      <alignment horizontal="center" vertical="center" wrapText="1"/>
      <protection locked="0"/>
    </xf>
    <xf numFmtId="177" fontId="193" fillId="0" borderId="133" xfId="0" applyNumberFormat="1" applyFont="1" applyBorder="1" applyAlignment="1" applyProtection="1">
      <alignment horizontal="left" vertical="center" wrapText="1"/>
      <protection hidden="1"/>
    </xf>
    <xf numFmtId="177" fontId="193" fillId="0" borderId="33" xfId="0" applyNumberFormat="1" applyFont="1" applyBorder="1" applyAlignment="1" applyProtection="1">
      <alignment horizontal="left" vertical="center" wrapText="1"/>
      <protection hidden="1"/>
    </xf>
    <xf numFmtId="177" fontId="193" fillId="0" borderId="34" xfId="0" applyNumberFormat="1" applyFont="1" applyBorder="1" applyAlignment="1" applyProtection="1">
      <alignment horizontal="left" vertical="center" wrapText="1"/>
      <protection hidden="1"/>
    </xf>
    <xf numFmtId="188" fontId="30" fillId="12" borderId="23" xfId="0" applyNumberFormat="1" applyFont="1" applyFill="1" applyBorder="1" applyAlignment="1" applyProtection="1">
      <alignment horizontal="center"/>
      <protection hidden="1"/>
    </xf>
    <xf numFmtId="188" fontId="30" fillId="12" borderId="26" xfId="0" applyNumberFormat="1" applyFont="1" applyFill="1" applyBorder="1" applyAlignment="1" applyProtection="1">
      <alignment horizontal="center"/>
      <protection hidden="1"/>
    </xf>
    <xf numFmtId="188" fontId="30" fillId="6" borderId="56" xfId="0" applyNumberFormat="1" applyFont="1" applyFill="1" applyBorder="1" applyAlignment="1" applyProtection="1">
      <alignment horizontal="center"/>
      <protection hidden="1"/>
    </xf>
    <xf numFmtId="188" fontId="30" fillId="6" borderId="59" xfId="0" applyNumberFormat="1" applyFont="1" applyFill="1" applyBorder="1" applyAlignment="1" applyProtection="1">
      <alignment horizontal="center"/>
      <protection hidden="1"/>
    </xf>
    <xf numFmtId="0" fontId="70" fillId="0" borderId="31" xfId="0" applyFont="1" applyBorder="1" applyAlignment="1">
      <alignment horizontal="center" vertical="center"/>
    </xf>
    <xf numFmtId="0" fontId="70" fillId="0" borderId="33" xfId="0" applyFont="1" applyBorder="1" applyAlignment="1">
      <alignment horizontal="center" vertical="center"/>
    </xf>
    <xf numFmtId="0" fontId="252" fillId="0" borderId="35" xfId="0" applyFont="1" applyBorder="1" applyAlignment="1" applyProtection="1">
      <alignment horizontal="center" vertical="center" wrapText="1"/>
      <protection hidden="1"/>
    </xf>
    <xf numFmtId="0" fontId="252" fillId="0" borderId="136" xfId="0" applyFont="1" applyBorder="1" applyAlignment="1" applyProtection="1">
      <alignment horizontal="center" vertical="center" wrapText="1"/>
      <protection hidden="1"/>
    </xf>
    <xf numFmtId="188" fontId="102" fillId="0" borderId="23" xfId="0" applyNumberFormat="1" applyFont="1" applyBorder="1" applyAlignment="1" applyProtection="1">
      <alignment horizontal="center" vertical="center" wrapText="1"/>
      <protection hidden="1"/>
    </xf>
    <xf numFmtId="188" fontId="102" fillId="0" borderId="26" xfId="0" applyNumberFormat="1" applyFont="1" applyBorder="1" applyAlignment="1" applyProtection="1">
      <alignment horizontal="center" vertical="center" wrapText="1"/>
      <protection hidden="1"/>
    </xf>
    <xf numFmtId="188" fontId="102" fillId="0" borderId="4" xfId="0" applyNumberFormat="1" applyFont="1" applyBorder="1" applyAlignment="1" applyProtection="1">
      <alignment horizontal="center" vertical="center" wrapText="1"/>
      <protection hidden="1"/>
    </xf>
    <xf numFmtId="188" fontId="102" fillId="0" borderId="6" xfId="0" applyNumberFormat="1" applyFont="1" applyBorder="1" applyAlignment="1" applyProtection="1">
      <alignment horizontal="center" vertical="center" wrapText="1"/>
      <protection hidden="1"/>
    </xf>
    <xf numFmtId="188" fontId="102" fillId="0" borderId="7" xfId="0" applyNumberFormat="1" applyFont="1" applyBorder="1" applyAlignment="1" applyProtection="1">
      <alignment horizontal="center" vertical="center" wrapText="1"/>
      <protection hidden="1"/>
    </xf>
    <xf numFmtId="188" fontId="102" fillId="0" borderId="9" xfId="0" applyNumberFormat="1" applyFont="1" applyBorder="1" applyAlignment="1" applyProtection="1">
      <alignment horizontal="center" vertical="center" wrapText="1"/>
      <protection hidden="1"/>
    </xf>
    <xf numFmtId="0" fontId="252" fillId="0" borderId="201" xfId="0" applyFont="1" applyBorder="1" applyAlignment="1" applyProtection="1">
      <alignment horizontal="center" vertical="center" wrapText="1"/>
      <protection hidden="1"/>
    </xf>
    <xf numFmtId="0" fontId="252" fillId="0" borderId="204" xfId="0" applyFont="1" applyBorder="1" applyAlignment="1" applyProtection="1">
      <alignment horizontal="center" vertical="center" wrapText="1"/>
      <protection hidden="1"/>
    </xf>
    <xf numFmtId="0" fontId="252" fillId="0" borderId="183" xfId="0" applyFont="1" applyBorder="1" applyAlignment="1" applyProtection="1">
      <alignment horizontal="center" vertical="center" wrapText="1"/>
      <protection hidden="1"/>
    </xf>
    <xf numFmtId="0" fontId="252" fillId="0" borderId="207" xfId="0" applyFont="1" applyBorder="1" applyAlignment="1" applyProtection="1">
      <alignment horizontal="center" vertical="center" wrapText="1"/>
      <protection hidden="1"/>
    </xf>
    <xf numFmtId="188" fontId="30" fillId="6" borderId="27" xfId="0" applyNumberFormat="1" applyFont="1" applyFill="1" applyBorder="1" applyAlignment="1" applyProtection="1">
      <alignment horizontal="center"/>
      <protection hidden="1"/>
    </xf>
    <xf numFmtId="188" fontId="30" fillId="6" borderId="29" xfId="0" applyNumberFormat="1" applyFont="1" applyFill="1" applyBorder="1" applyAlignment="1" applyProtection="1">
      <alignment horizontal="center"/>
      <protection hidden="1"/>
    </xf>
    <xf numFmtId="0" fontId="252" fillId="0" borderId="92" xfId="0" applyFont="1" applyBorder="1" applyAlignment="1">
      <alignment horizontal="center" vertical="center"/>
    </xf>
    <xf numFmtId="0" fontId="252" fillId="0" borderId="113" xfId="0" applyFont="1" applyBorder="1" applyAlignment="1">
      <alignment horizontal="center" vertical="center"/>
    </xf>
    <xf numFmtId="0" fontId="252" fillId="0" borderId="63" xfId="0" applyFont="1" applyBorder="1" applyAlignment="1" applyProtection="1">
      <alignment horizontal="center" vertical="center"/>
      <protection locked="0"/>
    </xf>
    <xf numFmtId="0" fontId="252" fillId="0" borderId="15" xfId="0" applyFont="1" applyBorder="1" applyAlignment="1" applyProtection="1">
      <alignment horizontal="center" vertical="center"/>
      <protection locked="0"/>
    </xf>
    <xf numFmtId="0" fontId="252" fillId="0" borderId="92" xfId="0" applyFont="1" applyBorder="1" applyAlignment="1" applyProtection="1">
      <alignment horizontal="center" vertical="center"/>
      <protection locked="0"/>
    </xf>
    <xf numFmtId="0" fontId="252" fillId="0" borderId="113" xfId="0" applyFont="1" applyBorder="1" applyAlignment="1" applyProtection="1">
      <alignment horizontal="center" vertical="center"/>
      <protection locked="0"/>
    </xf>
    <xf numFmtId="177" fontId="263" fillId="0" borderId="61" xfId="0" applyNumberFormat="1" applyFont="1" applyBorder="1" applyAlignment="1" applyProtection="1">
      <alignment horizontal="right" vertical="center"/>
      <protection hidden="1"/>
    </xf>
    <xf numFmtId="177" fontId="263" fillId="0" borderId="63" xfId="0" applyNumberFormat="1" applyFont="1" applyBorder="1" applyAlignment="1" applyProtection="1">
      <alignment horizontal="right" vertical="center"/>
      <protection hidden="1"/>
    </xf>
    <xf numFmtId="0" fontId="252" fillId="0" borderId="61" xfId="0" applyFont="1" applyBorder="1" applyAlignment="1" applyProtection="1">
      <alignment horizontal="center" vertical="center" wrapText="1"/>
      <protection hidden="1"/>
    </xf>
    <xf numFmtId="0" fontId="252" fillId="0" borderId="19" xfId="0" applyFont="1" applyBorder="1" applyAlignment="1" applyProtection="1">
      <alignment horizontal="center" vertical="center" wrapText="1"/>
      <protection hidden="1"/>
    </xf>
    <xf numFmtId="0" fontId="252" fillId="0" borderId="24" xfId="0" applyFont="1" applyBorder="1" applyAlignment="1" applyProtection="1">
      <alignment horizontal="center" vertical="center" wrapText="1"/>
      <protection hidden="1"/>
    </xf>
    <xf numFmtId="0" fontId="252" fillId="0" borderId="25" xfId="0" applyFont="1" applyBorder="1" applyAlignment="1" applyProtection="1">
      <alignment horizontal="center" vertical="center" wrapText="1"/>
      <protection hidden="1"/>
    </xf>
    <xf numFmtId="177" fontId="263" fillId="0" borderId="7" xfId="0" applyNumberFormat="1" applyFont="1" applyBorder="1" applyAlignment="1" applyProtection="1">
      <alignment horizontal="right" vertical="center"/>
      <protection hidden="1"/>
    </xf>
    <xf numFmtId="177" fontId="263" fillId="0" borderId="8" xfId="0" applyNumberFormat="1" applyFont="1" applyBorder="1" applyAlignment="1" applyProtection="1">
      <alignment horizontal="right" vertical="center"/>
      <protection hidden="1"/>
    </xf>
    <xf numFmtId="177" fontId="265" fillId="0" borderId="23" xfId="0" applyNumberFormat="1" applyFont="1" applyBorder="1" applyAlignment="1" applyProtection="1">
      <alignment horizontal="right" vertical="center"/>
      <protection hidden="1"/>
    </xf>
    <xf numFmtId="177" fontId="265" fillId="0" borderId="7" xfId="0" applyNumberFormat="1" applyFont="1" applyBorder="1" applyAlignment="1" applyProtection="1">
      <alignment horizontal="right" vertical="center"/>
      <protection hidden="1"/>
    </xf>
    <xf numFmtId="0" fontId="252" fillId="0" borderId="63" xfId="0" applyFont="1" applyBorder="1" applyAlignment="1">
      <alignment horizontal="center" vertical="center"/>
    </xf>
    <xf numFmtId="0" fontId="252" fillId="0" borderId="15" xfId="0" applyFont="1" applyBorder="1" applyAlignment="1">
      <alignment horizontal="center" vertical="center"/>
    </xf>
    <xf numFmtId="0" fontId="44" fillId="0" borderId="58" xfId="0" applyFont="1" applyBorder="1" applyAlignment="1" applyProtection="1">
      <alignment horizontal="center" vertical="center" wrapText="1"/>
      <protection hidden="1"/>
    </xf>
    <xf numFmtId="0" fontId="44" fillId="0" borderId="112" xfId="0" applyFont="1" applyBorder="1" applyAlignment="1" applyProtection="1">
      <alignment horizontal="center" vertical="center" wrapText="1"/>
      <protection hidden="1"/>
    </xf>
    <xf numFmtId="0" fontId="44" fillId="0" borderId="59" xfId="0" applyFont="1" applyBorder="1" applyAlignment="1" applyProtection="1">
      <alignment horizontal="center" vertical="center" wrapText="1"/>
      <protection hidden="1"/>
    </xf>
    <xf numFmtId="188" fontId="254" fillId="25" borderId="14" xfId="0" applyNumberFormat="1" applyFont="1" applyFill="1" applyBorder="1" applyAlignment="1" applyProtection="1">
      <alignment horizontal="center" vertical="center" wrapText="1"/>
      <protection hidden="1"/>
    </xf>
    <xf numFmtId="188" fontId="254" fillId="25" borderId="15" xfId="0" applyNumberFormat="1" applyFont="1" applyFill="1" applyBorder="1" applyAlignment="1" applyProtection="1">
      <alignment horizontal="center" vertical="center" wrapText="1"/>
      <protection hidden="1"/>
    </xf>
    <xf numFmtId="188" fontId="254" fillId="25" borderId="62" xfId="0" applyNumberFormat="1" applyFont="1" applyFill="1" applyBorder="1" applyAlignment="1" applyProtection="1">
      <alignment horizontal="center" vertical="center" wrapText="1"/>
      <protection hidden="1"/>
    </xf>
    <xf numFmtId="0" fontId="43" fillId="0" borderId="111" xfId="0" applyFont="1" applyBorder="1" applyAlignment="1" applyProtection="1">
      <alignment horizontal="center" vertical="center" wrapText="1"/>
      <protection hidden="1"/>
    </xf>
    <xf numFmtId="0" fontId="43" fillId="0" borderId="81" xfId="0" applyFont="1" applyBorder="1" applyAlignment="1" applyProtection="1">
      <alignment horizontal="center" vertical="center" wrapText="1"/>
      <protection hidden="1"/>
    </xf>
    <xf numFmtId="0" fontId="266" fillId="0" borderId="271" xfId="0" applyFont="1" applyBorder="1" applyAlignment="1" applyProtection="1">
      <alignment horizontal="left" vertical="top" wrapText="1"/>
      <protection hidden="1"/>
    </xf>
    <xf numFmtId="0" fontId="266" fillId="0" borderId="272" xfId="0" applyFont="1" applyBorder="1" applyAlignment="1" applyProtection="1">
      <alignment horizontal="left" vertical="top"/>
      <protection hidden="1"/>
    </xf>
    <xf numFmtId="0" fontId="266" fillId="0" borderId="273" xfId="0" applyFont="1" applyBorder="1" applyAlignment="1" applyProtection="1">
      <alignment horizontal="left" vertical="top"/>
      <protection hidden="1"/>
    </xf>
    <xf numFmtId="188" fontId="102" fillId="0" borderId="31" xfId="0" applyNumberFormat="1" applyFont="1" applyBorder="1" applyAlignment="1" applyProtection="1">
      <alignment horizontal="center" vertical="top"/>
      <protection locked="0"/>
    </xf>
    <xf numFmtId="188" fontId="102" fillId="0" borderId="33" xfId="0" applyNumberFormat="1" applyFont="1" applyBorder="1" applyAlignment="1" applyProtection="1">
      <alignment horizontal="center" vertical="top"/>
      <protection locked="0"/>
    </xf>
    <xf numFmtId="188" fontId="102" fillId="0" borderId="34" xfId="0" applyNumberFormat="1" applyFont="1" applyBorder="1" applyAlignment="1" applyProtection="1">
      <alignment horizontal="center" vertical="top"/>
      <protection locked="0"/>
    </xf>
    <xf numFmtId="177" fontId="263" fillId="0" borderId="23" xfId="0" applyNumberFormat="1" applyFont="1" applyBorder="1" applyAlignment="1" applyProtection="1">
      <alignment horizontal="right" vertical="center"/>
      <protection hidden="1"/>
    </xf>
    <xf numFmtId="177" fontId="263" fillId="0" borderId="20" xfId="0" applyNumberFormat="1" applyFont="1" applyBorder="1" applyAlignment="1" applyProtection="1">
      <alignment horizontal="right" vertical="center"/>
      <protection hidden="1"/>
    </xf>
    <xf numFmtId="0" fontId="44" fillId="0" borderId="61" xfId="0" applyFont="1" applyBorder="1" applyAlignment="1" applyProtection="1">
      <alignment horizontal="center" vertical="center" wrapText="1"/>
      <protection hidden="1"/>
    </xf>
    <xf numFmtId="0" fontId="44" fillId="0" borderId="2" xfId="0" applyFont="1" applyBorder="1" applyAlignment="1" applyProtection="1">
      <alignment horizontal="center" vertical="center" wrapText="1"/>
      <protection hidden="1"/>
    </xf>
    <xf numFmtId="0" fontId="44" fillId="0" borderId="3" xfId="0" applyFont="1" applyBorder="1" applyAlignment="1" applyProtection="1">
      <alignment horizontal="center" vertical="center" wrapText="1"/>
      <protection hidden="1"/>
    </xf>
    <xf numFmtId="0" fontId="44" fillId="0" borderId="24" xfId="0" applyFont="1" applyBorder="1" applyAlignment="1" applyProtection="1">
      <alignment horizontal="center" vertical="center" wrapText="1"/>
      <protection hidden="1"/>
    </xf>
    <xf numFmtId="0" fontId="44" fillId="0" borderId="8" xfId="0" applyFont="1" applyBorder="1" applyAlignment="1" applyProtection="1">
      <alignment horizontal="center" vertical="center" wrapText="1"/>
      <protection hidden="1"/>
    </xf>
    <xf numFmtId="0" fontId="44" fillId="0" borderId="9" xfId="0" applyFont="1" applyBorder="1" applyAlignment="1" applyProtection="1">
      <alignment horizontal="center" vertical="center" wrapText="1"/>
      <protection hidden="1"/>
    </xf>
    <xf numFmtId="0" fontId="220" fillId="0" borderId="31" xfId="0" applyFont="1" applyBorder="1" applyAlignment="1" applyProtection="1">
      <alignment horizontal="center" vertical="top"/>
      <protection hidden="1"/>
    </xf>
    <xf numFmtId="0" fontId="220" fillId="0" borderId="33" xfId="0" applyFont="1" applyBorder="1" applyAlignment="1" applyProtection="1">
      <alignment horizontal="center" vertical="top"/>
      <protection hidden="1"/>
    </xf>
    <xf numFmtId="0" fontId="220" fillId="0" borderId="34" xfId="0" applyFont="1" applyBorder="1" applyAlignment="1" applyProtection="1">
      <alignment horizontal="center" vertical="top"/>
      <protection hidden="1"/>
    </xf>
    <xf numFmtId="0" fontId="281" fillId="0" borderId="15" xfId="0" applyFont="1" applyBorder="1" applyAlignment="1" applyProtection="1">
      <alignment horizontal="center" vertical="center"/>
      <protection hidden="1"/>
    </xf>
    <xf numFmtId="0" fontId="220" fillId="0" borderId="2" xfId="0" applyFont="1" applyBorder="1" applyAlignment="1" applyProtection="1">
      <alignment horizontal="center" vertical="top"/>
      <protection hidden="1"/>
    </xf>
    <xf numFmtId="0" fontId="220" fillId="0" borderId="3" xfId="0" applyFont="1" applyBorder="1" applyAlignment="1" applyProtection="1">
      <alignment horizontal="center" vertical="top"/>
      <protection hidden="1"/>
    </xf>
    <xf numFmtId="177" fontId="263" fillId="0" borderId="1" xfId="0" applyNumberFormat="1" applyFont="1" applyBorder="1" applyAlignment="1" applyProtection="1">
      <alignment horizontal="right" vertical="center"/>
      <protection hidden="1"/>
    </xf>
    <xf numFmtId="177" fontId="263" fillId="0" borderId="2" xfId="0" applyNumberFormat="1" applyFont="1" applyBorder="1" applyAlignment="1" applyProtection="1">
      <alignment horizontal="right" vertical="center"/>
      <protection hidden="1"/>
    </xf>
    <xf numFmtId="177" fontId="263" fillId="0" borderId="14" xfId="0" applyNumberFormat="1" applyFont="1" applyBorder="1" applyAlignment="1" applyProtection="1">
      <alignment horizontal="right" vertical="center"/>
      <protection hidden="1"/>
    </xf>
    <xf numFmtId="177" fontId="263" fillId="0" borderId="15" xfId="0" applyNumberFormat="1" applyFont="1" applyBorder="1" applyAlignment="1" applyProtection="1">
      <alignment horizontal="right" vertical="center"/>
      <protection hidden="1"/>
    </xf>
    <xf numFmtId="177" fontId="264" fillId="0" borderId="20" xfId="0" applyNumberFormat="1" applyFont="1" applyBorder="1" applyAlignment="1" applyProtection="1">
      <alignment horizontal="center" vertical="center"/>
      <protection hidden="1"/>
    </xf>
    <xf numFmtId="177" fontId="264" fillId="0" borderId="8" xfId="0" applyNumberFormat="1" applyFont="1" applyBorder="1" applyAlignment="1" applyProtection="1">
      <alignment horizontal="center" vertical="center"/>
      <protection hidden="1"/>
    </xf>
    <xf numFmtId="177" fontId="265" fillId="0" borderId="20" xfId="0" applyNumberFormat="1" applyFont="1" applyBorder="1" applyAlignment="1" applyProtection="1">
      <alignment horizontal="right" vertical="center"/>
      <protection hidden="1"/>
    </xf>
    <xf numFmtId="177" fontId="265" fillId="0" borderId="8" xfId="0" applyNumberFormat="1" applyFont="1" applyBorder="1" applyAlignment="1" applyProtection="1">
      <alignment horizontal="right" vertical="center"/>
      <protection hidden="1"/>
    </xf>
    <xf numFmtId="177" fontId="95" fillId="0" borderId="3" xfId="0" applyNumberFormat="1" applyFont="1" applyBorder="1" applyAlignment="1" applyProtection="1">
      <alignment horizontal="center" vertical="center"/>
      <protection hidden="1"/>
    </xf>
    <xf numFmtId="177" fontId="95" fillId="0" borderId="62" xfId="0" applyNumberFormat="1" applyFont="1" applyBorder="1" applyAlignment="1" applyProtection="1">
      <alignment horizontal="center" vertical="center"/>
      <protection hidden="1"/>
    </xf>
    <xf numFmtId="0" fontId="95" fillId="0" borderId="3" xfId="0" applyFont="1" applyBorder="1" applyAlignment="1" applyProtection="1">
      <alignment horizontal="left" vertical="center"/>
      <protection hidden="1"/>
    </xf>
    <xf numFmtId="0" fontId="95" fillId="0" borderId="62" xfId="0" applyFont="1" applyBorder="1" applyAlignment="1" applyProtection="1">
      <alignment horizontal="left" vertical="center"/>
      <protection hidden="1"/>
    </xf>
    <xf numFmtId="0" fontId="85" fillId="0" borderId="18" xfId="0" applyFont="1" applyBorder="1" applyAlignment="1" applyProtection="1">
      <alignment horizontal="center" vertical="center"/>
      <protection hidden="1"/>
    </xf>
    <xf numFmtId="0" fontId="85" fillId="0" borderId="0" xfId="0" applyFont="1" applyAlignment="1" applyProtection="1">
      <alignment horizontal="center" vertical="center"/>
      <protection hidden="1"/>
    </xf>
    <xf numFmtId="0" fontId="85" fillId="0" borderId="5" xfId="0" applyFont="1" applyBorder="1" applyAlignment="1" applyProtection="1">
      <alignment horizontal="center" vertical="center"/>
      <protection hidden="1"/>
    </xf>
    <xf numFmtId="0" fontId="85" fillId="0" borderId="18" xfId="0" applyFont="1" applyBorder="1" applyAlignment="1" applyProtection="1">
      <alignment horizontal="center" vertical="center" wrapText="1"/>
      <protection hidden="1"/>
    </xf>
    <xf numFmtId="0" fontId="85" fillId="0" borderId="0" xfId="0" applyFont="1" applyAlignment="1" applyProtection="1">
      <alignment horizontal="center" vertical="center" wrapText="1"/>
      <protection hidden="1"/>
    </xf>
    <xf numFmtId="0" fontId="85" fillId="23" borderId="18" xfId="0" applyFont="1" applyFill="1" applyBorder="1" applyAlignment="1" applyProtection="1">
      <alignment horizontal="center" vertical="center"/>
      <protection hidden="1"/>
    </xf>
    <xf numFmtId="0" fontId="100" fillId="0" borderId="18" xfId="0" applyFont="1" applyBorder="1" applyAlignment="1" applyProtection="1">
      <alignment horizontal="center" vertical="center" wrapText="1"/>
      <protection hidden="1"/>
    </xf>
    <xf numFmtId="0" fontId="100" fillId="23" borderId="18" xfId="0" applyFont="1" applyFill="1" applyBorder="1" applyAlignment="1" applyProtection="1">
      <alignment horizontal="center" vertical="center"/>
      <protection hidden="1"/>
    </xf>
    <xf numFmtId="0" fontId="261" fillId="0" borderId="6" xfId="0" applyFont="1" applyBorder="1" applyAlignment="1">
      <alignment horizontal="center" vertical="center" textRotation="255" shrinkToFit="1"/>
    </xf>
    <xf numFmtId="0" fontId="29" fillId="0" borderId="308" xfId="0" applyFont="1" applyBorder="1" applyAlignment="1">
      <alignment horizontal="center" vertical="center" wrapText="1"/>
    </xf>
    <xf numFmtId="0" fontId="29" fillId="0" borderId="309" xfId="0" applyFont="1" applyBorder="1" applyAlignment="1">
      <alignment horizontal="center" vertical="center" wrapText="1"/>
    </xf>
    <xf numFmtId="0" fontId="29" fillId="0" borderId="310" xfId="0" applyFont="1" applyBorder="1" applyAlignment="1">
      <alignment horizontal="center" vertical="center" wrapText="1"/>
    </xf>
    <xf numFmtId="0" fontId="29" fillId="0" borderId="311" xfId="0" applyFont="1" applyBorder="1" applyAlignment="1">
      <alignment horizontal="center" vertical="center" wrapText="1"/>
    </xf>
    <xf numFmtId="0" fontId="29" fillId="0" borderId="312" xfId="0" applyFont="1" applyBorder="1" applyAlignment="1">
      <alignment horizontal="center" vertical="center" wrapText="1"/>
    </xf>
    <xf numFmtId="0" fontId="29" fillId="0" borderId="313" xfId="0" applyFont="1" applyBorder="1" applyAlignment="1">
      <alignment horizontal="center" vertical="center" wrapText="1"/>
    </xf>
    <xf numFmtId="0" fontId="102" fillId="0" borderId="1" xfId="0" applyFont="1" applyBorder="1" applyAlignment="1" applyProtection="1">
      <alignment horizontal="center" vertical="center"/>
      <protection hidden="1"/>
    </xf>
    <xf numFmtId="0" fontId="102" fillId="0" borderId="19" xfId="0" applyFont="1" applyBorder="1" applyAlignment="1" applyProtection="1">
      <alignment horizontal="center" vertical="center"/>
      <protection hidden="1"/>
    </xf>
    <xf numFmtId="0" fontId="102" fillId="0" borderId="4" xfId="0" applyFont="1" applyBorder="1" applyAlignment="1" applyProtection="1">
      <alignment horizontal="center" vertical="center"/>
      <protection hidden="1"/>
    </xf>
    <xf numFmtId="0" fontId="102" fillId="0" borderId="5" xfId="0" applyFont="1" applyBorder="1" applyAlignment="1" applyProtection="1">
      <alignment horizontal="center" vertical="center"/>
      <protection hidden="1"/>
    </xf>
    <xf numFmtId="0" fontId="102" fillId="0" borderId="111" xfId="0" applyFont="1" applyBorder="1" applyAlignment="1" applyProtection="1">
      <alignment horizontal="center" vertical="center"/>
      <protection hidden="1"/>
    </xf>
    <xf numFmtId="0" fontId="102" fillId="0" borderId="98" xfId="0" applyFont="1" applyBorder="1" applyAlignment="1" applyProtection="1">
      <alignment horizontal="center" vertical="center"/>
      <protection hidden="1"/>
    </xf>
    <xf numFmtId="0" fontId="259" fillId="0" borderId="1" xfId="0" applyFont="1" applyBorder="1" applyAlignment="1">
      <alignment horizontal="center" vertical="center"/>
    </xf>
    <xf numFmtId="0" fontId="259" fillId="0" borderId="2" xfId="0" applyFont="1" applyBorder="1" applyAlignment="1">
      <alignment horizontal="center" vertical="center"/>
    </xf>
    <xf numFmtId="0" fontId="259" fillId="0" borderId="3" xfId="0" applyFont="1" applyBorder="1" applyAlignment="1">
      <alignment horizontal="center" vertical="center"/>
    </xf>
    <xf numFmtId="0" fontId="259" fillId="0" borderId="14" xfId="0" applyFont="1" applyBorder="1" applyAlignment="1">
      <alignment horizontal="center" vertical="center"/>
    </xf>
    <xf numFmtId="0" fontId="259" fillId="0" borderId="15" xfId="0" applyFont="1" applyBorder="1" applyAlignment="1">
      <alignment horizontal="center" vertical="center"/>
    </xf>
    <xf numFmtId="0" fontId="259" fillId="0" borderId="62" xfId="0" applyFont="1" applyBorder="1" applyAlignment="1">
      <alignment horizontal="center" vertical="center"/>
    </xf>
    <xf numFmtId="0" fontId="178" fillId="0" borderId="33" xfId="0" applyFont="1" applyBorder="1" applyAlignment="1">
      <alignment horizontal="right" vertical="center"/>
    </xf>
    <xf numFmtId="0" fontId="178" fillId="0" borderId="34" xfId="0" applyFont="1" applyBorder="1" applyAlignment="1">
      <alignment horizontal="right" vertical="center"/>
    </xf>
    <xf numFmtId="0" fontId="261" fillId="0" borderId="0" xfId="0" applyFont="1" applyAlignment="1">
      <alignment horizontal="center" vertical="center"/>
    </xf>
    <xf numFmtId="0" fontId="261" fillId="0" borderId="6" xfId="0" applyFont="1" applyBorder="1" applyAlignment="1">
      <alignment horizontal="center" vertical="center"/>
    </xf>
    <xf numFmtId="0" fontId="123" fillId="22" borderId="104" xfId="0" applyFont="1" applyFill="1" applyBorder="1" applyAlignment="1">
      <alignment horizontal="center" vertical="center" textRotation="255"/>
    </xf>
    <xf numFmtId="0" fontId="123" fillId="22" borderId="98" xfId="0" applyFont="1" applyFill="1" applyBorder="1" applyAlignment="1">
      <alignment horizontal="center" vertical="center" textRotation="255"/>
    </xf>
    <xf numFmtId="0" fontId="123" fillId="22" borderId="81" xfId="0" applyFont="1" applyFill="1" applyBorder="1" applyAlignment="1">
      <alignment horizontal="center" vertical="center" textRotation="255"/>
    </xf>
    <xf numFmtId="0" fontId="123" fillId="23" borderId="52" xfId="0" applyFont="1" applyFill="1" applyBorder="1" applyAlignment="1">
      <alignment horizontal="center" vertical="center" textRotation="255"/>
    </xf>
    <xf numFmtId="0" fontId="123" fillId="24" borderId="52" xfId="0" applyFont="1" applyFill="1" applyBorder="1" applyAlignment="1">
      <alignment horizontal="center" vertical="center" textRotation="255" shrinkToFit="1"/>
    </xf>
    <xf numFmtId="0" fontId="80" fillId="0" borderId="52" xfId="0" applyFont="1" applyBorder="1" applyAlignment="1">
      <alignment horizontal="center" vertical="center"/>
    </xf>
    <xf numFmtId="0" fontId="30" fillId="0" borderId="21" xfId="0" applyFont="1" applyBorder="1" applyAlignment="1">
      <alignment horizontal="center" vertical="center" textRotation="255"/>
    </xf>
    <xf numFmtId="0" fontId="30" fillId="0" borderId="16" xfId="0" applyFont="1" applyBorder="1" applyAlignment="1">
      <alignment horizontal="center" vertical="center" textRotation="255"/>
    </xf>
    <xf numFmtId="177" fontId="254" fillId="0" borderId="282" xfId="0" applyNumberFormat="1" applyFont="1" applyBorder="1" applyAlignment="1" applyProtection="1">
      <alignment horizontal="right" vertical="top"/>
      <protection locked="0"/>
    </xf>
    <xf numFmtId="177" fontId="254" fillId="0" borderId="281" xfId="0" applyNumberFormat="1" applyFont="1" applyBorder="1" applyAlignment="1" applyProtection="1">
      <alignment horizontal="right" vertical="top"/>
      <protection locked="0"/>
    </xf>
    <xf numFmtId="177" fontId="254" fillId="0" borderId="283" xfId="0" applyNumberFormat="1" applyFont="1" applyBorder="1" applyAlignment="1" applyProtection="1">
      <alignment horizontal="right" vertical="top"/>
      <protection locked="0"/>
    </xf>
    <xf numFmtId="177" fontId="254" fillId="0" borderId="284" xfId="0" applyNumberFormat="1" applyFont="1" applyBorder="1" applyAlignment="1" applyProtection="1">
      <alignment horizontal="right" vertical="top"/>
      <protection locked="0"/>
    </xf>
    <xf numFmtId="177" fontId="254" fillId="0" borderId="285" xfId="0" applyNumberFormat="1" applyFont="1" applyBorder="1" applyAlignment="1" applyProtection="1">
      <alignment horizontal="right" vertical="top"/>
      <protection locked="0"/>
    </xf>
    <xf numFmtId="0" fontId="106" fillId="0" borderId="111" xfId="0" applyFont="1" applyBorder="1" applyAlignment="1">
      <alignment horizontal="center" vertical="center"/>
    </xf>
    <xf numFmtId="0" fontId="106" fillId="0" borderId="98" xfId="0" applyFont="1" applyBorder="1" applyAlignment="1">
      <alignment horizontal="center" vertical="center"/>
    </xf>
    <xf numFmtId="0" fontId="106" fillId="0" borderId="61" xfId="0" applyFont="1" applyBorder="1" applyAlignment="1">
      <alignment horizontal="center" vertical="center"/>
    </xf>
    <xf numFmtId="0" fontId="106" fillId="0" borderId="2" xfId="0" applyFont="1" applyBorder="1" applyAlignment="1">
      <alignment horizontal="center" vertical="center"/>
    </xf>
    <xf numFmtId="0" fontId="106" fillId="0" borderId="3" xfId="0" applyFont="1" applyBorder="1" applyAlignment="1">
      <alignment horizontal="center" vertical="center"/>
    </xf>
    <xf numFmtId="0" fontId="106" fillId="0" borderId="18" xfId="0" applyFont="1" applyBorder="1" applyAlignment="1">
      <alignment horizontal="center" vertical="center"/>
    </xf>
    <xf numFmtId="0" fontId="106" fillId="0" borderId="0" xfId="0" applyFont="1" applyAlignment="1">
      <alignment horizontal="center" vertical="center"/>
    </xf>
    <xf numFmtId="0" fontId="106" fillId="0" borderId="6" xfId="0" applyFont="1" applyBorder="1" applyAlignment="1">
      <alignment horizontal="center" vertical="center"/>
    </xf>
    <xf numFmtId="0" fontId="106" fillId="0" borderId="1" xfId="0" applyFont="1" applyBorder="1" applyAlignment="1">
      <alignment horizontal="center" vertical="center"/>
    </xf>
    <xf numFmtId="0" fontId="106" fillId="0" borderId="4" xfId="0" applyFont="1" applyBorder="1" applyAlignment="1">
      <alignment horizontal="center" vertical="center"/>
    </xf>
    <xf numFmtId="177" fontId="254" fillId="0" borderId="295" xfId="0" applyNumberFormat="1" applyFont="1" applyBorder="1" applyAlignment="1" applyProtection="1">
      <alignment horizontal="right" vertical="top"/>
      <protection locked="0"/>
    </xf>
    <xf numFmtId="177" fontId="254" fillId="0" borderId="296" xfId="0" applyNumberFormat="1" applyFont="1" applyBorder="1" applyAlignment="1" applyProtection="1">
      <alignment horizontal="right" vertical="top"/>
      <protection locked="0"/>
    </xf>
    <xf numFmtId="177" fontId="254" fillId="0" borderId="298" xfId="0" applyNumberFormat="1" applyFont="1" applyBorder="1" applyAlignment="1" applyProtection="1">
      <alignment horizontal="right" vertical="top"/>
      <protection locked="0"/>
    </xf>
    <xf numFmtId="0" fontId="254" fillId="0" borderId="4" xfId="0" applyFont="1" applyBorder="1" applyAlignment="1">
      <alignment horizontal="right" vertical="center"/>
    </xf>
    <xf numFmtId="0" fontId="254" fillId="0" borderId="0" xfId="0" applyFont="1" applyAlignment="1">
      <alignment horizontal="right" vertical="center"/>
    </xf>
    <xf numFmtId="0" fontId="254" fillId="0" borderId="14" xfId="0" applyFont="1" applyBorder="1" applyAlignment="1">
      <alignment horizontal="right" vertical="center"/>
    </xf>
    <xf numFmtId="0" fontId="254" fillId="0" borderId="15" xfId="0" applyFont="1" applyBorder="1" applyAlignment="1">
      <alignment horizontal="right" vertical="center"/>
    </xf>
    <xf numFmtId="0" fontId="254" fillId="0" borderId="6" xfId="0" applyFont="1" applyBorder="1" applyAlignment="1">
      <alignment horizontal="center" vertical="center"/>
    </xf>
    <xf numFmtId="0" fontId="254" fillId="0" borderId="62" xfId="0" applyFont="1" applyBorder="1" applyAlignment="1">
      <alignment horizontal="center" vertical="center"/>
    </xf>
    <xf numFmtId="177" fontId="256" fillId="0" borderId="112" xfId="0" applyNumberFormat="1" applyFont="1" applyBorder="1" applyAlignment="1">
      <alignment horizontal="right" vertical="center"/>
    </xf>
    <xf numFmtId="177" fontId="102" fillId="0" borderId="0" xfId="0" applyNumberFormat="1" applyFont="1" applyAlignment="1" applyProtection="1">
      <alignment horizontal="left" vertical="center" shrinkToFit="1"/>
      <protection hidden="1"/>
    </xf>
    <xf numFmtId="177" fontId="102" fillId="0" borderId="15" xfId="0" applyNumberFormat="1" applyFont="1" applyBorder="1" applyAlignment="1" applyProtection="1">
      <alignment horizontal="left" vertical="center" shrinkToFit="1"/>
      <protection hidden="1"/>
    </xf>
    <xf numFmtId="0" fontId="80" fillId="0" borderId="1" xfId="0" applyFont="1" applyBorder="1" applyAlignment="1">
      <alignment horizontal="center" vertical="center"/>
    </xf>
    <xf numFmtId="0" fontId="80" fillId="0" borderId="2" xfId="0" applyFont="1" applyBorder="1" applyAlignment="1">
      <alignment horizontal="center" vertical="center"/>
    </xf>
    <xf numFmtId="0" fontId="80" fillId="0" borderId="3" xfId="0" applyFont="1" applyBorder="1" applyAlignment="1">
      <alignment horizontal="center" vertical="center"/>
    </xf>
    <xf numFmtId="0" fontId="29" fillId="0" borderId="52" xfId="0" applyFont="1" applyBorder="1" applyAlignment="1">
      <alignment horizontal="center"/>
    </xf>
    <xf numFmtId="0" fontId="261" fillId="0" borderId="0" xfId="0" applyFont="1" applyAlignment="1">
      <alignment horizontal="right" vertical="center"/>
    </xf>
    <xf numFmtId="177" fontId="196" fillId="13" borderId="52" xfId="0" applyNumberFormat="1" applyFont="1" applyFill="1" applyBorder="1" applyAlignment="1">
      <alignment horizontal="center" vertical="center"/>
    </xf>
    <xf numFmtId="177" fontId="121" fillId="13" borderId="52" xfId="0" applyNumberFormat="1" applyFont="1" applyFill="1" applyBorder="1" applyAlignment="1">
      <alignment horizontal="center" vertical="center"/>
    </xf>
    <xf numFmtId="177" fontId="255" fillId="0" borderId="17" xfId="0" applyNumberFormat="1" applyFont="1" applyBorder="1" applyAlignment="1" applyProtection="1">
      <alignment horizontal="right" vertical="top"/>
      <protection locked="0"/>
    </xf>
    <xf numFmtId="177" fontId="255" fillId="0" borderId="12" xfId="0" applyNumberFormat="1" applyFont="1" applyBorder="1" applyAlignment="1" applyProtection="1">
      <alignment horizontal="right" vertical="top"/>
      <protection locked="0"/>
    </xf>
    <xf numFmtId="177" fontId="255" fillId="0" borderId="13" xfId="0" applyNumberFormat="1" applyFont="1" applyBorder="1" applyAlignment="1" applyProtection="1">
      <alignment horizontal="right" vertical="top"/>
      <protection locked="0"/>
    </xf>
    <xf numFmtId="177" fontId="254" fillId="0" borderId="7" xfId="0" applyNumberFormat="1" applyFont="1" applyBorder="1" applyAlignment="1" applyProtection="1">
      <alignment horizontal="right" vertical="top"/>
      <protection locked="0"/>
    </xf>
    <xf numFmtId="177" fontId="254" fillId="0" borderId="25" xfId="0" applyNumberFormat="1" applyFont="1" applyBorder="1" applyAlignment="1" applyProtection="1">
      <alignment horizontal="right" vertical="top"/>
      <protection locked="0"/>
    </xf>
    <xf numFmtId="177" fontId="254" fillId="0" borderId="52" xfId="0" applyNumberFormat="1" applyFont="1" applyBorder="1" applyAlignment="1" applyProtection="1">
      <alignment horizontal="right" vertical="top"/>
      <protection locked="0"/>
    </xf>
    <xf numFmtId="177" fontId="254" fillId="0" borderId="287" xfId="0" applyNumberFormat="1" applyFont="1" applyBorder="1" applyAlignment="1" applyProtection="1">
      <alignment horizontal="right" vertical="top"/>
      <protection locked="0"/>
    </xf>
    <xf numFmtId="177" fontId="254" fillId="20" borderId="293" xfId="0" applyNumberFormat="1" applyFont="1" applyFill="1" applyBorder="1" applyAlignment="1">
      <alignment horizontal="center" vertical="top"/>
    </xf>
    <xf numFmtId="177" fontId="254" fillId="20" borderId="294" xfId="0" applyNumberFormat="1" applyFont="1" applyFill="1" applyBorder="1" applyAlignment="1">
      <alignment horizontal="center" vertical="top"/>
    </xf>
    <xf numFmtId="177" fontId="254" fillId="20" borderId="290" xfId="0" applyNumberFormat="1" applyFont="1" applyFill="1" applyBorder="1" applyAlignment="1">
      <alignment horizontal="center" vertical="top"/>
    </xf>
    <xf numFmtId="177" fontId="256" fillId="0" borderId="11" xfId="0" applyNumberFormat="1" applyFont="1" applyBorder="1" applyAlignment="1">
      <alignment horizontal="right" vertical="center"/>
    </xf>
    <xf numFmtId="177" fontId="257" fillId="0" borderId="28" xfId="0" applyNumberFormat="1" applyFont="1" applyBorder="1" applyAlignment="1">
      <alignment horizontal="right" vertical="center"/>
    </xf>
    <xf numFmtId="177" fontId="255" fillId="0" borderId="280" xfId="0" applyNumberFormat="1" applyFont="1" applyBorder="1" applyAlignment="1" applyProtection="1">
      <alignment horizontal="right" vertical="top"/>
      <protection locked="0"/>
    </xf>
    <xf numFmtId="177" fontId="255" fillId="0" borderId="281" xfId="0" applyNumberFormat="1" applyFont="1" applyBorder="1" applyAlignment="1" applyProtection="1">
      <alignment horizontal="right" vertical="top"/>
      <protection locked="0"/>
    </xf>
    <xf numFmtId="177" fontId="255" fillId="0" borderId="277" xfId="0" applyNumberFormat="1" applyFont="1" applyBorder="1" applyAlignment="1" applyProtection="1">
      <alignment horizontal="right" vertical="top"/>
      <protection locked="0"/>
    </xf>
    <xf numFmtId="0" fontId="28" fillId="12" borderId="58" xfId="0" applyFont="1" applyFill="1" applyBorder="1" applyAlignment="1">
      <alignment horizontal="center" vertical="top"/>
    </xf>
    <xf numFmtId="0" fontId="28" fillId="12" borderId="112" xfId="0" applyFont="1" applyFill="1" applyBorder="1" applyAlignment="1">
      <alignment horizontal="center" vertical="top"/>
    </xf>
    <xf numFmtId="0" fontId="28" fillId="12" borderId="59" xfId="0" applyFont="1" applyFill="1" applyBorder="1" applyAlignment="1">
      <alignment horizontal="center" vertical="top"/>
    </xf>
    <xf numFmtId="0" fontId="30" fillId="5" borderId="206" xfId="0" applyFont="1" applyFill="1" applyBorder="1" applyAlignment="1">
      <alignment horizontal="center"/>
    </xf>
    <xf numFmtId="0" fontId="30" fillId="5" borderId="64" xfId="0" applyFont="1" applyFill="1" applyBorder="1" applyAlignment="1">
      <alignment horizontal="center"/>
    </xf>
    <xf numFmtId="0" fontId="127" fillId="0" borderId="61" xfId="0" applyFont="1" applyBorder="1" applyAlignment="1">
      <alignment horizontal="center" vertical="center" wrapText="1"/>
    </xf>
    <xf numFmtId="0" fontId="127" fillId="0" borderId="18" xfId="0" applyFont="1" applyBorder="1" applyAlignment="1">
      <alignment horizontal="center" vertical="center" wrapText="1"/>
    </xf>
    <xf numFmtId="0" fontId="127" fillId="0" borderId="63" xfId="0" applyFont="1" applyBorder="1" applyAlignment="1">
      <alignment horizontal="center" vertical="center" wrapText="1"/>
    </xf>
    <xf numFmtId="0" fontId="30" fillId="0" borderId="61" xfId="0" applyFont="1" applyBorder="1" applyAlignment="1">
      <alignment horizontal="center" vertical="center"/>
    </xf>
    <xf numFmtId="0" fontId="30" fillId="0" borderId="18" xfId="0" applyFont="1" applyBorder="1" applyAlignment="1">
      <alignment horizontal="center" vertical="center"/>
    </xf>
    <xf numFmtId="0" fontId="30" fillId="0" borderId="63" xfId="0" applyFont="1" applyBorder="1" applyAlignment="1">
      <alignment horizontal="center" vertical="center"/>
    </xf>
    <xf numFmtId="0" fontId="30" fillId="0" borderId="221" xfId="0" applyFont="1" applyBorder="1" applyAlignment="1">
      <alignment horizontal="center" vertical="center"/>
    </xf>
    <xf numFmtId="0" fontId="30" fillId="0" borderId="14" xfId="0" applyFont="1" applyBorder="1" applyAlignment="1">
      <alignment horizontal="center" vertical="center"/>
    </xf>
    <xf numFmtId="0" fontId="127" fillId="3" borderId="101" xfId="0" applyFont="1" applyFill="1" applyBorder="1" applyAlignment="1">
      <alignment horizontal="center" vertical="center" wrapText="1"/>
    </xf>
    <xf numFmtId="0" fontId="127" fillId="3" borderId="115" xfId="0" applyFont="1" applyFill="1" applyBorder="1" applyAlignment="1">
      <alignment horizontal="center" vertical="center" wrapText="1"/>
    </xf>
    <xf numFmtId="0" fontId="30" fillId="0" borderId="22" xfId="0" applyFont="1" applyBorder="1" applyAlignment="1">
      <alignment horizontal="center" vertical="center"/>
    </xf>
    <xf numFmtId="0" fontId="30" fillId="0" borderId="21" xfId="0" applyFont="1" applyBorder="1" applyAlignment="1">
      <alignment horizontal="center" vertical="center"/>
    </xf>
    <xf numFmtId="0" fontId="30" fillId="0" borderId="16" xfId="0" applyFont="1" applyBorder="1" applyAlignment="1">
      <alignment horizontal="center" vertical="center"/>
    </xf>
    <xf numFmtId="0" fontId="127" fillId="0" borderId="22" xfId="0" applyFont="1" applyBorder="1" applyAlignment="1">
      <alignment horizontal="center" vertical="center" wrapText="1"/>
    </xf>
    <xf numFmtId="0" fontId="127" fillId="0" borderId="26" xfId="0" applyFont="1" applyBorder="1" applyAlignment="1">
      <alignment horizontal="center" vertical="center" wrapText="1"/>
    </xf>
    <xf numFmtId="0" fontId="127" fillId="0" borderId="62" xfId="0" applyFont="1" applyBorder="1" applyAlignment="1">
      <alignment horizontal="center" vertical="center" wrapText="1"/>
    </xf>
    <xf numFmtId="0" fontId="30" fillId="0" borderId="140" xfId="0" applyFont="1" applyBorder="1" applyAlignment="1">
      <alignment horizontal="center" vertical="center"/>
    </xf>
    <xf numFmtId="0" fontId="127" fillId="3" borderId="65" xfId="0" applyFont="1" applyFill="1" applyBorder="1" applyAlignment="1">
      <alignment horizontal="center" vertical="center" wrapText="1"/>
    </xf>
    <xf numFmtId="0" fontId="127" fillId="3" borderId="63" xfId="0" applyFont="1" applyFill="1" applyBorder="1" applyAlignment="1">
      <alignment horizontal="center" vertical="center" wrapText="1"/>
    </xf>
    <xf numFmtId="177" fontId="254" fillId="0" borderId="299" xfId="0" applyNumberFormat="1" applyFont="1" applyBorder="1" applyAlignment="1" applyProtection="1">
      <alignment horizontal="right" vertical="top"/>
      <protection locked="0"/>
    </xf>
    <xf numFmtId="0" fontId="18" fillId="0" borderId="0" xfId="0" applyFont="1" applyAlignment="1">
      <alignment horizontal="right" vertical="center" textRotation="255" wrapText="1"/>
    </xf>
    <xf numFmtId="0" fontId="30" fillId="5" borderId="58" xfId="0" applyFont="1" applyFill="1" applyBorder="1" applyAlignment="1">
      <alignment horizontal="center" vertical="top"/>
    </xf>
    <xf numFmtId="0" fontId="30" fillId="5" borderId="112" xfId="0" applyFont="1" applyFill="1" applyBorder="1" applyAlignment="1">
      <alignment horizontal="center" vertical="top"/>
    </xf>
    <xf numFmtId="0" fontId="30" fillId="5" borderId="138" xfId="0" applyFont="1" applyFill="1" applyBorder="1" applyAlignment="1">
      <alignment horizontal="center" vertical="top"/>
    </xf>
    <xf numFmtId="0" fontId="28" fillId="0" borderId="61"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2" xfId="0" applyFont="1" applyBorder="1" applyAlignment="1">
      <alignment horizontal="center" vertical="center" wrapText="1"/>
    </xf>
    <xf numFmtId="0" fontId="127" fillId="3" borderId="16" xfId="0" applyFont="1" applyFill="1" applyBorder="1" applyAlignment="1">
      <alignment horizontal="center" vertical="center" wrapText="1"/>
    </xf>
    <xf numFmtId="191" fontId="196" fillId="0" borderId="0" xfId="0" applyNumberFormat="1" applyFont="1" applyAlignment="1">
      <alignment horizontal="center" vertical="center"/>
    </xf>
    <xf numFmtId="0" fontId="29" fillId="0" borderId="206" xfId="0" applyFont="1" applyBorder="1" applyAlignment="1">
      <alignment horizontal="center" vertical="center" shrinkToFit="1"/>
    </xf>
    <xf numFmtId="0" fontId="29" fillId="0" borderId="64" xfId="0" applyFont="1" applyBorder="1" applyAlignment="1">
      <alignment horizontal="center" vertical="center" shrinkToFit="1"/>
    </xf>
    <xf numFmtId="0" fontId="29" fillId="0" borderId="123" xfId="0" applyFont="1" applyBorder="1" applyAlignment="1">
      <alignment horizontal="center" vertical="center" shrinkToFit="1"/>
    </xf>
    <xf numFmtId="0" fontId="102" fillId="0" borderId="61" xfId="0" applyFont="1" applyBorder="1" applyAlignment="1" applyProtection="1">
      <alignment horizontal="right"/>
      <protection locked="0"/>
    </xf>
    <xf numFmtId="0" fontId="102" fillId="0" borderId="3" xfId="0" applyFont="1" applyBorder="1" applyAlignment="1" applyProtection="1">
      <alignment horizontal="right"/>
      <protection locked="0"/>
    </xf>
    <xf numFmtId="0" fontId="29" fillId="0" borderId="119" xfId="0" applyFont="1" applyBorder="1" applyAlignment="1" applyProtection="1">
      <alignment horizontal="center" vertical="center" shrinkToFit="1"/>
      <protection locked="0"/>
    </xf>
    <xf numFmtId="0" fontId="29" fillId="0" borderId="83" xfId="0" applyFont="1" applyBorder="1" applyAlignment="1" applyProtection="1">
      <alignment horizontal="center" vertical="center" shrinkToFit="1"/>
      <protection locked="0"/>
    </xf>
    <xf numFmtId="186" fontId="102" fillId="3" borderId="42" xfId="0" applyNumberFormat="1" applyFont="1" applyFill="1" applyBorder="1" applyAlignment="1" applyProtection="1">
      <alignment horizontal="right" vertical="center"/>
      <protection locked="0"/>
    </xf>
    <xf numFmtId="186" fontId="102" fillId="3" borderId="46" xfId="0" applyNumberFormat="1" applyFont="1" applyFill="1" applyBorder="1" applyAlignment="1" applyProtection="1">
      <alignment horizontal="right" vertical="center"/>
      <protection locked="0"/>
    </xf>
    <xf numFmtId="0" fontId="102" fillId="0" borderId="38" xfId="0" applyFont="1" applyBorder="1" applyAlignment="1" applyProtection="1">
      <alignment horizontal="right" vertical="center"/>
      <protection locked="0"/>
    </xf>
    <xf numFmtId="0" fontId="102" fillId="0" borderId="237" xfId="0" applyFont="1" applyBorder="1" applyAlignment="1" applyProtection="1">
      <alignment horizontal="right" vertical="center"/>
      <protection locked="0"/>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19" xfId="0" applyFont="1" applyBorder="1" applyAlignment="1">
      <alignment horizontal="center" vertical="center"/>
    </xf>
    <xf numFmtId="0" fontId="30" fillId="0" borderId="15" xfId="0" applyFont="1" applyBorder="1" applyAlignment="1">
      <alignment horizontal="center" vertical="center"/>
    </xf>
    <xf numFmtId="0" fontId="29" fillId="0" borderId="111" xfId="0" applyFont="1" applyBorder="1" applyAlignment="1">
      <alignment horizontal="center" vertical="center"/>
    </xf>
    <xf numFmtId="0" fontId="29" fillId="0" borderId="115" xfId="0" applyFont="1" applyBorder="1" applyAlignment="1">
      <alignment horizontal="center" vertical="center"/>
    </xf>
    <xf numFmtId="0" fontId="30" fillId="11" borderId="1" xfId="0" applyFont="1" applyFill="1" applyBorder="1" applyAlignment="1">
      <alignment horizontal="center" vertical="center"/>
    </xf>
    <xf numFmtId="0" fontId="30" fillId="11" borderId="2" xfId="0" applyFont="1" applyFill="1" applyBorder="1" applyAlignment="1">
      <alignment horizontal="center" vertical="center"/>
    </xf>
    <xf numFmtId="0" fontId="30" fillId="11" borderId="14" xfId="0" applyFont="1" applyFill="1" applyBorder="1" applyAlignment="1">
      <alignment horizontal="center" vertical="center"/>
    </xf>
    <xf numFmtId="0" fontId="30" fillId="11" borderId="15" xfId="0" applyFont="1" applyFill="1" applyBorder="1" applyAlignment="1">
      <alignment horizontal="center" vertical="center"/>
    </xf>
    <xf numFmtId="0" fontId="106" fillId="0" borderId="1" xfId="0" applyFont="1" applyBorder="1" applyAlignment="1">
      <alignment horizontal="center" vertical="top"/>
    </xf>
    <xf numFmtId="0" fontId="106" fillId="0" borderId="2" xfId="0" applyFont="1" applyBorder="1" applyAlignment="1">
      <alignment horizontal="center" vertical="top"/>
    </xf>
    <xf numFmtId="0" fontId="106" fillId="0" borderId="3" xfId="0" applyFont="1" applyBorder="1" applyAlignment="1">
      <alignment horizontal="center" vertical="top"/>
    </xf>
    <xf numFmtId="0" fontId="106" fillId="0" borderId="31" xfId="0" applyFont="1" applyBorder="1" applyAlignment="1">
      <alignment horizontal="center" vertical="top" wrapText="1"/>
    </xf>
    <xf numFmtId="0" fontId="106" fillId="0" borderId="33" xfId="0" applyFont="1" applyBorder="1" applyAlignment="1">
      <alignment horizontal="center" vertical="top"/>
    </xf>
    <xf numFmtId="0" fontId="106" fillId="0" borderId="34" xfId="0" applyFont="1" applyBorder="1" applyAlignment="1">
      <alignment horizontal="center" vertical="top"/>
    </xf>
    <xf numFmtId="0" fontId="30" fillId="5" borderId="123" xfId="0" applyFont="1" applyFill="1" applyBorder="1" applyAlignment="1">
      <alignment horizontal="center"/>
    </xf>
    <xf numFmtId="0" fontId="127" fillId="0" borderId="111" xfId="0" applyFont="1" applyBorder="1" applyAlignment="1">
      <alignment horizontal="center" vertical="center" wrapText="1"/>
    </xf>
    <xf numFmtId="0" fontId="127" fillId="0" borderId="98" xfId="0" applyFont="1" applyBorder="1" applyAlignment="1">
      <alignment horizontal="center" vertical="center" wrapText="1"/>
    </xf>
    <xf numFmtId="0" fontId="127" fillId="0" borderId="115" xfId="0" applyFont="1" applyBorder="1" applyAlignment="1">
      <alignment horizontal="center" vertical="center" wrapText="1"/>
    </xf>
    <xf numFmtId="0" fontId="30" fillId="0" borderId="111" xfId="0" applyFont="1" applyBorder="1" applyAlignment="1">
      <alignment horizontal="center" vertical="center"/>
    </xf>
    <xf numFmtId="0" fontId="30" fillId="0" borderId="98" xfId="0" applyFont="1" applyBorder="1" applyAlignment="1">
      <alignment horizontal="center" vertical="center"/>
    </xf>
    <xf numFmtId="0" fontId="30" fillId="0" borderId="115" xfId="0" applyFont="1" applyBorder="1" applyAlignment="1">
      <alignment horizontal="center" vertical="center"/>
    </xf>
    <xf numFmtId="14" fontId="196" fillId="0" borderId="0" xfId="0" applyNumberFormat="1" applyFont="1" applyAlignment="1">
      <alignment horizontal="center" vertical="center"/>
    </xf>
    <xf numFmtId="0" fontId="102" fillId="0" borderId="63" xfId="0" applyFont="1" applyBorder="1" applyAlignment="1" applyProtection="1">
      <alignment horizontal="right"/>
      <protection locked="0"/>
    </xf>
    <xf numFmtId="0" fontId="102" fillId="0" borderId="62" xfId="0" applyFont="1" applyBorder="1" applyAlignment="1" applyProtection="1">
      <alignment horizontal="right"/>
      <protection locked="0"/>
    </xf>
    <xf numFmtId="0" fontId="102" fillId="0" borderId="42" xfId="0" applyFont="1" applyBorder="1" applyAlignment="1" applyProtection="1">
      <alignment horizontal="right" vertical="center"/>
      <protection locked="0"/>
    </xf>
    <xf numFmtId="0" fontId="102" fillId="0" borderId="99" xfId="0" applyFont="1" applyBorder="1" applyAlignment="1" applyProtection="1">
      <alignment horizontal="right" vertical="center"/>
      <protection locked="0"/>
    </xf>
    <xf numFmtId="0" fontId="29" fillId="0" borderId="105" xfId="0" applyFont="1" applyBorder="1" applyAlignment="1">
      <alignment horizontal="center" vertical="center"/>
    </xf>
    <xf numFmtId="0" fontId="29" fillId="0" borderId="45" xfId="0" applyFont="1" applyBorder="1" applyAlignment="1">
      <alignment horizontal="center" vertical="center"/>
    </xf>
    <xf numFmtId="0" fontId="29" fillId="0" borderId="46" xfId="0" applyFont="1" applyBorder="1" applyAlignment="1">
      <alignment horizontal="center" vertical="center"/>
    </xf>
    <xf numFmtId="0" fontId="102" fillId="0" borderId="42" xfId="0" applyFont="1" applyBorder="1" applyAlignment="1" applyProtection="1">
      <alignment horizontal="right"/>
      <protection locked="0"/>
    </xf>
    <xf numFmtId="0" fontId="102" fillId="0" borderId="99" xfId="0" applyFont="1" applyBorder="1" applyAlignment="1" applyProtection="1">
      <alignment horizontal="right"/>
      <protection locked="0"/>
    </xf>
    <xf numFmtId="0" fontId="30" fillId="4" borderId="111" xfId="0" applyFont="1" applyFill="1" applyBorder="1" applyAlignment="1">
      <alignment horizontal="center" vertical="center" textRotation="255"/>
    </xf>
    <xf numFmtId="0" fontId="122" fillId="0" borderId="81" xfId="0" applyFont="1" applyBorder="1">
      <alignment vertical="center"/>
    </xf>
    <xf numFmtId="0" fontId="30" fillId="0" borderId="38" xfId="0" applyFont="1" applyBorder="1" applyAlignment="1">
      <alignment horizontal="center" vertical="center"/>
    </xf>
    <xf numFmtId="0" fontId="30" fillId="0" borderId="123" xfId="0" applyFont="1" applyBorder="1" applyAlignment="1">
      <alignment horizontal="center" vertical="center"/>
    </xf>
    <xf numFmtId="0" fontId="102" fillId="0" borderId="267" xfId="0" applyFont="1" applyBorder="1" applyAlignment="1" applyProtection="1">
      <alignment horizontal="right"/>
      <protection locked="0"/>
    </xf>
    <xf numFmtId="0" fontId="102" fillId="0" borderId="268" xfId="0" applyFont="1" applyBorder="1" applyAlignment="1" applyProtection="1">
      <alignment horizontal="right"/>
      <protection locked="0"/>
    </xf>
    <xf numFmtId="186" fontId="102" fillId="3" borderId="89" xfId="0" applyNumberFormat="1" applyFont="1" applyFill="1" applyBorder="1" applyAlignment="1" applyProtection="1">
      <alignment horizontal="right" vertical="center"/>
      <protection locked="0"/>
    </xf>
    <xf numFmtId="186" fontId="102" fillId="3" borderId="137" xfId="0" applyNumberFormat="1" applyFont="1" applyFill="1" applyBorder="1" applyAlignment="1" applyProtection="1">
      <alignment horizontal="right" vertical="center"/>
      <protection locked="0"/>
    </xf>
    <xf numFmtId="0" fontId="102" fillId="0" borderId="37" xfId="0" applyFont="1" applyBorder="1" applyAlignment="1" applyProtection="1">
      <alignment horizontal="right" vertical="center"/>
      <protection locked="0"/>
    </xf>
    <xf numFmtId="0" fontId="102" fillId="0" borderId="109" xfId="0" applyFont="1" applyBorder="1" applyAlignment="1" applyProtection="1">
      <alignment horizontal="right" vertical="center"/>
      <protection locked="0"/>
    </xf>
    <xf numFmtId="0" fontId="30" fillId="0" borderId="102" xfId="0" applyFont="1" applyBorder="1" applyAlignment="1">
      <alignment horizontal="center" vertical="center"/>
    </xf>
    <xf numFmtId="0" fontId="30" fillId="0" borderId="160" xfId="0" applyFont="1" applyBorder="1" applyAlignment="1">
      <alignment horizontal="center" vertical="center"/>
    </xf>
    <xf numFmtId="0" fontId="102" fillId="0" borderId="269" xfId="0" applyFont="1" applyBorder="1" applyAlignment="1" applyProtection="1">
      <alignment horizontal="right"/>
      <protection locked="0"/>
    </xf>
    <xf numFmtId="0" fontId="102" fillId="0" borderId="270" xfId="0" applyFont="1" applyBorder="1" applyAlignment="1" applyProtection="1">
      <alignment horizontal="right"/>
      <protection locked="0"/>
    </xf>
    <xf numFmtId="0" fontId="29" fillId="0" borderId="206" xfId="0" applyFont="1" applyBorder="1" applyAlignment="1" applyProtection="1">
      <alignment horizontal="center" vertical="center"/>
      <protection locked="0" hidden="1"/>
    </xf>
    <xf numFmtId="0" fontId="29" fillId="0" borderId="64" xfId="0" applyFont="1" applyBorder="1" applyAlignment="1" applyProtection="1">
      <alignment horizontal="center" vertical="center"/>
      <protection locked="0" hidden="1"/>
    </xf>
    <xf numFmtId="0" fontId="102" fillId="3" borderId="38" xfId="0" applyFont="1" applyFill="1" applyBorder="1" applyAlignment="1" applyProtection="1">
      <alignment horizontal="right" vertical="center"/>
      <protection locked="0"/>
    </xf>
    <xf numFmtId="0" fontId="102" fillId="3" borderId="123" xfId="0" applyFont="1" applyFill="1" applyBorder="1" applyAlignment="1" applyProtection="1">
      <alignment horizontal="right" vertical="center"/>
      <protection locked="0"/>
    </xf>
    <xf numFmtId="0" fontId="102" fillId="0" borderId="37" xfId="0" applyFont="1" applyBorder="1" applyAlignment="1" applyProtection="1">
      <alignment horizontal="right"/>
      <protection locked="0"/>
    </xf>
    <xf numFmtId="0" fontId="102" fillId="0" borderId="109" xfId="0" applyFont="1" applyBorder="1" applyAlignment="1" applyProtection="1">
      <alignment horizontal="right"/>
      <protection locked="0"/>
    </xf>
    <xf numFmtId="0" fontId="30" fillId="0" borderId="104" xfId="0" applyFont="1" applyBorder="1" applyAlignment="1">
      <alignment horizontal="center" vertical="center" textRotation="255"/>
    </xf>
    <xf numFmtId="0" fontId="122" fillId="0" borderId="98" xfId="0" applyFont="1" applyBorder="1">
      <alignment vertical="center"/>
    </xf>
    <xf numFmtId="0" fontId="30" fillId="0" borderId="53" xfId="0" applyFont="1" applyBorder="1" applyAlignment="1">
      <alignment horizontal="center" vertical="center"/>
    </xf>
    <xf numFmtId="0" fontId="30" fillId="0" borderId="55" xfId="0" applyFont="1" applyBorder="1" applyAlignment="1">
      <alignment horizontal="center" vertical="center"/>
    </xf>
    <xf numFmtId="0" fontId="29" fillId="0" borderId="106" xfId="0" applyFont="1" applyBorder="1" applyAlignment="1" applyProtection="1">
      <alignment horizontal="center" vertical="center"/>
      <protection locked="0" hidden="1"/>
    </xf>
    <xf numFmtId="0" fontId="29" fillId="0" borderId="107" xfId="0" applyFont="1" applyBorder="1" applyAlignment="1" applyProtection="1">
      <alignment horizontal="center" vertical="center"/>
      <protection locked="0" hidden="1"/>
    </xf>
    <xf numFmtId="0" fontId="102" fillId="3" borderId="37" xfId="0" applyFont="1" applyFill="1" applyBorder="1" applyAlignment="1" applyProtection="1">
      <alignment horizontal="right" vertical="center"/>
      <protection locked="0"/>
    </xf>
    <xf numFmtId="0" fontId="102" fillId="3" borderId="214" xfId="0" applyFont="1" applyFill="1" applyBorder="1" applyAlignment="1" applyProtection="1">
      <alignment horizontal="right" vertical="center"/>
      <protection locked="0"/>
    </xf>
    <xf numFmtId="0" fontId="30" fillId="0" borderId="65" xfId="0" applyFont="1" applyBorder="1" applyAlignment="1">
      <alignment horizontal="center" vertical="center"/>
    </xf>
    <xf numFmtId="0" fontId="102" fillId="0" borderId="65" xfId="0" applyFont="1" applyBorder="1" applyAlignment="1" applyProtection="1">
      <alignment horizontal="right"/>
      <protection locked="0"/>
    </xf>
    <xf numFmtId="0" fontId="102" fillId="0" borderId="241" xfId="0" applyFont="1" applyBorder="1" applyAlignment="1" applyProtection="1">
      <alignment horizontal="right"/>
      <protection locked="0"/>
    </xf>
    <xf numFmtId="0" fontId="29" fillId="11" borderId="56" xfId="0" applyFont="1" applyFill="1" applyBorder="1" applyAlignment="1">
      <alignment horizontal="center" vertical="center"/>
    </xf>
    <xf numFmtId="0" fontId="29" fillId="11" borderId="112" xfId="0" applyFont="1" applyFill="1" applyBorder="1" applyAlignment="1">
      <alignment horizontal="center" vertical="center"/>
    </xf>
    <xf numFmtId="0" fontId="28" fillId="0" borderId="112" xfId="0" applyFont="1" applyBorder="1" applyAlignment="1">
      <alignment horizontal="right" vertical="center"/>
    </xf>
    <xf numFmtId="0" fontId="28" fillId="0" borderId="59" xfId="0" applyFont="1" applyBorder="1" applyAlignment="1">
      <alignment horizontal="right" vertical="center"/>
    </xf>
    <xf numFmtId="0" fontId="30" fillId="0" borderId="133"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wrapText="1"/>
      <protection locked="0"/>
    </xf>
    <xf numFmtId="0" fontId="102" fillId="0" borderId="133" xfId="0" applyFont="1" applyBorder="1" applyAlignment="1" applyProtection="1">
      <alignment horizontal="right"/>
      <protection locked="0"/>
    </xf>
    <xf numFmtId="0" fontId="102" fillId="0" borderId="34" xfId="0" applyFont="1" applyBorder="1" applyAlignment="1" applyProtection="1">
      <alignment horizontal="right"/>
      <protection locked="0"/>
    </xf>
    <xf numFmtId="0" fontId="29" fillId="0" borderId="119" xfId="0" applyFont="1" applyBorder="1" applyAlignment="1" applyProtection="1">
      <alignment horizontal="center" vertical="center"/>
      <protection locked="0"/>
    </xf>
    <xf numFmtId="0" fontId="29" fillId="0" borderId="83" xfId="0" applyFont="1" applyBorder="1" applyAlignment="1" applyProtection="1">
      <alignment horizontal="center" vertical="center"/>
      <protection locked="0"/>
    </xf>
    <xf numFmtId="0" fontId="102" fillId="0" borderId="89" xfId="0" applyFont="1" applyBorder="1" applyAlignment="1" applyProtection="1">
      <alignment horizontal="right" vertical="center"/>
      <protection locked="0"/>
    </xf>
    <xf numFmtId="0" fontId="102" fillId="0" borderId="117" xfId="0" applyFont="1" applyBorder="1" applyAlignment="1" applyProtection="1">
      <alignment horizontal="right" vertical="center"/>
      <protection locked="0"/>
    </xf>
    <xf numFmtId="0" fontId="30" fillId="2" borderId="111" xfId="0" applyFont="1" applyFill="1" applyBorder="1" applyAlignment="1">
      <alignment horizontal="center" vertical="center" textRotation="255"/>
    </xf>
    <xf numFmtId="0" fontId="30" fillId="2" borderId="98" xfId="0" applyFont="1" applyFill="1" applyBorder="1" applyAlignment="1">
      <alignment horizontal="center" vertical="center" textRotation="255"/>
    </xf>
    <xf numFmtId="0" fontId="30" fillId="2" borderId="115" xfId="0" applyFont="1" applyFill="1" applyBorder="1" applyAlignment="1">
      <alignment horizontal="center" vertical="center" textRotation="255"/>
    </xf>
    <xf numFmtId="0" fontId="102" fillId="0" borderId="53" xfId="0" applyFont="1" applyBorder="1" applyAlignment="1" applyProtection="1">
      <alignment horizontal="right" vertical="center"/>
      <protection locked="0"/>
    </xf>
    <xf numFmtId="0" fontId="102" fillId="0" borderId="242" xfId="0" applyFont="1" applyBorder="1" applyAlignment="1" applyProtection="1">
      <alignment horizontal="right" vertical="center"/>
      <protection locked="0"/>
    </xf>
    <xf numFmtId="0" fontId="30" fillId="4" borderId="19" xfId="0" applyFont="1" applyFill="1" applyBorder="1" applyAlignment="1">
      <alignment horizontal="center" vertical="center" textRotation="255"/>
    </xf>
    <xf numFmtId="0" fontId="122" fillId="0" borderId="25" xfId="0" applyFont="1" applyBorder="1">
      <alignment vertical="center"/>
    </xf>
    <xf numFmtId="0" fontId="102" fillId="0" borderId="38" xfId="0" applyFont="1" applyBorder="1" applyAlignment="1" applyProtection="1">
      <alignment horizontal="right"/>
      <protection locked="0"/>
    </xf>
    <xf numFmtId="0" fontId="102" fillId="0" borderId="237" xfId="0" applyFont="1" applyBorder="1" applyAlignment="1" applyProtection="1">
      <alignment horizontal="right"/>
      <protection locked="0"/>
    </xf>
    <xf numFmtId="0" fontId="30" fillId="0" borderId="89" xfId="0" applyFont="1" applyBorder="1" applyAlignment="1">
      <alignment horizontal="center" vertical="center"/>
    </xf>
    <xf numFmtId="0" fontId="30" fillId="0" borderId="137" xfId="0" applyFont="1" applyBorder="1" applyAlignment="1">
      <alignment horizontal="center" vertical="center"/>
    </xf>
    <xf numFmtId="0" fontId="102" fillId="0" borderId="89" xfId="0" applyFont="1" applyBorder="1" applyAlignment="1" applyProtection="1">
      <alignment horizontal="right"/>
      <protection locked="0"/>
    </xf>
    <xf numFmtId="0" fontId="102" fillId="0" borderId="117" xfId="0" applyFont="1" applyBorder="1" applyAlignment="1" applyProtection="1">
      <alignment horizontal="right"/>
      <protection locked="0"/>
    </xf>
    <xf numFmtId="186" fontId="102" fillId="3" borderId="102" xfId="0" applyNumberFormat="1" applyFont="1" applyFill="1" applyBorder="1" applyAlignment="1" applyProtection="1">
      <alignment horizontal="right" vertical="center"/>
      <protection locked="0"/>
    </xf>
    <xf numFmtId="186" fontId="102" fillId="3" borderId="160" xfId="0" applyNumberFormat="1" applyFont="1" applyFill="1" applyBorder="1" applyAlignment="1" applyProtection="1">
      <alignment horizontal="right" vertical="center"/>
      <protection locked="0"/>
    </xf>
    <xf numFmtId="0" fontId="82" fillId="0" borderId="0" xfId="0" applyFont="1" applyAlignment="1">
      <alignment horizontal="center" vertical="center"/>
    </xf>
    <xf numFmtId="0" fontId="29" fillId="0" borderId="105" xfId="0" applyFont="1" applyBorder="1" applyAlignment="1" applyProtection="1">
      <alignment horizontal="center" vertical="center" shrinkToFit="1"/>
      <protection locked="0"/>
    </xf>
    <xf numFmtId="0" fontId="29" fillId="0" borderId="45"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0" fillId="0" borderId="37" xfId="0" applyFont="1" applyBorder="1" applyAlignment="1">
      <alignment horizontal="center" vertical="center"/>
    </xf>
    <xf numFmtId="0" fontId="30" fillId="0" borderId="214" xfId="0" applyFont="1" applyBorder="1" applyAlignment="1">
      <alignment horizontal="center" vertical="center"/>
    </xf>
    <xf numFmtId="0" fontId="29" fillId="0" borderId="23"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02" fillId="0" borderId="102" xfId="0" applyFont="1" applyBorder="1" applyAlignment="1" applyProtection="1">
      <alignment horizontal="right" vertical="center"/>
      <protection locked="0"/>
    </xf>
    <xf numFmtId="0" fontId="102" fillId="0" borderId="103" xfId="0" applyFont="1" applyBorder="1" applyAlignment="1" applyProtection="1">
      <alignment horizontal="right" vertical="center"/>
      <protection locked="0"/>
    </xf>
    <xf numFmtId="0" fontId="30" fillId="0" borderId="42" xfId="0" applyFont="1" applyBorder="1" applyAlignment="1">
      <alignment horizontal="center" vertical="center"/>
    </xf>
    <xf numFmtId="0" fontId="30" fillId="0" borderId="46" xfId="0" applyFont="1" applyBorder="1" applyAlignment="1">
      <alignment horizontal="center" vertical="center"/>
    </xf>
    <xf numFmtId="0" fontId="30" fillId="12" borderId="31" xfId="0" applyFont="1" applyFill="1" applyBorder="1" applyAlignment="1">
      <alignment horizontal="center" vertical="center"/>
    </xf>
    <xf numFmtId="0" fontId="30" fillId="12" borderId="33" xfId="0" applyFont="1" applyFill="1" applyBorder="1" applyAlignment="1">
      <alignment horizontal="center" vertical="center"/>
    </xf>
    <xf numFmtId="0" fontId="30" fillId="12" borderId="32" xfId="0" applyFont="1" applyFill="1" applyBorder="1" applyAlignment="1">
      <alignment horizontal="center" vertical="center"/>
    </xf>
    <xf numFmtId="0" fontId="30" fillId="12" borderId="133" xfId="0" applyFont="1" applyFill="1" applyBorder="1" applyAlignment="1">
      <alignment horizontal="center"/>
    </xf>
    <xf numFmtId="0" fontId="30" fillId="12" borderId="32" xfId="0" applyFont="1" applyFill="1" applyBorder="1" applyAlignment="1">
      <alignment horizontal="center"/>
    </xf>
    <xf numFmtId="0" fontId="30" fillId="12" borderId="34" xfId="0" applyFont="1" applyFill="1" applyBorder="1" applyAlignment="1">
      <alignment horizontal="center"/>
    </xf>
    <xf numFmtId="0" fontId="30" fillId="2" borderId="5" xfId="0" applyFont="1" applyFill="1" applyBorder="1" applyAlignment="1">
      <alignment horizontal="center" vertical="center" textRotation="255"/>
    </xf>
    <xf numFmtId="0" fontId="30" fillId="2" borderId="16" xfId="0" applyFont="1" applyFill="1" applyBorder="1" applyAlignment="1">
      <alignment horizontal="center" vertical="center" textRotation="255"/>
    </xf>
    <xf numFmtId="0" fontId="29" fillId="11" borderId="56" xfId="0" applyFont="1" applyFill="1" applyBorder="1" applyAlignment="1">
      <alignment horizontal="center"/>
    </xf>
    <xf numFmtId="0" fontId="29" fillId="11" borderId="112" xfId="0" applyFont="1" applyFill="1" applyBorder="1" applyAlignment="1">
      <alignment horizontal="center"/>
    </xf>
    <xf numFmtId="0" fontId="28" fillId="0" borderId="112" xfId="0" applyFont="1" applyBorder="1" applyAlignment="1">
      <alignment horizontal="right"/>
    </xf>
    <xf numFmtId="0" fontId="28" fillId="0" borderId="59" xfId="0" applyFont="1" applyBorder="1" applyAlignment="1">
      <alignment horizontal="right"/>
    </xf>
    <xf numFmtId="0" fontId="30" fillId="0" borderId="4" xfId="0" applyFont="1" applyBorder="1" applyAlignment="1">
      <alignment horizontal="left" vertical="center" wrapText="1"/>
    </xf>
    <xf numFmtId="0" fontId="30" fillId="0" borderId="0" xfId="0" applyFont="1" applyAlignment="1">
      <alignment horizontal="left" vertical="center" wrapText="1"/>
    </xf>
    <xf numFmtId="0" fontId="30" fillId="0" borderId="119" xfId="0" applyFont="1" applyBorder="1" applyAlignment="1">
      <alignment horizontal="left" vertical="center" wrapText="1"/>
    </xf>
    <xf numFmtId="0" fontId="30" fillId="0" borderId="83" xfId="0" applyFont="1" applyBorder="1" applyAlignment="1">
      <alignment horizontal="left" vertical="center" wrapText="1"/>
    </xf>
    <xf numFmtId="0" fontId="27" fillId="0" borderId="119" xfId="0" applyFont="1" applyBorder="1" applyAlignment="1" applyProtection="1">
      <alignment horizontal="left" vertical="center"/>
      <protection locked="0"/>
    </xf>
    <xf numFmtId="0" fontId="27" fillId="0" borderId="83" xfId="0" applyFont="1" applyBorder="1" applyAlignment="1" applyProtection="1">
      <alignment horizontal="left" vertical="center"/>
      <protection locked="0"/>
    </xf>
    <xf numFmtId="0" fontId="102" fillId="3" borderId="89" xfId="0" applyFont="1" applyFill="1" applyBorder="1" applyAlignment="1" applyProtection="1">
      <alignment horizontal="right" vertical="center"/>
      <protection locked="0"/>
    </xf>
    <xf numFmtId="0" fontId="102" fillId="3" borderId="137" xfId="0" applyFont="1" applyFill="1" applyBorder="1" applyAlignment="1" applyProtection="1">
      <alignment horizontal="right" vertical="center"/>
      <protection locked="0"/>
    </xf>
    <xf numFmtId="0" fontId="122" fillId="0" borderId="115" xfId="0" applyFont="1" applyBorder="1">
      <alignment vertical="center"/>
    </xf>
    <xf numFmtId="0" fontId="220" fillId="0" borderId="0" xfId="0" applyFont="1" applyAlignment="1" applyProtection="1">
      <alignment horizontal="right" vertical="center"/>
      <protection locked="0"/>
    </xf>
    <xf numFmtId="0" fontId="30" fillId="19" borderId="37" xfId="0" applyFont="1" applyFill="1" applyBorder="1" applyAlignment="1">
      <alignment horizontal="center" vertical="center"/>
    </xf>
    <xf numFmtId="0" fontId="30" fillId="19" borderId="214" xfId="0" applyFont="1" applyFill="1" applyBorder="1" applyAlignment="1">
      <alignment horizontal="center" vertical="center"/>
    </xf>
    <xf numFmtId="0" fontId="102" fillId="19" borderId="37" xfId="0" applyFont="1" applyFill="1" applyBorder="1" applyAlignment="1">
      <alignment horizontal="right"/>
    </xf>
    <xf numFmtId="0" fontId="102" fillId="19" borderId="109" xfId="0" applyFont="1" applyFill="1" applyBorder="1" applyAlignment="1">
      <alignment horizontal="right"/>
    </xf>
    <xf numFmtId="0" fontId="30" fillId="11" borderId="31" xfId="0" applyFont="1" applyFill="1" applyBorder="1" applyAlignment="1">
      <alignment horizontal="center" vertical="center"/>
    </xf>
    <xf numFmtId="0" fontId="30" fillId="11" borderId="33" xfId="0" applyFont="1" applyFill="1" applyBorder="1" applyAlignment="1">
      <alignment horizontal="center" vertical="center"/>
    </xf>
    <xf numFmtId="0" fontId="102" fillId="11" borderId="239" xfId="0" applyFont="1" applyFill="1" applyBorder="1" applyAlignment="1">
      <alignment horizontal="right"/>
    </xf>
    <xf numFmtId="0" fontId="102" fillId="11" borderId="34" xfId="0" applyFont="1" applyFill="1" applyBorder="1" applyAlignment="1">
      <alignment horizontal="right"/>
    </xf>
    <xf numFmtId="0" fontId="30" fillId="0" borderId="110" xfId="0" applyFont="1" applyBorder="1" applyAlignment="1">
      <alignment horizontal="center" vertical="center" textRotation="255"/>
    </xf>
    <xf numFmtId="0" fontId="30" fillId="0" borderId="97" xfId="0" applyFont="1" applyBorder="1" applyAlignment="1">
      <alignment horizontal="center" vertical="center" textRotation="255"/>
    </xf>
    <xf numFmtId="0" fontId="30" fillId="0" borderId="108" xfId="0" applyFont="1" applyBorder="1" applyAlignment="1">
      <alignment horizontal="center" vertical="center" textRotation="255"/>
    </xf>
    <xf numFmtId="0" fontId="106" fillId="0" borderId="61" xfId="0" applyFont="1" applyBorder="1" applyAlignment="1" applyProtection="1">
      <alignment horizontal="center" vertical="center"/>
      <protection locked="0"/>
    </xf>
    <xf numFmtId="0" fontId="106" fillId="0" borderId="2" xfId="0" applyFont="1" applyBorder="1" applyAlignment="1" applyProtection="1">
      <alignment horizontal="center" vertical="center"/>
      <protection locked="0"/>
    </xf>
    <xf numFmtId="0" fontId="106" fillId="0" borderId="1" xfId="0" applyFont="1" applyBorder="1" applyAlignment="1" applyProtection="1">
      <alignment horizontal="center" vertical="center"/>
      <protection locked="0"/>
    </xf>
    <xf numFmtId="0" fontId="106" fillId="0" borderId="19" xfId="0" applyFont="1" applyBorder="1" applyAlignment="1" applyProtection="1">
      <alignment horizontal="center" vertical="center"/>
      <protection locked="0"/>
    </xf>
    <xf numFmtId="0" fontId="212" fillId="0" borderId="61" xfId="0" applyFont="1" applyBorder="1" applyAlignment="1" applyProtection="1">
      <alignment horizontal="right"/>
      <protection locked="0"/>
    </xf>
    <xf numFmtId="0" fontId="212" fillId="0" borderId="3" xfId="0" applyFont="1" applyBorder="1" applyAlignment="1" applyProtection="1">
      <alignment horizontal="right"/>
      <protection locked="0"/>
    </xf>
    <xf numFmtId="0" fontId="106" fillId="0" borderId="17" xfId="0" applyFont="1" applyBorder="1" applyAlignment="1" applyProtection="1">
      <alignment horizontal="center" vertical="center"/>
      <protection locked="0"/>
    </xf>
    <xf numFmtId="0" fontId="106" fillId="0" borderId="11" xfId="0" applyFont="1" applyBorder="1" applyAlignment="1" applyProtection="1">
      <alignment horizontal="center" vertical="center"/>
      <protection locked="0"/>
    </xf>
    <xf numFmtId="0" fontId="30" fillId="18" borderId="98" xfId="0" applyFont="1" applyFill="1" applyBorder="1" applyAlignment="1">
      <alignment horizontal="center" vertical="center" textRotation="255"/>
    </xf>
    <xf numFmtId="0" fontId="122" fillId="19" borderId="98" xfId="0" applyFont="1" applyFill="1" applyBorder="1">
      <alignment vertical="center"/>
    </xf>
    <xf numFmtId="0" fontId="122" fillId="19" borderId="115" xfId="0" applyFont="1" applyFill="1" applyBorder="1">
      <alignment vertical="center"/>
    </xf>
    <xf numFmtId="0" fontId="30" fillId="19" borderId="89" xfId="0" applyFont="1" applyFill="1" applyBorder="1" applyAlignment="1">
      <alignment horizontal="center" vertical="center"/>
    </xf>
    <xf numFmtId="0" fontId="30" fillId="19" borderId="137" xfId="0" applyFont="1" applyFill="1" applyBorder="1" applyAlignment="1">
      <alignment horizontal="center" vertical="center"/>
    </xf>
    <xf numFmtId="0" fontId="102" fillId="19" borderId="89" xfId="0" applyFont="1" applyFill="1" applyBorder="1" applyAlignment="1">
      <alignment horizontal="right"/>
    </xf>
    <xf numFmtId="0" fontId="102" fillId="19" borderId="117" xfId="0" applyFont="1" applyFill="1" applyBorder="1" applyAlignment="1">
      <alignment horizontal="right"/>
    </xf>
    <xf numFmtId="0" fontId="30" fillId="19" borderId="42" xfId="0" applyFont="1" applyFill="1" applyBorder="1" applyAlignment="1">
      <alignment horizontal="center" vertical="center"/>
    </xf>
    <xf numFmtId="0" fontId="30" fillId="19" borderId="46" xfId="0" applyFont="1" applyFill="1" applyBorder="1" applyAlignment="1">
      <alignment horizontal="center" vertical="center"/>
    </xf>
    <xf numFmtId="0" fontId="102" fillId="19" borderId="42" xfId="0" applyFont="1" applyFill="1" applyBorder="1" applyAlignment="1">
      <alignment horizontal="right"/>
    </xf>
    <xf numFmtId="0" fontId="102" fillId="19" borderId="99" xfId="0" applyFont="1" applyFill="1" applyBorder="1" applyAlignment="1">
      <alignment horizontal="right"/>
    </xf>
    <xf numFmtId="0" fontId="268" fillId="0" borderId="31" xfId="0" applyFont="1" applyBorder="1" applyAlignment="1">
      <alignment horizontal="left" vertical="center"/>
    </xf>
    <xf numFmtId="0" fontId="268" fillId="0" borderId="33" xfId="0" applyFont="1" applyBorder="1" applyAlignment="1">
      <alignment horizontal="left" vertical="center"/>
    </xf>
    <xf numFmtId="0" fontId="268" fillId="0" borderId="34" xfId="0" applyFont="1" applyBorder="1" applyAlignment="1">
      <alignment horizontal="left" vertical="center"/>
    </xf>
    <xf numFmtId="0" fontId="30" fillId="0" borderId="98" xfId="0" applyFont="1" applyBorder="1" applyAlignment="1">
      <alignment horizontal="center" vertical="center" textRotation="255"/>
    </xf>
    <xf numFmtId="0" fontId="106" fillId="0" borderId="14" xfId="0" applyFont="1" applyBorder="1" applyAlignment="1" applyProtection="1">
      <alignment horizontal="center" vertical="center"/>
      <protection locked="0"/>
    </xf>
    <xf numFmtId="0" fontId="106" fillId="0" borderId="15" xfId="0" applyFont="1" applyBorder="1" applyAlignment="1" applyProtection="1">
      <alignment horizontal="center" vertical="center"/>
      <protection locked="0"/>
    </xf>
    <xf numFmtId="0" fontId="106" fillId="0" borderId="16" xfId="0" applyFont="1" applyBorder="1" applyAlignment="1" applyProtection="1">
      <alignment horizontal="center" vertical="center"/>
      <protection locked="0"/>
    </xf>
    <xf numFmtId="0" fontId="212" fillId="0" borderId="63" xfId="0" applyFont="1" applyBorder="1" applyAlignment="1" applyProtection="1">
      <alignment horizontal="right"/>
      <protection locked="0"/>
    </xf>
    <xf numFmtId="0" fontId="212" fillId="0" borderId="62" xfId="0" applyFont="1" applyBorder="1" applyAlignment="1" applyProtection="1">
      <alignment horizontal="right"/>
      <protection locked="0"/>
    </xf>
    <xf numFmtId="0" fontId="123" fillId="0" borderId="2" xfId="0" applyFont="1" applyBorder="1" applyAlignment="1">
      <alignment horizontal="left" vertical="center" wrapText="1"/>
    </xf>
    <xf numFmtId="0" fontId="123" fillId="0" borderId="0" xfId="0" applyFont="1" applyAlignment="1">
      <alignment horizontal="left" vertical="center" wrapText="1"/>
    </xf>
    <xf numFmtId="0" fontId="106" fillId="0" borderId="12" xfId="0" applyFont="1" applyBorder="1" applyAlignment="1" applyProtection="1">
      <alignment horizontal="center" vertical="center"/>
      <protection locked="0"/>
    </xf>
    <xf numFmtId="0" fontId="106" fillId="0" borderId="105" xfId="0" applyFont="1" applyBorder="1" applyAlignment="1" applyProtection="1">
      <alignment horizontal="center" vertical="center"/>
      <protection locked="0"/>
    </xf>
    <xf numFmtId="0" fontId="106" fillId="0" borderId="45" xfId="0" applyFont="1" applyBorder="1" applyAlignment="1" applyProtection="1">
      <alignment horizontal="center" vertical="center"/>
      <protection locked="0"/>
    </xf>
    <xf numFmtId="0" fontId="106" fillId="0" borderId="46" xfId="0" applyFont="1" applyBorder="1" applyAlignment="1" applyProtection="1">
      <alignment horizontal="center" vertical="center"/>
      <protection locked="0"/>
    </xf>
    <xf numFmtId="0" fontId="212" fillId="0" borderId="42" xfId="0" applyFont="1" applyBorder="1" applyAlignment="1" applyProtection="1">
      <alignment horizontal="right"/>
      <protection locked="0"/>
    </xf>
    <xf numFmtId="0" fontId="212" fillId="0" borderId="99" xfId="0" applyFont="1" applyBorder="1" applyAlignment="1" applyProtection="1">
      <alignment horizontal="right"/>
      <protection locked="0"/>
    </xf>
    <xf numFmtId="0" fontId="106" fillId="0" borderId="63" xfId="0" applyFont="1" applyBorder="1" applyAlignment="1" applyProtection="1">
      <alignment horizontal="center" vertical="center"/>
      <protection locked="0"/>
    </xf>
    <xf numFmtId="0" fontId="106" fillId="0" borderId="24" xfId="0" applyFont="1" applyBorder="1" applyAlignment="1" applyProtection="1">
      <alignment horizontal="center" vertical="center"/>
      <protection locked="0"/>
    </xf>
    <xf numFmtId="0" fontId="106" fillId="0" borderId="25" xfId="0" applyFont="1" applyBorder="1" applyAlignment="1" applyProtection="1">
      <alignment horizontal="center" vertical="center"/>
      <protection locked="0"/>
    </xf>
    <xf numFmtId="0" fontId="30" fillId="0" borderId="106" xfId="0" applyFont="1" applyBorder="1" applyAlignment="1">
      <alignment horizontal="center" vertical="center"/>
    </xf>
    <xf numFmtId="0" fontId="30" fillId="0" borderId="107" xfId="0" applyFont="1" applyBorder="1" applyAlignment="1">
      <alignment horizontal="center" vertical="center"/>
    </xf>
    <xf numFmtId="0" fontId="123" fillId="11" borderId="104" xfId="0" applyFont="1" applyFill="1" applyBorder="1" applyAlignment="1">
      <alignment horizontal="center" vertical="center" textRotation="255"/>
    </xf>
    <xf numFmtId="0" fontId="123" fillId="11" borderId="98" xfId="0" applyFont="1" applyFill="1" applyBorder="1" applyAlignment="1">
      <alignment horizontal="center" vertical="center" textRotation="255"/>
    </xf>
    <xf numFmtId="0" fontId="123" fillId="11" borderId="81" xfId="0" applyFont="1" applyFill="1" applyBorder="1" applyAlignment="1">
      <alignment horizontal="center" vertical="center" textRotation="255"/>
    </xf>
    <xf numFmtId="0" fontId="102" fillId="3" borderId="42" xfId="0" applyFont="1" applyFill="1" applyBorder="1" applyAlignment="1" applyProtection="1">
      <alignment horizontal="right" vertical="center"/>
      <protection locked="0"/>
    </xf>
    <xf numFmtId="0" fontId="102" fillId="3" borderId="46" xfId="0" applyFont="1" applyFill="1" applyBorder="1" applyAlignment="1" applyProtection="1">
      <alignment horizontal="right" vertical="center"/>
      <protection locked="0"/>
    </xf>
    <xf numFmtId="0" fontId="102" fillId="3" borderId="53" xfId="0" applyFont="1" applyFill="1" applyBorder="1" applyAlignment="1" applyProtection="1">
      <alignment horizontal="right" vertical="center"/>
      <protection locked="0"/>
    </xf>
    <xf numFmtId="0" fontId="102" fillId="3" borderId="55" xfId="0" applyFont="1" applyFill="1" applyBorder="1" applyAlignment="1" applyProtection="1">
      <alignment horizontal="right" vertical="center"/>
      <protection locked="0"/>
    </xf>
    <xf numFmtId="0" fontId="106" fillId="0" borderId="30" xfId="0" applyFont="1" applyBorder="1" applyAlignment="1" applyProtection="1">
      <alignment horizontal="center" vertical="center"/>
      <protection locked="0"/>
    </xf>
    <xf numFmtId="0" fontId="106" fillId="0" borderId="233" xfId="0" applyFont="1" applyBorder="1" applyAlignment="1" applyProtection="1">
      <alignment horizontal="center" vertical="center"/>
      <protection locked="0"/>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123" fillId="11" borderId="56" xfId="0" applyFont="1" applyFill="1" applyBorder="1" applyAlignment="1" applyProtection="1">
      <alignment horizontal="center" vertical="center"/>
      <protection hidden="1"/>
    </xf>
    <xf numFmtId="0" fontId="123" fillId="11" borderId="112" xfId="0" applyFont="1" applyFill="1" applyBorder="1" applyAlignment="1" applyProtection="1">
      <alignment horizontal="center" vertical="center"/>
      <protection hidden="1"/>
    </xf>
    <xf numFmtId="0" fontId="123" fillId="11" borderId="138" xfId="0" applyFont="1" applyFill="1" applyBorder="1" applyAlignment="1" applyProtection="1">
      <alignment horizontal="center" vertical="center"/>
      <protection hidden="1"/>
    </xf>
    <xf numFmtId="0" fontId="102" fillId="0" borderId="22" xfId="0" applyFont="1" applyBorder="1" applyAlignment="1" applyProtection="1">
      <alignment horizontal="right" vertical="center"/>
      <protection hidden="1"/>
    </xf>
    <xf numFmtId="0" fontId="102" fillId="0" borderId="89" xfId="0" applyFont="1" applyBorder="1" applyAlignment="1" applyProtection="1">
      <alignment horizontal="right" vertical="center"/>
      <protection hidden="1"/>
    </xf>
    <xf numFmtId="0" fontId="102" fillId="0" borderId="104" xfId="0" applyFont="1" applyBorder="1" applyAlignment="1" applyProtection="1">
      <alignment horizontal="right" vertical="center"/>
      <protection locked="0"/>
    </xf>
    <xf numFmtId="0" fontId="102" fillId="0" borderId="114" xfId="0" applyFont="1" applyBorder="1" applyAlignment="1" applyProtection="1">
      <alignment horizontal="right" vertical="center"/>
      <protection locked="0"/>
    </xf>
    <xf numFmtId="0" fontId="102" fillId="3" borderId="22" xfId="0" applyFont="1" applyFill="1" applyBorder="1" applyAlignment="1" applyProtection="1">
      <alignment horizontal="right" vertical="center"/>
      <protection locked="0"/>
    </xf>
    <xf numFmtId="0" fontId="102" fillId="3" borderId="20" xfId="0" applyFont="1" applyFill="1" applyBorder="1" applyAlignment="1" applyProtection="1">
      <alignment horizontal="right" vertical="center"/>
      <protection locked="0"/>
    </xf>
    <xf numFmtId="0" fontId="102" fillId="3" borderId="83" xfId="0" applyFont="1" applyFill="1" applyBorder="1" applyAlignment="1" applyProtection="1">
      <alignment horizontal="right" vertical="center"/>
      <protection locked="0"/>
    </xf>
    <xf numFmtId="0" fontId="102" fillId="0" borderId="22" xfId="0" applyFont="1" applyBorder="1" applyAlignment="1" applyProtection="1">
      <alignment horizontal="right" vertical="center"/>
      <protection locked="0"/>
    </xf>
    <xf numFmtId="0" fontId="102" fillId="0" borderId="26" xfId="0" applyFont="1" applyBorder="1" applyAlignment="1" applyProtection="1">
      <alignment horizontal="right" vertical="center"/>
      <protection locked="0"/>
    </xf>
    <xf numFmtId="0" fontId="258" fillId="0" borderId="18" xfId="0" applyFont="1" applyBorder="1" applyAlignment="1">
      <alignment horizontal="left" vertical="top" wrapText="1"/>
    </xf>
    <xf numFmtId="0" fontId="258" fillId="0" borderId="24" xfId="0" applyFont="1" applyBorder="1" applyAlignment="1">
      <alignment horizontal="left" vertical="top" wrapText="1"/>
    </xf>
    <xf numFmtId="0" fontId="258" fillId="0" borderId="98" xfId="0" applyFont="1" applyBorder="1" applyAlignment="1">
      <alignment horizontal="center" vertical="center" wrapText="1"/>
    </xf>
    <xf numFmtId="0" fontId="258" fillId="0" borderId="81" xfId="0" applyFont="1" applyBorder="1" applyAlignment="1">
      <alignment horizontal="center" vertical="center" wrapText="1"/>
    </xf>
    <xf numFmtId="0" fontId="27" fillId="0" borderId="221" xfId="0" applyFont="1" applyBorder="1" applyAlignment="1" applyProtection="1">
      <alignment horizontal="left" vertical="center"/>
      <protection locked="0"/>
    </xf>
    <xf numFmtId="0" fontId="27" fillId="0" borderId="66" xfId="0" applyFont="1" applyBorder="1" applyAlignment="1" applyProtection="1">
      <alignment horizontal="left" vertical="center"/>
      <protection locked="0"/>
    </xf>
    <xf numFmtId="0" fontId="102" fillId="3" borderId="65" xfId="0" applyFont="1" applyFill="1" applyBorder="1" applyAlignment="1" applyProtection="1">
      <alignment horizontal="right" vertical="center"/>
      <protection locked="0"/>
    </xf>
    <xf numFmtId="0" fontId="102" fillId="3" borderId="140" xfId="0" applyFont="1" applyFill="1" applyBorder="1" applyAlignment="1" applyProtection="1">
      <alignment horizontal="right" vertical="center"/>
      <protection locked="0"/>
    </xf>
    <xf numFmtId="0" fontId="102" fillId="0" borderId="65" xfId="0" applyFont="1" applyBorder="1" applyAlignment="1" applyProtection="1">
      <alignment horizontal="right" vertical="center"/>
      <protection locked="0"/>
    </xf>
    <xf numFmtId="0" fontId="102" fillId="0" borderId="241" xfId="0" applyFont="1" applyBorder="1" applyAlignment="1" applyProtection="1">
      <alignment horizontal="right" vertical="center"/>
      <protection locked="0"/>
    </xf>
    <xf numFmtId="0" fontId="242" fillId="0" borderId="173" xfId="0" applyFont="1" applyBorder="1" applyAlignment="1">
      <alignment horizontal="left" vertical="center"/>
    </xf>
    <xf numFmtId="0" fontId="242" fillId="0" borderId="47" xfId="0" applyFont="1" applyBorder="1" applyAlignment="1">
      <alignment horizontal="left" vertical="center"/>
    </xf>
    <xf numFmtId="0" fontId="102" fillId="3" borderId="24" xfId="0" applyFont="1" applyFill="1" applyBorder="1" applyAlignment="1" applyProtection="1">
      <alignment horizontal="right" vertical="center"/>
      <protection locked="0"/>
    </xf>
    <xf numFmtId="0" fontId="102" fillId="3" borderId="25" xfId="0" applyFont="1" applyFill="1" applyBorder="1" applyAlignment="1" applyProtection="1">
      <alignment horizontal="right" vertical="center"/>
      <protection locked="0"/>
    </xf>
    <xf numFmtId="0" fontId="102" fillId="0" borderId="24" xfId="0" applyFont="1" applyBorder="1" applyAlignment="1" applyProtection="1">
      <alignment horizontal="right" vertical="center"/>
      <protection locked="0"/>
    </xf>
    <xf numFmtId="0" fontId="102" fillId="0" borderId="9" xfId="0" applyFont="1" applyBorder="1" applyAlignment="1" applyProtection="1">
      <alignment horizontal="right" vertical="center"/>
      <protection locked="0"/>
    </xf>
    <xf numFmtId="0" fontId="29" fillId="0" borderId="137" xfId="0" applyFont="1" applyBorder="1" applyAlignment="1" applyProtection="1">
      <alignment horizontal="center" vertical="center" shrinkToFit="1"/>
      <protection locked="0"/>
    </xf>
    <xf numFmtId="0" fontId="102" fillId="3" borderId="102" xfId="0" applyFont="1" applyFill="1" applyBorder="1" applyAlignment="1" applyProtection="1">
      <alignment horizontal="right" vertical="center"/>
      <protection locked="0"/>
    </xf>
    <xf numFmtId="0" fontId="102" fillId="3" borderId="160" xfId="0" applyFont="1" applyFill="1" applyBorder="1" applyAlignment="1" applyProtection="1">
      <alignment horizontal="right" vertical="center"/>
      <protection locked="0"/>
    </xf>
    <xf numFmtId="20" fontId="16" fillId="0" borderId="4" xfId="0" applyNumberFormat="1" applyFont="1" applyBorder="1" applyAlignment="1" applyProtection="1">
      <alignment horizontal="center" vertical="center" justifyLastLine="1"/>
      <protection locked="0"/>
    </xf>
    <xf numFmtId="20" fontId="16" fillId="0" borderId="67" xfId="0" applyNumberFormat="1" applyFont="1" applyBorder="1" applyAlignment="1" applyProtection="1">
      <alignment horizontal="center" vertical="center" justifyLastLine="1"/>
      <protection locked="0"/>
    </xf>
    <xf numFmtId="20" fontId="16" fillId="0" borderId="23" xfId="0" applyNumberFormat="1" applyFont="1" applyBorder="1" applyAlignment="1" applyProtection="1">
      <alignment horizontal="center" vertical="center" justifyLastLine="1"/>
      <protection locked="0"/>
    </xf>
    <xf numFmtId="20" fontId="16" fillId="0" borderId="74" xfId="0" applyNumberFormat="1" applyFont="1" applyBorder="1" applyAlignment="1" applyProtection="1">
      <alignment horizontal="center" vertical="center" justifyLastLine="1"/>
      <protection locked="0"/>
    </xf>
    <xf numFmtId="20" fontId="15" fillId="0" borderId="82" xfId="0" applyNumberFormat="1" applyFont="1" applyBorder="1" applyAlignment="1" applyProtection="1">
      <alignment horizontal="left" vertical="center" shrinkToFit="1"/>
      <protection locked="0"/>
    </xf>
    <xf numFmtId="20" fontId="15" fillId="0" borderId="83" xfId="0" applyNumberFormat="1" applyFont="1" applyBorder="1" applyAlignment="1" applyProtection="1">
      <alignment horizontal="left" vertical="center" shrinkToFit="1"/>
      <protection locked="0"/>
    </xf>
    <xf numFmtId="20" fontId="15" fillId="0" borderId="78" xfId="0" applyNumberFormat="1" applyFont="1" applyBorder="1" applyAlignment="1" applyProtection="1">
      <alignment horizontal="left" vertical="center" shrinkToFit="1"/>
      <protection locked="0"/>
    </xf>
    <xf numFmtId="20" fontId="15" fillId="0" borderId="76" xfId="0" applyNumberFormat="1" applyFont="1" applyBorder="1" applyAlignment="1" applyProtection="1">
      <alignment horizontal="left" vertical="center" shrinkToFit="1"/>
      <protection locked="0"/>
    </xf>
    <xf numFmtId="20" fontId="15" fillId="0" borderId="20"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left" vertical="center" shrinkToFit="1"/>
      <protection locked="0"/>
    </xf>
    <xf numFmtId="20" fontId="16" fillId="0" borderId="254" xfId="0" applyNumberFormat="1" applyFont="1" applyBorder="1" applyAlignment="1" applyProtection="1">
      <alignment horizontal="left" vertical="center" shrinkToFit="1"/>
      <protection locked="0"/>
    </xf>
    <xf numFmtId="20" fontId="16" fillId="0" borderId="126" xfId="0" applyNumberFormat="1" applyFont="1" applyBorder="1" applyAlignment="1" applyProtection="1">
      <alignment horizontal="left" vertical="center" shrinkToFit="1"/>
      <protection locked="0"/>
    </xf>
    <xf numFmtId="20" fontId="16" fillId="0" borderId="255" xfId="0" applyNumberFormat="1" applyFont="1" applyBorder="1" applyAlignment="1" applyProtection="1">
      <alignment horizontal="left" vertical="center" shrinkToFit="1"/>
      <protection locked="0"/>
    </xf>
    <xf numFmtId="20" fontId="16" fillId="0" borderId="70" xfId="0" applyNumberFormat="1" applyFont="1" applyBorder="1" applyAlignment="1" applyProtection="1">
      <alignment horizontal="left" vertical="center" shrinkToFit="1"/>
      <protection locked="0"/>
    </xf>
    <xf numFmtId="20" fontId="16" fillId="0" borderId="0" xfId="0" applyNumberFormat="1" applyFont="1" applyAlignment="1" applyProtection="1">
      <alignment horizontal="left" vertical="center" shrinkToFit="1"/>
      <protection locked="0"/>
    </xf>
    <xf numFmtId="20" fontId="16" fillId="0" borderId="67" xfId="0" applyNumberFormat="1" applyFont="1" applyBorder="1" applyAlignment="1" applyProtection="1">
      <alignment horizontal="left" vertical="center" shrinkToFit="1"/>
      <protection locked="0"/>
    </xf>
    <xf numFmtId="0" fontId="12" fillId="0" borderId="8" xfId="0" applyFont="1" applyBorder="1" applyAlignment="1" applyProtection="1">
      <alignment horizontal="center" vertical="center" wrapText="1"/>
      <protection hidden="1"/>
    </xf>
    <xf numFmtId="20" fontId="71" fillId="0" borderId="7" xfId="0" applyNumberFormat="1" applyFont="1" applyBorder="1" applyAlignment="1" applyProtection="1">
      <alignment horizontal="right" vertical="center" justifyLastLine="1"/>
      <protection locked="0" hidden="1"/>
    </xf>
    <xf numFmtId="20" fontId="71" fillId="0" borderId="8" xfId="0" applyNumberFormat="1" applyFont="1" applyBorder="1" applyAlignment="1" applyProtection="1">
      <alignment horizontal="right" vertical="center" justifyLastLine="1"/>
      <protection locked="0" hidden="1"/>
    </xf>
    <xf numFmtId="20" fontId="16" fillId="0" borderId="256" xfId="0" applyNumberFormat="1" applyFont="1" applyBorder="1" applyAlignment="1" applyProtection="1">
      <alignment horizontal="center" vertical="center" justifyLastLine="1"/>
      <protection locked="0"/>
    </xf>
    <xf numFmtId="20" fontId="16" fillId="0" borderId="255" xfId="0" applyNumberFormat="1" applyFont="1" applyBorder="1" applyAlignment="1" applyProtection="1">
      <alignment horizontal="center" vertical="center" justifyLastLine="1"/>
      <protection locked="0"/>
    </xf>
    <xf numFmtId="178" fontId="20" fillId="0" borderId="90" xfId="0" applyNumberFormat="1" applyFont="1" applyBorder="1" applyAlignment="1" applyProtection="1">
      <alignment horizontal="left" vertical="center" wrapText="1"/>
      <protection locked="0" hidden="1"/>
    </xf>
    <xf numFmtId="178" fontId="20" fillId="0" borderId="91" xfId="0" applyNumberFormat="1" applyFont="1" applyBorder="1" applyAlignment="1" applyProtection="1">
      <alignment horizontal="left" vertical="center" wrapText="1"/>
      <protection locked="0" hidden="1"/>
    </xf>
    <xf numFmtId="178" fontId="20" fillId="0" borderId="118" xfId="0" applyNumberFormat="1" applyFont="1" applyBorder="1" applyAlignment="1" applyProtection="1">
      <alignment horizontal="left" vertical="center" wrapText="1"/>
      <protection locked="0" hidden="1"/>
    </xf>
    <xf numFmtId="20" fontId="15" fillId="0" borderId="128" xfId="0" applyNumberFormat="1" applyFont="1" applyBorder="1" applyAlignment="1" applyProtection="1">
      <alignment horizontal="center" vertical="center" textRotation="255" shrinkToFit="1"/>
      <protection locked="0" hidden="1"/>
    </xf>
    <xf numFmtId="20" fontId="15" fillId="0" borderId="129" xfId="0" applyNumberFormat="1" applyFont="1" applyBorder="1" applyAlignment="1" applyProtection="1">
      <alignment horizontal="center" vertical="center" textRotation="255" shrinkToFit="1"/>
      <protection locked="0" hidden="1"/>
    </xf>
    <xf numFmtId="20" fontId="16" fillId="0" borderId="82" xfId="0" applyNumberFormat="1" applyFont="1" applyBorder="1" applyAlignment="1" applyProtection="1">
      <alignment horizontal="left" vertical="center" justifyLastLine="1"/>
      <protection locked="0"/>
    </xf>
    <xf numFmtId="20" fontId="16" fillId="0" borderId="83" xfId="0" applyNumberFormat="1" applyFont="1" applyBorder="1" applyAlignment="1" applyProtection="1">
      <alignment horizontal="left" vertical="center" justifyLastLine="1"/>
      <protection locked="0"/>
    </xf>
    <xf numFmtId="20" fontId="16" fillId="0" borderId="78" xfId="0" applyNumberFormat="1" applyFont="1" applyBorder="1" applyAlignment="1" applyProtection="1">
      <alignment horizontal="left" vertical="center" justifyLastLine="1"/>
      <protection locked="0"/>
    </xf>
    <xf numFmtId="20" fontId="16" fillId="0" borderId="76" xfId="0" applyNumberFormat="1" applyFont="1" applyBorder="1" applyAlignment="1" applyProtection="1">
      <alignment horizontal="left" vertical="center" justifyLastLine="1"/>
      <protection locked="0"/>
    </xf>
    <xf numFmtId="20" fontId="16" fillId="0" borderId="20" xfId="0" applyNumberFormat="1" applyFont="1" applyBorder="1" applyAlignment="1" applyProtection="1">
      <alignment horizontal="left" vertical="center" justifyLastLine="1"/>
      <protection locked="0"/>
    </xf>
    <xf numFmtId="20" fontId="16" fillId="0" borderId="74" xfId="0" applyNumberFormat="1" applyFont="1" applyBorder="1" applyAlignment="1" applyProtection="1">
      <alignment horizontal="left" vertical="center" justifyLastLine="1"/>
      <protection locked="0"/>
    </xf>
    <xf numFmtId="0" fontId="223" fillId="16" borderId="0" xfId="0" applyFont="1" applyFill="1" applyAlignment="1">
      <alignment horizontal="center" vertical="center"/>
    </xf>
    <xf numFmtId="0" fontId="20" fillId="0" borderId="23" xfId="0" applyFont="1" applyBorder="1" applyAlignment="1" applyProtection="1">
      <alignment horizontal="center" vertical="center"/>
      <protection locked="0" hidden="1"/>
    </xf>
    <xf numFmtId="0" fontId="20" fillId="0" borderId="7" xfId="0" applyFont="1" applyBorder="1" applyAlignment="1" applyProtection="1">
      <alignment horizontal="center" vertical="center"/>
      <protection locked="0" hidden="1"/>
    </xf>
    <xf numFmtId="0" fontId="15" fillId="0" borderId="22" xfId="0" applyFont="1" applyBorder="1" applyAlignment="1" applyProtection="1">
      <alignment horizontal="left" vertical="center"/>
      <protection locked="0" hidden="1"/>
    </xf>
    <xf numFmtId="0" fontId="15" fillId="0" borderId="20" xfId="0" applyFont="1" applyBorder="1" applyAlignment="1" applyProtection="1">
      <alignment horizontal="left" vertical="center"/>
      <protection locked="0" hidden="1"/>
    </xf>
    <xf numFmtId="0" fontId="15" fillId="0" borderId="26" xfId="0" applyFont="1" applyBorder="1" applyAlignment="1" applyProtection="1">
      <alignment horizontal="left" vertical="center"/>
      <protection locked="0" hidden="1"/>
    </xf>
    <xf numFmtId="0" fontId="15" fillId="0" borderId="24" xfId="0" applyFont="1" applyBorder="1" applyAlignment="1" applyProtection="1">
      <alignment horizontal="left" vertical="center"/>
      <protection locked="0" hidden="1"/>
    </xf>
    <xf numFmtId="0" fontId="15" fillId="0" borderId="8" xfId="0" applyFont="1" applyBorder="1" applyAlignment="1" applyProtection="1">
      <alignment horizontal="left" vertical="center"/>
      <protection locked="0" hidden="1"/>
    </xf>
    <xf numFmtId="0" fontId="15" fillId="0" borderId="9" xfId="0" applyFont="1" applyBorder="1" applyAlignment="1" applyProtection="1">
      <alignment horizontal="left" vertical="center"/>
      <protection locked="0" hidden="1"/>
    </xf>
    <xf numFmtId="0" fontId="64" fillId="0" borderId="7" xfId="0" applyFont="1" applyBorder="1" applyAlignment="1" applyProtection="1">
      <alignment horizontal="center" vertical="center" shrinkToFit="1"/>
      <protection locked="0" hidden="1"/>
    </xf>
    <xf numFmtId="0" fontId="64" fillId="0" borderId="8" xfId="0" applyFont="1" applyBorder="1" applyAlignment="1" applyProtection="1">
      <alignment horizontal="center" vertical="center" shrinkToFit="1"/>
      <protection locked="0" hidden="1"/>
    </xf>
    <xf numFmtId="177" fontId="209" fillId="3" borderId="22" xfId="0" applyNumberFormat="1" applyFont="1" applyFill="1" applyBorder="1" applyAlignment="1" applyProtection="1">
      <alignment horizontal="right" vertical="center" wrapText="1"/>
      <protection hidden="1"/>
    </xf>
    <xf numFmtId="177" fontId="209" fillId="3" borderId="20" xfId="0" applyNumberFormat="1" applyFont="1" applyFill="1" applyBorder="1" applyAlignment="1" applyProtection="1">
      <alignment horizontal="right" vertical="center" wrapText="1"/>
      <protection hidden="1"/>
    </xf>
    <xf numFmtId="177" fontId="209" fillId="3" borderId="26" xfId="0" applyNumberFormat="1" applyFont="1" applyFill="1" applyBorder="1" applyAlignment="1" applyProtection="1">
      <alignment horizontal="right" vertical="center" wrapText="1"/>
      <protection hidden="1"/>
    </xf>
    <xf numFmtId="177" fontId="209" fillId="3" borderId="63" xfId="0" applyNumberFormat="1" applyFont="1" applyFill="1" applyBorder="1" applyAlignment="1" applyProtection="1">
      <alignment horizontal="right" vertical="center" wrapText="1"/>
      <protection hidden="1"/>
    </xf>
    <xf numFmtId="177" fontId="209" fillId="3" borderId="15" xfId="0" applyNumberFormat="1" applyFont="1" applyFill="1" applyBorder="1" applyAlignment="1" applyProtection="1">
      <alignment horizontal="right" vertical="center" wrapText="1"/>
      <protection hidden="1"/>
    </xf>
    <xf numFmtId="177" fontId="209" fillId="3" borderId="62" xfId="0" applyNumberFormat="1" applyFont="1" applyFill="1" applyBorder="1" applyAlignment="1" applyProtection="1">
      <alignment horizontal="right" vertical="center" wrapText="1"/>
      <protection hidden="1"/>
    </xf>
    <xf numFmtId="0" fontId="19" fillId="0" borderId="110" xfId="0" applyFont="1" applyBorder="1" applyAlignment="1" applyProtection="1">
      <alignment horizontal="center" vertical="center"/>
      <protection hidden="1"/>
    </xf>
    <xf numFmtId="0" fontId="19" fillId="0" borderId="111" xfId="0" applyFont="1" applyBorder="1" applyAlignment="1" applyProtection="1">
      <alignment horizontal="center" vertical="center"/>
      <protection hidden="1"/>
    </xf>
    <xf numFmtId="0" fontId="19" fillId="0" borderId="250" xfId="0" applyFont="1" applyBorder="1" applyAlignment="1" applyProtection="1">
      <alignment horizontal="center" vertical="center"/>
      <protection hidden="1"/>
    </xf>
    <xf numFmtId="0" fontId="19" fillId="0" borderId="243" xfId="0" applyFont="1" applyBorder="1" applyAlignment="1" applyProtection="1">
      <alignment horizontal="left" vertical="center" wrapText="1"/>
      <protection locked="0" hidden="1"/>
    </xf>
    <xf numFmtId="0" fontId="19" fillId="0" borderId="232" xfId="0" applyFont="1" applyBorder="1" applyAlignment="1" applyProtection="1">
      <alignment horizontal="left" vertical="center" wrapText="1"/>
      <protection locked="0" hidden="1"/>
    </xf>
    <xf numFmtId="177" fontId="182" fillId="3" borderId="22" xfId="0" applyNumberFormat="1" applyFont="1" applyFill="1" applyBorder="1" applyAlignment="1" applyProtection="1">
      <alignment horizontal="right" vertical="center"/>
      <protection hidden="1"/>
    </xf>
    <xf numFmtId="177" fontId="182" fillId="3" borderId="20" xfId="0" applyNumberFormat="1" applyFont="1" applyFill="1" applyBorder="1" applyAlignment="1" applyProtection="1">
      <alignment horizontal="right" vertical="center"/>
      <protection hidden="1"/>
    </xf>
    <xf numFmtId="177" fontId="182" fillId="3" borderId="26" xfId="0" applyNumberFormat="1" applyFont="1" applyFill="1" applyBorder="1" applyAlignment="1" applyProtection="1">
      <alignment horizontal="right" vertical="center"/>
      <protection hidden="1"/>
    </xf>
    <xf numFmtId="177" fontId="182" fillId="3" borderId="24" xfId="0" applyNumberFormat="1" applyFont="1" applyFill="1" applyBorder="1" applyAlignment="1" applyProtection="1">
      <alignment horizontal="right" vertical="center"/>
      <protection hidden="1"/>
    </xf>
    <xf numFmtId="177" fontId="182" fillId="3" borderId="8" xfId="0" applyNumberFormat="1" applyFont="1" applyFill="1" applyBorder="1" applyAlignment="1" applyProtection="1">
      <alignment horizontal="right" vertical="center"/>
      <protection hidden="1"/>
    </xf>
    <xf numFmtId="177" fontId="182" fillId="3" borderId="9" xfId="0" applyNumberFormat="1" applyFont="1" applyFill="1" applyBorder="1" applyAlignment="1" applyProtection="1">
      <alignment horizontal="right" vertical="center"/>
      <protection hidden="1"/>
    </xf>
    <xf numFmtId="0" fontId="19" fillId="0" borderId="8" xfId="0" applyFont="1" applyBorder="1" applyAlignment="1" applyProtection="1">
      <alignment horizontal="left" vertical="center"/>
      <protection hidden="1"/>
    </xf>
    <xf numFmtId="0" fontId="19" fillId="0" borderId="9" xfId="0" applyFont="1" applyBorder="1" applyAlignment="1" applyProtection="1">
      <alignment horizontal="left" vertical="center"/>
      <protection hidden="1"/>
    </xf>
    <xf numFmtId="0" fontId="19" fillId="0" borderId="30" xfId="0" applyFont="1" applyBorder="1" applyAlignment="1" applyProtection="1">
      <alignment horizontal="left" vertical="center"/>
      <protection hidden="1"/>
    </xf>
    <xf numFmtId="0" fontId="19" fillId="0" borderId="28" xfId="0" applyFont="1" applyBorder="1" applyAlignment="1" applyProtection="1">
      <alignment horizontal="left" vertical="center"/>
      <protection hidden="1"/>
    </xf>
    <xf numFmtId="0" fontId="19" fillId="0" borderId="29" xfId="0" applyFont="1" applyBorder="1" applyAlignment="1" applyProtection="1">
      <alignment horizontal="left" vertical="center"/>
      <protection hidden="1"/>
    </xf>
    <xf numFmtId="0" fontId="64" fillId="0" borderId="7" xfId="0" applyFont="1" applyBorder="1" applyAlignment="1" applyProtection="1">
      <alignment horizontal="center" vertical="center" shrinkToFit="1"/>
      <protection locked="0"/>
    </xf>
    <xf numFmtId="0" fontId="64" fillId="0" borderId="8" xfId="0" applyFont="1" applyBorder="1" applyAlignment="1" applyProtection="1">
      <alignment horizontal="center" vertical="center" shrinkToFit="1"/>
      <protection locked="0"/>
    </xf>
    <xf numFmtId="177" fontId="58" fillId="3" borderId="7" xfId="0" applyNumberFormat="1" applyFont="1" applyFill="1" applyBorder="1" applyAlignment="1">
      <alignment horizontal="center" vertical="center" shrinkToFit="1"/>
    </xf>
    <xf numFmtId="177" fontId="58" fillId="3" borderId="8" xfId="0" applyNumberFormat="1" applyFont="1" applyFill="1" applyBorder="1" applyAlignment="1">
      <alignment horizontal="center" vertical="center" shrinkToFit="1"/>
    </xf>
    <xf numFmtId="177" fontId="58" fillId="3" borderId="9" xfId="0" applyNumberFormat="1" applyFont="1" applyFill="1" applyBorder="1" applyAlignment="1">
      <alignment horizontal="center" vertical="center" shrinkToFit="1"/>
    </xf>
    <xf numFmtId="0" fontId="19" fillId="0" borderId="243" xfId="0" applyFont="1" applyBorder="1" applyAlignment="1" applyProtection="1">
      <alignment horizontal="left" vertical="center" wrapText="1"/>
      <protection hidden="1"/>
    </xf>
    <xf numFmtId="0" fontId="19" fillId="0" borderId="232" xfId="0" applyFont="1" applyBorder="1" applyAlignment="1" applyProtection="1">
      <alignment horizontal="left" vertical="center" wrapText="1"/>
      <protection hidden="1"/>
    </xf>
    <xf numFmtId="0" fontId="19" fillId="0" borderId="243" xfId="0" applyFont="1" applyBorder="1" applyAlignment="1" applyProtection="1">
      <alignment horizontal="center" vertical="center" wrapText="1"/>
      <protection locked="0" hidden="1"/>
    </xf>
    <xf numFmtId="0" fontId="19" fillId="0" borderId="232" xfId="0" applyFont="1" applyBorder="1" applyAlignment="1" applyProtection="1">
      <alignment horizontal="center" vertical="center" wrapText="1"/>
      <protection locked="0" hidden="1"/>
    </xf>
    <xf numFmtId="20" fontId="16" fillId="0" borderId="0" xfId="0" applyNumberFormat="1" applyFont="1" applyAlignment="1" applyProtection="1">
      <alignment horizontal="center" vertical="center" justifyLastLine="1"/>
      <protection locked="0"/>
    </xf>
    <xf numFmtId="20" fontId="16" fillId="0" borderId="4" xfId="0" applyNumberFormat="1" applyFont="1" applyBorder="1" applyAlignment="1" applyProtection="1">
      <alignment vertical="center" shrinkToFit="1"/>
      <protection locked="0"/>
    </xf>
    <xf numFmtId="20" fontId="16" fillId="0" borderId="67" xfId="0" applyNumberFormat="1" applyFont="1" applyBorder="1" applyAlignment="1" applyProtection="1">
      <alignment vertical="center" shrinkToFit="1"/>
      <protection locked="0"/>
    </xf>
    <xf numFmtId="20" fontId="15" fillId="0" borderId="128" xfId="0" applyNumberFormat="1" applyFont="1" applyBorder="1" applyAlignment="1" applyProtection="1">
      <alignment horizontal="center" vertical="center" textRotation="255" shrinkToFit="1"/>
      <protection locked="0"/>
    </xf>
    <xf numFmtId="20" fontId="15" fillId="0" borderId="36" xfId="0" applyNumberFormat="1" applyFont="1" applyBorder="1" applyAlignment="1" applyProtection="1">
      <alignment horizontal="center" vertical="center" textRotation="255" shrinkToFit="1"/>
      <protection locked="0"/>
    </xf>
    <xf numFmtId="20" fontId="19" fillId="0" borderId="76" xfId="0" applyNumberFormat="1" applyFont="1" applyBorder="1" applyAlignment="1" applyProtection="1">
      <alignment horizontal="left" vertical="center" shrinkToFit="1"/>
      <protection locked="0"/>
    </xf>
    <xf numFmtId="20" fontId="19" fillId="0" borderId="20" xfId="0" applyNumberFormat="1" applyFont="1" applyBorder="1" applyAlignment="1" applyProtection="1">
      <alignment horizontal="left" vertical="center" shrinkToFit="1"/>
      <protection locked="0"/>
    </xf>
    <xf numFmtId="20" fontId="19" fillId="0" borderId="74"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center" vertical="center" textRotation="255" shrinkToFit="1"/>
      <protection locked="0"/>
    </xf>
    <xf numFmtId="20" fontId="15" fillId="0" borderId="84" xfId="0" applyNumberFormat="1" applyFont="1" applyBorder="1" applyAlignment="1" applyProtection="1">
      <alignment horizontal="center" vertical="center" textRotation="255" shrinkToFit="1"/>
      <protection locked="0"/>
    </xf>
    <xf numFmtId="177" fontId="20" fillId="0" borderId="4" xfId="0" applyNumberFormat="1" applyFont="1" applyBorder="1" applyAlignment="1">
      <alignment horizontal="center" vertical="center"/>
    </xf>
    <xf numFmtId="177" fontId="20" fillId="0" borderId="14" xfId="0" applyNumberFormat="1" applyFont="1" applyBorder="1" applyAlignment="1">
      <alignment horizontal="center" vertical="center"/>
    </xf>
    <xf numFmtId="0" fontId="11" fillId="14" borderId="0" xfId="0" applyFont="1" applyFill="1" applyAlignment="1">
      <alignment horizontal="left" vertical="center" wrapText="1"/>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172" fillId="0" borderId="1" xfId="0" applyFont="1" applyBorder="1" applyAlignment="1" applyProtection="1">
      <alignment horizontal="left" vertical="top"/>
      <protection locked="0"/>
    </xf>
    <xf numFmtId="0" fontId="172" fillId="0" borderId="2" xfId="0" applyFont="1" applyBorder="1" applyAlignment="1" applyProtection="1">
      <alignment horizontal="left" vertical="top"/>
      <protection locked="0"/>
    </xf>
    <xf numFmtId="0" fontId="172" fillId="0" borderId="4" xfId="0" applyFont="1" applyBorder="1" applyAlignment="1" applyProtection="1">
      <alignment horizontal="left" vertical="top"/>
      <protection locked="0"/>
    </xf>
    <xf numFmtId="0" fontId="172" fillId="0" borderId="0" xfId="0" applyFont="1" applyAlignment="1" applyProtection="1">
      <alignment horizontal="left" vertical="top"/>
      <protection locked="0"/>
    </xf>
    <xf numFmtId="20" fontId="16" fillId="0" borderId="85" xfId="0" applyNumberFormat="1" applyFont="1" applyBorder="1" applyAlignment="1" applyProtection="1">
      <alignment horizontal="left" vertical="center" justifyLastLine="1"/>
      <protection locked="0"/>
    </xf>
    <xf numFmtId="20" fontId="16" fillId="0" borderId="15" xfId="0" applyNumberFormat="1" applyFont="1" applyBorder="1" applyAlignment="1" applyProtection="1">
      <alignment horizontal="left" vertical="center" justifyLastLine="1"/>
      <protection locked="0"/>
    </xf>
    <xf numFmtId="0" fontId="19" fillId="0" borderId="56" xfId="0" applyFont="1" applyBorder="1" applyAlignment="1" applyProtection="1">
      <alignment horizontal="center" vertical="center" justifyLastLine="1"/>
      <protection locked="0" hidden="1"/>
    </xf>
    <xf numFmtId="0" fontId="19" fillId="0" borderId="134" xfId="0" applyFont="1" applyBorder="1" applyAlignment="1" applyProtection="1">
      <alignment horizontal="center" vertical="center" justifyLastLine="1"/>
      <protection locked="0" hidden="1"/>
    </xf>
    <xf numFmtId="177" fontId="181" fillId="0" borderId="1" xfId="0" applyNumberFormat="1" applyFont="1" applyBorder="1" applyAlignment="1">
      <alignment horizontal="center" vertical="center" textRotation="255" shrinkToFit="1"/>
    </xf>
    <xf numFmtId="177" fontId="181" fillId="0" borderId="2" xfId="0" applyNumberFormat="1" applyFont="1" applyBorder="1" applyAlignment="1">
      <alignment horizontal="center" vertical="center" textRotation="255" shrinkToFit="1"/>
    </xf>
    <xf numFmtId="177" fontId="181" fillId="0" borderId="3" xfId="0" applyNumberFormat="1" applyFont="1" applyBorder="1" applyAlignment="1">
      <alignment horizontal="center" vertical="center" textRotation="255" shrinkToFit="1"/>
    </xf>
    <xf numFmtId="177" fontId="181" fillId="0" borderId="4" xfId="0" applyNumberFormat="1" applyFont="1" applyBorder="1" applyAlignment="1">
      <alignment horizontal="center" vertical="center" textRotation="255" shrinkToFit="1"/>
    </xf>
    <xf numFmtId="177" fontId="181" fillId="0" borderId="0" xfId="0" applyNumberFormat="1" applyFont="1" applyAlignment="1">
      <alignment horizontal="center" vertical="center" textRotation="255" shrinkToFit="1"/>
    </xf>
    <xf numFmtId="177" fontId="181" fillId="0" borderId="6" xfId="0" applyNumberFormat="1" applyFont="1" applyBorder="1" applyAlignment="1">
      <alignment horizontal="center" vertical="center" textRotation="255" shrinkToFit="1"/>
    </xf>
    <xf numFmtId="180" fontId="87" fillId="0" borderId="4" xfId="0" applyNumberFormat="1" applyFont="1" applyBorder="1" applyAlignment="1">
      <alignment horizontal="center" vertical="center" shrinkToFit="1"/>
    </xf>
    <xf numFmtId="180" fontId="87" fillId="0" borderId="0" xfId="0" applyNumberFormat="1" applyFont="1" applyAlignment="1">
      <alignment horizontal="center" vertical="center" shrinkToFit="1"/>
    </xf>
    <xf numFmtId="180" fontId="87" fillId="0" borderId="6" xfId="0" applyNumberFormat="1" applyFont="1" applyBorder="1" applyAlignment="1">
      <alignment horizontal="center" vertical="center" shrinkToFit="1"/>
    </xf>
    <xf numFmtId="177" fontId="58" fillId="3" borderId="7" xfId="0" applyNumberFormat="1" applyFont="1" applyFill="1" applyBorder="1" applyAlignment="1" applyProtection="1">
      <alignment horizontal="center" vertical="center" shrinkToFit="1"/>
      <protection hidden="1"/>
    </xf>
    <xf numFmtId="177" fontId="58" fillId="3" borderId="8" xfId="0" applyNumberFormat="1" applyFont="1" applyFill="1" applyBorder="1" applyAlignment="1" applyProtection="1">
      <alignment horizontal="center" vertical="center" shrinkToFit="1"/>
      <protection hidden="1"/>
    </xf>
    <xf numFmtId="177" fontId="58" fillId="3" borderId="9" xfId="0" applyNumberFormat="1" applyFont="1" applyFill="1" applyBorder="1" applyAlignment="1" applyProtection="1">
      <alignment horizontal="center" vertical="center" shrinkToFit="1"/>
      <protection hidden="1"/>
    </xf>
    <xf numFmtId="177" fontId="20" fillId="0" borderId="0" xfId="0" applyNumberFormat="1" applyFont="1" applyAlignment="1">
      <alignment horizontal="center" vertical="center"/>
    </xf>
    <xf numFmtId="177" fontId="20" fillId="0" borderId="6" xfId="0" applyNumberFormat="1" applyFont="1" applyBorder="1" applyAlignment="1">
      <alignment horizontal="center" vertical="center"/>
    </xf>
    <xf numFmtId="0" fontId="11" fillId="0" borderId="7" xfId="0" applyFont="1" applyBorder="1" applyProtection="1">
      <alignment vertical="center"/>
      <protection locked="0"/>
    </xf>
    <xf numFmtId="0" fontId="11" fillId="0" borderId="73" xfId="0" applyFont="1" applyBorder="1" applyProtection="1">
      <alignment vertical="center"/>
      <protection locked="0"/>
    </xf>
    <xf numFmtId="20" fontId="16" fillId="0" borderId="24" xfId="0" applyNumberFormat="1" applyFont="1" applyBorder="1" applyAlignment="1" applyProtection="1">
      <alignment horizontal="center" vertical="center" justifyLastLine="1"/>
      <protection locked="0"/>
    </xf>
    <xf numFmtId="20" fontId="16" fillId="0" borderId="73" xfId="0" applyNumberFormat="1" applyFont="1" applyBorder="1" applyAlignment="1" applyProtection="1">
      <alignment horizontal="center" vertical="center" justifyLastLine="1"/>
      <protection locked="0"/>
    </xf>
    <xf numFmtId="0" fontId="19" fillId="0" borderId="243" xfId="0" applyFont="1" applyBorder="1" applyAlignment="1" applyProtection="1">
      <alignment horizontal="left" vertical="center" textRotation="255"/>
      <protection locked="0" hidden="1"/>
    </xf>
    <xf numFmtId="0" fontId="19" fillId="0" borderId="97" xfId="0" applyFont="1" applyBorder="1" applyAlignment="1" applyProtection="1">
      <alignment horizontal="left" vertical="center" textRotation="255"/>
      <protection locked="0" hidden="1"/>
    </xf>
    <xf numFmtId="0" fontId="19" fillId="0" borderId="232" xfId="0" applyFont="1" applyBorder="1" applyAlignment="1" applyProtection="1">
      <alignment horizontal="left" vertical="center" textRotation="255"/>
      <protection locked="0" hidden="1"/>
    </xf>
    <xf numFmtId="177" fontId="209" fillId="3" borderId="22" xfId="0" applyNumberFormat="1" applyFont="1" applyFill="1" applyBorder="1" applyAlignment="1" applyProtection="1">
      <alignment horizontal="right" vertical="center" wrapText="1"/>
      <protection locked="0" hidden="1"/>
    </xf>
    <xf numFmtId="177" fontId="209" fillId="3" borderId="20" xfId="0" applyNumberFormat="1" applyFont="1" applyFill="1" applyBorder="1" applyAlignment="1" applyProtection="1">
      <alignment horizontal="right" vertical="center" wrapText="1"/>
      <protection locked="0" hidden="1"/>
    </xf>
    <xf numFmtId="177" fontId="209" fillId="3" borderId="26" xfId="0" applyNumberFormat="1" applyFont="1" applyFill="1" applyBorder="1" applyAlignment="1" applyProtection="1">
      <alignment horizontal="right" vertical="center" wrapText="1"/>
      <protection locked="0" hidden="1"/>
    </xf>
    <xf numFmtId="177" fontId="209" fillId="3" borderId="18" xfId="0" applyNumberFormat="1" applyFont="1" applyFill="1" applyBorder="1" applyAlignment="1" applyProtection="1">
      <alignment horizontal="right" vertical="center" wrapText="1"/>
      <protection locked="0" hidden="1"/>
    </xf>
    <xf numFmtId="177" fontId="209" fillId="3" borderId="0" xfId="0" applyNumberFormat="1" applyFont="1" applyFill="1" applyAlignment="1" applyProtection="1">
      <alignment horizontal="right" vertical="center" wrapText="1"/>
      <protection locked="0" hidden="1"/>
    </xf>
    <xf numFmtId="177" fontId="209" fillId="3" borderId="6" xfId="0" applyNumberFormat="1" applyFont="1" applyFill="1" applyBorder="1" applyAlignment="1" applyProtection="1">
      <alignment horizontal="right" vertical="center" wrapText="1"/>
      <protection locked="0" hidden="1"/>
    </xf>
    <xf numFmtId="177" fontId="209" fillId="3" borderId="24" xfId="0" applyNumberFormat="1" applyFont="1" applyFill="1" applyBorder="1" applyAlignment="1" applyProtection="1">
      <alignment horizontal="right" vertical="center" wrapText="1"/>
      <protection locked="0" hidden="1"/>
    </xf>
    <xf numFmtId="177" fontId="209" fillId="3" borderId="8" xfId="0" applyNumberFormat="1" applyFont="1" applyFill="1" applyBorder="1" applyAlignment="1" applyProtection="1">
      <alignment horizontal="right" vertical="center" wrapText="1"/>
      <protection locked="0" hidden="1"/>
    </xf>
    <xf numFmtId="177" fontId="209" fillId="3" borderId="9" xfId="0" applyNumberFormat="1" applyFont="1" applyFill="1" applyBorder="1" applyAlignment="1" applyProtection="1">
      <alignment horizontal="right" vertical="center" wrapText="1"/>
      <protection locked="0" hidden="1"/>
    </xf>
    <xf numFmtId="0" fontId="12" fillId="0" borderId="56" xfId="0" applyFont="1" applyBorder="1" applyAlignment="1" applyProtection="1">
      <alignment horizontal="center" vertical="center"/>
      <protection locked="0" hidden="1"/>
    </xf>
    <xf numFmtId="0" fontId="12" fillId="0" borderId="112" xfId="0" applyFont="1" applyBorder="1" applyAlignment="1" applyProtection="1">
      <alignment horizontal="center" vertical="center"/>
      <protection locked="0" hidden="1"/>
    </xf>
    <xf numFmtId="0" fontId="12" fillId="0" borderId="59" xfId="0" applyFont="1" applyBorder="1" applyAlignment="1" applyProtection="1">
      <alignment horizontal="center" vertical="center"/>
      <protection locked="0" hidden="1"/>
    </xf>
    <xf numFmtId="0" fontId="16" fillId="0" borderId="70"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67" xfId="0" applyFont="1" applyBorder="1" applyAlignment="1" applyProtection="1">
      <alignment horizontal="left" vertical="center" shrinkToFit="1"/>
      <protection locked="0"/>
    </xf>
    <xf numFmtId="177" fontId="182" fillId="3" borderId="18" xfId="0" applyNumberFormat="1" applyFont="1" applyFill="1" applyBorder="1" applyAlignment="1" applyProtection="1">
      <alignment horizontal="right" vertical="center"/>
      <protection hidden="1"/>
    </xf>
    <xf numFmtId="177" fontId="182" fillId="3" borderId="0" xfId="0" applyNumberFormat="1" applyFont="1" applyFill="1" applyAlignment="1" applyProtection="1">
      <alignment horizontal="right" vertical="center"/>
      <protection hidden="1"/>
    </xf>
    <xf numFmtId="177" fontId="182" fillId="3" borderId="6" xfId="0" applyNumberFormat="1" applyFont="1" applyFill="1" applyBorder="1" applyAlignment="1" applyProtection="1">
      <alignment horizontal="right" vertical="center"/>
      <protection hidden="1"/>
    </xf>
    <xf numFmtId="20" fontId="15" fillId="0" borderId="129" xfId="0" applyNumberFormat="1" applyFont="1" applyBorder="1" applyAlignment="1" applyProtection="1">
      <alignment horizontal="center" vertical="center" textRotation="255" shrinkToFit="1"/>
      <protection locked="0"/>
    </xf>
    <xf numFmtId="0" fontId="19" fillId="0" borderId="108" xfId="0" applyFont="1" applyBorder="1" applyAlignment="1" applyProtection="1">
      <alignment horizontal="left" vertical="center" wrapText="1"/>
      <protection locked="0" hidden="1"/>
    </xf>
    <xf numFmtId="177" fontId="210" fillId="3" borderId="22" xfId="0" applyNumberFormat="1" applyFont="1" applyFill="1" applyBorder="1" applyAlignment="1" applyProtection="1">
      <alignment horizontal="right" vertical="center" wrapText="1"/>
      <protection hidden="1"/>
    </xf>
    <xf numFmtId="177" fontId="210" fillId="3" borderId="20" xfId="0" applyNumberFormat="1" applyFont="1" applyFill="1" applyBorder="1" applyAlignment="1" applyProtection="1">
      <alignment horizontal="right" vertical="center" wrapText="1"/>
      <protection hidden="1"/>
    </xf>
    <xf numFmtId="177" fontId="210" fillId="3" borderId="26" xfId="0" applyNumberFormat="1" applyFont="1" applyFill="1" applyBorder="1" applyAlignment="1" applyProtection="1">
      <alignment horizontal="right" vertical="center" wrapText="1"/>
      <protection hidden="1"/>
    </xf>
    <xf numFmtId="177" fontId="210" fillId="3" borderId="24" xfId="0" applyNumberFormat="1" applyFont="1" applyFill="1" applyBorder="1" applyAlignment="1" applyProtection="1">
      <alignment horizontal="right" vertical="center" wrapText="1"/>
      <protection hidden="1"/>
    </xf>
    <xf numFmtId="177" fontId="210" fillId="3" borderId="8" xfId="0" applyNumberFormat="1" applyFont="1" applyFill="1" applyBorder="1" applyAlignment="1" applyProtection="1">
      <alignment horizontal="right" vertical="center" wrapText="1"/>
      <protection hidden="1"/>
    </xf>
    <xf numFmtId="177" fontId="210" fillId="3" borderId="9" xfId="0" applyNumberFormat="1" applyFont="1" applyFill="1" applyBorder="1" applyAlignment="1" applyProtection="1">
      <alignment horizontal="right" vertical="center" wrapText="1"/>
      <protection hidden="1"/>
    </xf>
    <xf numFmtId="20" fontId="19" fillId="0" borderId="85" xfId="0" applyNumberFormat="1" applyFont="1" applyBorder="1" applyAlignment="1" applyProtection="1">
      <alignment horizontal="left" vertical="center" shrinkToFit="1"/>
      <protection locked="0"/>
    </xf>
    <xf numFmtId="20" fontId="19" fillId="0" borderId="15" xfId="0" applyNumberFormat="1" applyFont="1" applyBorder="1" applyAlignment="1" applyProtection="1">
      <alignment horizontal="left" vertical="center" shrinkToFit="1"/>
      <protection locked="0"/>
    </xf>
    <xf numFmtId="20" fontId="19" fillId="0" borderId="84" xfId="0" applyNumberFormat="1" applyFont="1" applyBorder="1" applyAlignment="1" applyProtection="1">
      <alignment horizontal="left" vertical="center" shrinkToFit="1"/>
      <protection locked="0"/>
    </xf>
    <xf numFmtId="0" fontId="19" fillId="0" borderId="135" xfId="0" applyFont="1" applyBorder="1" applyAlignment="1" applyProtection="1">
      <alignment horizontal="center" vertical="center" justifyLastLine="1"/>
      <protection locked="0" hidden="1"/>
    </xf>
    <xf numFmtId="0" fontId="19" fillId="0" borderId="112" xfId="0" applyFont="1" applyBorder="1" applyAlignment="1" applyProtection="1">
      <alignment horizontal="center" vertical="center" justifyLastLine="1"/>
      <protection locked="0" hidden="1"/>
    </xf>
    <xf numFmtId="20" fontId="19" fillId="0" borderId="82" xfId="0" applyNumberFormat="1" applyFont="1" applyBorder="1" applyAlignment="1" applyProtection="1">
      <alignment horizontal="left" vertical="center" shrinkToFit="1"/>
      <protection locked="0"/>
    </xf>
    <xf numFmtId="20" fontId="19" fillId="0" borderId="83" xfId="0" applyNumberFormat="1" applyFont="1" applyBorder="1" applyAlignment="1" applyProtection="1">
      <alignment horizontal="left" vertical="center" shrinkToFit="1"/>
      <protection locked="0"/>
    </xf>
    <xf numFmtId="20" fontId="19" fillId="0" borderId="78" xfId="0" applyNumberFormat="1" applyFont="1" applyBorder="1" applyAlignment="1" applyProtection="1">
      <alignment horizontal="left" vertical="center" shrinkToFit="1"/>
      <protection locked="0"/>
    </xf>
    <xf numFmtId="20" fontId="16" fillId="0" borderId="76" xfId="0" applyNumberFormat="1" applyFont="1" applyBorder="1" applyAlignment="1" applyProtection="1">
      <alignment horizontal="left" vertical="center" shrinkToFit="1"/>
      <protection locked="0"/>
    </xf>
    <xf numFmtId="20" fontId="16" fillId="0" borderId="20" xfId="0" applyNumberFormat="1" applyFont="1" applyBorder="1" applyAlignment="1" applyProtection="1">
      <alignment horizontal="left" vertical="center" shrinkToFit="1"/>
      <protection locked="0"/>
    </xf>
    <xf numFmtId="20" fontId="16" fillId="0" borderId="74" xfId="0" applyNumberFormat="1" applyFont="1" applyBorder="1" applyAlignment="1" applyProtection="1">
      <alignment horizontal="left" vertical="center" shrinkToFit="1"/>
      <protection locked="0"/>
    </xf>
    <xf numFmtId="0" fontId="14" fillId="0" borderId="72"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73" xfId="0" applyFont="1" applyBorder="1" applyAlignment="1" applyProtection="1">
      <alignment horizontal="center" vertical="center"/>
      <protection locked="0"/>
    </xf>
    <xf numFmtId="0" fontId="24" fillId="14" borderId="0" xfId="0" applyFont="1" applyFill="1" applyAlignment="1">
      <alignment horizontal="center" vertical="center"/>
    </xf>
    <xf numFmtId="177" fontId="142" fillId="0" borderId="4" xfId="0" applyNumberFormat="1" applyFont="1" applyBorder="1" applyAlignment="1">
      <alignment horizontal="center" vertical="center" textRotation="255" shrinkToFit="1"/>
    </xf>
    <xf numFmtId="177" fontId="169" fillId="0" borderId="22" xfId="0" applyNumberFormat="1" applyFont="1" applyBorder="1" applyAlignment="1" applyProtection="1">
      <alignment horizontal="right" vertical="center" wrapText="1"/>
      <protection locked="0" hidden="1"/>
    </xf>
    <xf numFmtId="177" fontId="169" fillId="0" borderId="20" xfId="0" applyNumberFormat="1" applyFont="1" applyBorder="1" applyAlignment="1" applyProtection="1">
      <alignment horizontal="right" vertical="center" wrapText="1"/>
      <protection locked="0" hidden="1"/>
    </xf>
    <xf numFmtId="177" fontId="169" fillId="0" borderId="26" xfId="0" applyNumberFormat="1" applyFont="1" applyBorder="1" applyAlignment="1" applyProtection="1">
      <alignment horizontal="right" vertical="center" wrapText="1"/>
      <protection locked="0" hidden="1"/>
    </xf>
    <xf numFmtId="177" fontId="169" fillId="0" borderId="24" xfId="0" applyNumberFormat="1" applyFont="1" applyBorder="1" applyAlignment="1" applyProtection="1">
      <alignment horizontal="right" vertical="center" wrapText="1"/>
      <protection locked="0" hidden="1"/>
    </xf>
    <xf numFmtId="177" fontId="169" fillId="0" borderId="8" xfId="0" applyNumberFormat="1" applyFont="1" applyBorder="1" applyAlignment="1" applyProtection="1">
      <alignment horizontal="right" vertical="center" wrapText="1"/>
      <protection locked="0" hidden="1"/>
    </xf>
    <xf numFmtId="177" fontId="169" fillId="0" borderId="9" xfId="0" applyNumberFormat="1" applyFont="1" applyBorder="1" applyAlignment="1" applyProtection="1">
      <alignment horizontal="right" vertical="center" wrapText="1"/>
      <protection locked="0" hidden="1"/>
    </xf>
    <xf numFmtId="0" fontId="181" fillId="0" borderId="4" xfId="0" applyFont="1" applyBorder="1" applyAlignment="1">
      <alignment horizontal="center" vertical="center" textRotation="255" shrinkToFit="1"/>
    </xf>
    <xf numFmtId="0" fontId="181" fillId="0" borderId="0" xfId="0" applyFont="1" applyAlignment="1">
      <alignment horizontal="center" vertical="center" textRotation="255" shrinkToFit="1"/>
    </xf>
    <xf numFmtId="0" fontId="181" fillId="0" borderId="6" xfId="0" applyFont="1" applyBorder="1" applyAlignment="1">
      <alignment horizontal="center" vertical="center" textRotation="255" shrinkToFit="1"/>
    </xf>
    <xf numFmtId="0" fontId="19" fillId="0" borderId="56" xfId="0" applyFont="1" applyBorder="1" applyAlignment="1">
      <alignment horizontal="center" vertical="center" justifyLastLine="1"/>
    </xf>
    <xf numFmtId="0" fontId="19" fillId="0" borderId="134" xfId="0" applyFont="1" applyBorder="1" applyAlignment="1">
      <alignment horizontal="center" vertical="center" justifyLastLine="1"/>
    </xf>
    <xf numFmtId="0" fontId="19" fillId="0" borderId="135" xfId="0" applyFont="1" applyBorder="1" applyAlignment="1">
      <alignment horizontal="center" vertical="center" justifyLastLine="1"/>
    </xf>
    <xf numFmtId="0" fontId="19" fillId="0" borderId="112" xfId="0" applyFont="1" applyBorder="1" applyAlignment="1">
      <alignment horizontal="center" vertical="center" justifyLastLine="1"/>
    </xf>
    <xf numFmtId="0" fontId="128" fillId="0" borderId="2" xfId="0" applyFont="1" applyBorder="1" applyAlignment="1">
      <alignment horizontal="center" vertical="center" wrapText="1"/>
    </xf>
    <xf numFmtId="0" fontId="179" fillId="0" borderId="2" xfId="0" applyFont="1" applyBorder="1" applyAlignment="1">
      <alignment horizontal="center" vertical="center" wrapText="1"/>
    </xf>
    <xf numFmtId="0" fontId="179" fillId="0" borderId="3" xfId="0" applyFont="1" applyBorder="1" applyAlignment="1">
      <alignment horizontal="center" vertical="center" wrapText="1"/>
    </xf>
    <xf numFmtId="0" fontId="128" fillId="0" borderId="15" xfId="0" applyFont="1" applyBorder="1" applyAlignment="1">
      <alignment horizontal="center" vertical="center" wrapText="1"/>
    </xf>
    <xf numFmtId="0" fontId="179" fillId="0" borderId="15" xfId="0" applyFont="1" applyBorder="1" applyAlignment="1">
      <alignment horizontal="center" vertical="center" wrapText="1"/>
    </xf>
    <xf numFmtId="0" fontId="179" fillId="0" borderId="62" xfId="0" applyFont="1" applyBorder="1" applyAlignment="1">
      <alignment horizontal="center" vertical="center" wrapText="1"/>
    </xf>
    <xf numFmtId="179" fontId="87" fillId="0" borderId="4" xfId="0" applyNumberFormat="1" applyFont="1" applyBorder="1" applyAlignment="1">
      <alignment horizontal="center" vertical="center"/>
    </xf>
    <xf numFmtId="179" fontId="87" fillId="0" borderId="0" xfId="0" applyNumberFormat="1" applyFont="1" applyAlignment="1">
      <alignment horizontal="center" vertical="center"/>
    </xf>
    <xf numFmtId="179" fontId="87" fillId="0" borderId="6" xfId="0" applyNumberFormat="1" applyFont="1" applyBorder="1" applyAlignment="1">
      <alignment horizontal="center" vertical="center"/>
    </xf>
    <xf numFmtId="20" fontId="16" fillId="0" borderId="76" xfId="0" applyNumberFormat="1" applyFont="1" applyBorder="1" applyAlignment="1">
      <alignment horizontal="left" vertical="center" shrinkToFit="1"/>
    </xf>
    <xf numFmtId="20" fontId="16" fillId="0" borderId="20" xfId="0" applyNumberFormat="1" applyFont="1" applyBorder="1" applyAlignment="1">
      <alignment horizontal="left" vertical="center" shrinkToFit="1"/>
    </xf>
    <xf numFmtId="20" fontId="16" fillId="0" borderId="74" xfId="0" applyNumberFormat="1" applyFont="1" applyBorder="1" applyAlignment="1">
      <alignment horizontal="left" vertical="center" shrinkToFit="1"/>
    </xf>
    <xf numFmtId="20" fontId="16" fillId="0" borderId="23" xfId="0" applyNumberFormat="1" applyFont="1" applyBorder="1" applyAlignment="1" applyProtection="1">
      <alignment vertical="center" shrinkToFit="1"/>
      <protection locked="0"/>
    </xf>
    <xf numFmtId="20" fontId="16" fillId="0" borderId="74" xfId="0" applyNumberFormat="1" applyFont="1" applyBorder="1" applyAlignment="1" applyProtection="1">
      <alignment vertical="center" shrinkToFit="1"/>
      <protection locked="0"/>
    </xf>
    <xf numFmtId="0" fontId="16" fillId="0" borderId="15" xfId="0" applyFont="1" applyBorder="1" applyAlignment="1">
      <alignment horizontal="right" vertical="center" wrapText="1"/>
    </xf>
    <xf numFmtId="0" fontId="20" fillId="0" borderId="56" xfId="0" applyFont="1" applyBorder="1" applyAlignment="1">
      <alignment horizontal="center" vertical="center"/>
    </xf>
    <xf numFmtId="0" fontId="20" fillId="0" borderId="112" xfId="0" applyFont="1" applyBorder="1" applyAlignment="1">
      <alignment horizontal="center" vertical="center"/>
    </xf>
    <xf numFmtId="0" fontId="20" fillId="0" borderId="59" xfId="0" applyFont="1" applyBorder="1" applyAlignment="1">
      <alignment horizontal="center" vertical="center"/>
    </xf>
    <xf numFmtId="20" fontId="11" fillId="0" borderId="7" xfId="0" applyNumberFormat="1" applyFont="1" applyBorder="1" applyProtection="1">
      <alignment vertical="center"/>
      <protection locked="0"/>
    </xf>
    <xf numFmtId="191" fontId="45" fillId="0" borderId="0" xfId="0" applyNumberFormat="1" applyFont="1" applyAlignment="1">
      <alignment horizontal="center" vertical="center"/>
    </xf>
    <xf numFmtId="191" fontId="45" fillId="0" borderId="15" xfId="0" applyNumberFormat="1" applyFont="1" applyBorder="1" applyAlignment="1">
      <alignment horizontal="center" vertical="center"/>
    </xf>
    <xf numFmtId="177" fontId="20" fillId="0" borderId="62" xfId="0" applyNumberFormat="1" applyFont="1" applyBorder="1" applyAlignment="1">
      <alignment horizontal="center" vertical="center"/>
    </xf>
    <xf numFmtId="20" fontId="16" fillId="0" borderId="8" xfId="0" applyNumberFormat="1" applyFont="1" applyBorder="1" applyAlignment="1" applyProtection="1">
      <alignment horizontal="center" vertical="center" justifyLastLine="1"/>
      <protection locked="0"/>
    </xf>
    <xf numFmtId="0" fontId="19" fillId="0" borderId="108" xfId="0" applyFont="1" applyBorder="1" applyAlignment="1" applyProtection="1">
      <alignment horizontal="left" vertical="center" wrapText="1"/>
      <protection hidden="1"/>
    </xf>
    <xf numFmtId="20" fontId="19" fillId="0" borderId="76" xfId="0" applyNumberFormat="1" applyFont="1" applyBorder="1" applyAlignment="1" applyProtection="1">
      <alignment horizontal="left" vertical="center" justifyLastLine="1"/>
      <protection locked="0"/>
    </xf>
    <xf numFmtId="20" fontId="19" fillId="0" borderId="20" xfId="0" applyNumberFormat="1" applyFont="1" applyBorder="1" applyAlignment="1" applyProtection="1">
      <alignment horizontal="left" vertical="center" justifyLastLine="1"/>
      <protection locked="0"/>
    </xf>
    <xf numFmtId="20" fontId="19" fillId="0" borderId="85" xfId="0" applyNumberFormat="1" applyFont="1" applyBorder="1" applyAlignment="1" applyProtection="1">
      <alignment horizontal="left" vertical="center" justifyLastLine="1"/>
      <protection locked="0"/>
    </xf>
    <xf numFmtId="20" fontId="19" fillId="0" borderId="15" xfId="0" applyNumberFormat="1" applyFont="1" applyBorder="1" applyAlignment="1" applyProtection="1">
      <alignment horizontal="left" vertical="center" justifyLastLine="1"/>
      <protection locked="0"/>
    </xf>
    <xf numFmtId="0" fontId="16" fillId="0" borderId="76" xfId="0" applyFont="1" applyBorder="1" applyAlignment="1" applyProtection="1">
      <alignment horizontal="left" vertical="center" shrinkToFit="1"/>
      <protection locked="0"/>
    </xf>
    <xf numFmtId="0" fontId="16" fillId="0" borderId="20" xfId="0" applyFont="1" applyBorder="1" applyAlignment="1" applyProtection="1">
      <alignment horizontal="left" vertical="center" shrinkToFit="1"/>
      <protection locked="0"/>
    </xf>
    <xf numFmtId="0" fontId="16" fillId="0" borderId="74" xfId="0" applyFont="1" applyBorder="1" applyAlignment="1" applyProtection="1">
      <alignment horizontal="left" vertical="center" shrinkToFit="1"/>
      <protection locked="0"/>
    </xf>
    <xf numFmtId="177" fontId="182" fillId="3" borderId="22" xfId="0" applyNumberFormat="1" applyFont="1" applyFill="1" applyBorder="1" applyAlignment="1" applyProtection="1">
      <alignment horizontal="right" vertical="center" wrapText="1"/>
      <protection hidden="1"/>
    </xf>
    <xf numFmtId="177" fontId="182" fillId="3" borderId="20" xfId="0" applyNumberFormat="1" applyFont="1" applyFill="1" applyBorder="1" applyAlignment="1" applyProtection="1">
      <alignment horizontal="right" vertical="center" wrapText="1"/>
      <protection hidden="1"/>
    </xf>
    <xf numFmtId="177" fontId="182" fillId="3" borderId="26" xfId="0" applyNumberFormat="1" applyFont="1" applyFill="1" applyBorder="1" applyAlignment="1" applyProtection="1">
      <alignment horizontal="right" vertical="center" wrapText="1"/>
      <protection hidden="1"/>
    </xf>
    <xf numFmtId="177" fontId="182" fillId="3" borderId="24" xfId="0" applyNumberFormat="1" applyFont="1" applyFill="1" applyBorder="1" applyAlignment="1" applyProtection="1">
      <alignment horizontal="right" vertical="center" wrapText="1"/>
      <protection hidden="1"/>
    </xf>
    <xf numFmtId="177" fontId="182" fillId="3" borderId="8" xfId="0" applyNumberFormat="1" applyFont="1" applyFill="1" applyBorder="1" applyAlignment="1" applyProtection="1">
      <alignment horizontal="right" vertical="center" wrapText="1"/>
      <protection hidden="1"/>
    </xf>
    <xf numFmtId="177" fontId="182" fillId="3" borderId="9" xfId="0" applyNumberFormat="1" applyFont="1" applyFill="1" applyBorder="1" applyAlignment="1" applyProtection="1">
      <alignment horizontal="right" vertical="center" wrapText="1"/>
      <protection hidden="1"/>
    </xf>
    <xf numFmtId="177" fontId="63" fillId="3" borderId="17" xfId="0" applyNumberFormat="1" applyFont="1" applyFill="1" applyBorder="1" applyAlignment="1" applyProtection="1">
      <alignment horizontal="center" vertical="center"/>
      <protection hidden="1"/>
    </xf>
    <xf numFmtId="177" fontId="63" fillId="3" borderId="11" xfId="0" applyNumberFormat="1" applyFont="1" applyFill="1" applyBorder="1" applyAlignment="1" applyProtection="1">
      <alignment horizontal="center" vertical="center"/>
      <protection hidden="1"/>
    </xf>
    <xf numFmtId="0" fontId="179" fillId="0" borderId="1" xfId="0" applyFont="1" applyBorder="1" applyAlignment="1">
      <alignment horizontal="center" vertical="center" wrapText="1"/>
    </xf>
    <xf numFmtId="0" fontId="179" fillId="0" borderId="14" xfId="0" applyFont="1" applyBorder="1" applyAlignment="1">
      <alignment horizontal="center" vertical="center" wrapText="1"/>
    </xf>
    <xf numFmtId="0" fontId="180" fillId="0" borderId="1" xfId="0" applyFont="1" applyBorder="1" applyAlignment="1">
      <alignment horizontal="center" vertical="center" wrapText="1"/>
    </xf>
    <xf numFmtId="0" fontId="180" fillId="0" borderId="2" xfId="0" applyFont="1" applyBorder="1" applyAlignment="1">
      <alignment horizontal="center" vertical="center" wrapText="1"/>
    </xf>
    <xf numFmtId="0" fontId="180" fillId="0" borderId="14" xfId="0" applyFont="1" applyBorder="1" applyAlignment="1">
      <alignment horizontal="center" vertical="center" wrapText="1"/>
    </xf>
    <xf numFmtId="0" fontId="180" fillId="0" borderId="15" xfId="0" applyFont="1" applyBorder="1" applyAlignment="1">
      <alignment horizontal="center" vertical="center" wrapText="1"/>
    </xf>
    <xf numFmtId="0" fontId="16" fillId="0" borderId="2" xfId="0" applyFont="1" applyBorder="1" applyAlignment="1">
      <alignment horizontal="righ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11" fillId="0" borderId="62" xfId="0" applyFont="1" applyBorder="1" applyAlignment="1">
      <alignment horizontal="left" vertical="center"/>
    </xf>
    <xf numFmtId="0" fontId="16" fillId="0" borderId="2" xfId="0" applyFont="1" applyBorder="1" applyAlignment="1">
      <alignment horizontal="center" vertical="center" wrapText="1"/>
    </xf>
    <xf numFmtId="0" fontId="16" fillId="0" borderId="15" xfId="0" applyFont="1" applyBorder="1" applyAlignment="1">
      <alignment horizontal="center" vertical="center" wrapText="1"/>
    </xf>
    <xf numFmtId="177" fontId="24" fillId="0" borderId="33" xfId="0" applyNumberFormat="1" applyFont="1" applyBorder="1" applyAlignment="1" applyProtection="1">
      <alignment horizontal="center" vertical="center"/>
      <protection hidden="1"/>
    </xf>
    <xf numFmtId="177" fontId="118" fillId="0" borderId="33" xfId="0" applyNumberFormat="1" applyFont="1" applyBorder="1" applyAlignment="1" applyProtection="1">
      <alignment horizontal="center" vertical="center"/>
      <protection hidden="1"/>
    </xf>
    <xf numFmtId="0" fontId="172" fillId="0" borderId="14" xfId="0" applyFont="1" applyBorder="1" applyAlignment="1" applyProtection="1">
      <alignment horizontal="right" vertical="center" wrapText="1"/>
      <protection locked="0"/>
    </xf>
    <xf numFmtId="0" fontId="172" fillId="0" borderId="15" xfId="0" applyFont="1" applyBorder="1" applyAlignment="1" applyProtection="1">
      <alignment horizontal="right" vertical="center" wrapText="1"/>
      <protection locked="0"/>
    </xf>
    <xf numFmtId="177" fontId="64" fillId="3" borderId="15" xfId="0" applyNumberFormat="1" applyFont="1" applyFill="1" applyBorder="1" applyAlignment="1" applyProtection="1">
      <alignment horizontal="left" vertical="center" shrinkToFit="1"/>
      <protection hidden="1"/>
    </xf>
    <xf numFmtId="0" fontId="11" fillId="0" borderId="31" xfId="0" applyFont="1" applyBorder="1" applyAlignment="1">
      <alignment horizontal="center"/>
    </xf>
    <xf numFmtId="0" fontId="11" fillId="0" borderId="33" xfId="0" applyFont="1" applyBorder="1" applyAlignment="1">
      <alignment horizontal="center"/>
    </xf>
    <xf numFmtId="0" fontId="14" fillId="0" borderId="0" xfId="0" applyFont="1" applyAlignment="1">
      <alignment horizontal="center" vertical="center"/>
    </xf>
    <xf numFmtId="0" fontId="11" fillId="0" borderId="57" xfId="0" applyFont="1" applyBorder="1" applyAlignment="1">
      <alignment horizontal="center" vertical="center"/>
    </xf>
    <xf numFmtId="0" fontId="11" fillId="0" borderId="148" xfId="0" applyFont="1" applyBorder="1" applyAlignment="1">
      <alignment horizontal="center" vertical="center"/>
    </xf>
    <xf numFmtId="0" fontId="61" fillId="0" borderId="232" xfId="0" applyFont="1" applyBorder="1" applyAlignment="1">
      <alignment horizontal="center" vertical="center"/>
    </xf>
    <xf numFmtId="0" fontId="61" fillId="0" borderId="81" xfId="0" applyFont="1" applyBorder="1" applyAlignment="1">
      <alignment horizontal="center" vertical="center"/>
    </xf>
    <xf numFmtId="0" fontId="11" fillId="0" borderId="131" xfId="0" applyFont="1" applyBorder="1" applyAlignment="1">
      <alignment horizontal="center" vertical="center"/>
    </xf>
    <xf numFmtId="0" fontId="11" fillId="0" borderId="58" xfId="0" applyFont="1" applyBorder="1" applyAlignment="1">
      <alignment horizontal="center" vertical="center"/>
    </xf>
    <xf numFmtId="0" fontId="11" fillId="0" borderId="138" xfId="0" applyFont="1" applyBorder="1" applyAlignment="1">
      <alignment horizontal="center" vertical="center"/>
    </xf>
    <xf numFmtId="177" fontId="118" fillId="3" borderId="17" xfId="0" applyNumberFormat="1" applyFont="1" applyFill="1" applyBorder="1" applyAlignment="1" applyProtection="1">
      <alignment horizontal="left" vertical="center" wrapText="1"/>
      <protection hidden="1"/>
    </xf>
    <xf numFmtId="177" fontId="118" fillId="3" borderId="11" xfId="0" applyNumberFormat="1" applyFont="1" applyFill="1" applyBorder="1" applyAlignment="1" applyProtection="1">
      <alignment horizontal="left" vertical="center" wrapText="1"/>
      <protection hidden="1"/>
    </xf>
    <xf numFmtId="177" fontId="118" fillId="3" borderId="13" xfId="0" applyNumberFormat="1" applyFont="1" applyFill="1" applyBorder="1" applyAlignment="1" applyProtection="1">
      <alignment horizontal="left" vertical="center" wrapText="1"/>
      <protection hidden="1"/>
    </xf>
    <xf numFmtId="0" fontId="20" fillId="0" borderId="135" xfId="0" applyFont="1" applyBorder="1" applyAlignment="1">
      <alignment horizontal="center" vertical="center"/>
    </xf>
    <xf numFmtId="0" fontId="176" fillId="0" borderId="90" xfId="0" applyFont="1" applyBorder="1" applyAlignment="1" applyProtection="1">
      <alignment horizontal="center" vertical="center" wrapText="1"/>
      <protection locked="0"/>
    </xf>
    <xf numFmtId="0" fontId="174" fillId="0" borderId="91" xfId="0" applyFont="1" applyBorder="1" applyAlignment="1" applyProtection="1">
      <alignment horizontal="center" vertical="center" wrapText="1"/>
      <protection locked="0"/>
    </xf>
    <xf numFmtId="0" fontId="174" fillId="0" borderId="118" xfId="0" applyFont="1" applyBorder="1" applyAlignment="1" applyProtection="1">
      <alignment horizontal="center" vertical="center" wrapText="1"/>
      <protection locked="0"/>
    </xf>
    <xf numFmtId="0" fontId="174" fillId="0" borderId="4" xfId="0" applyFont="1" applyBorder="1" applyAlignment="1" applyProtection="1">
      <alignment horizontal="center" vertical="center" wrapText="1"/>
      <protection locked="0"/>
    </xf>
    <xf numFmtId="0" fontId="174" fillId="0" borderId="0" xfId="0" applyFont="1" applyAlignment="1" applyProtection="1">
      <alignment horizontal="center" vertical="center" wrapText="1"/>
      <protection locked="0"/>
    </xf>
    <xf numFmtId="0" fontId="174" fillId="0" borderId="6" xfId="0" applyFont="1" applyBorder="1" applyAlignment="1" applyProtection="1">
      <alignment horizontal="center" vertical="center" wrapText="1"/>
      <protection locked="0"/>
    </xf>
    <xf numFmtId="0" fontId="175" fillId="0" borderId="14" xfId="0" applyFont="1" applyBorder="1" applyAlignment="1" applyProtection="1">
      <alignment horizontal="center" vertical="center" wrapText="1"/>
      <protection locked="0"/>
    </xf>
    <xf numFmtId="0" fontId="175" fillId="0" borderId="15" xfId="0" applyFont="1" applyBorder="1" applyAlignment="1" applyProtection="1">
      <alignment horizontal="center" vertical="center" wrapText="1"/>
      <protection locked="0"/>
    </xf>
    <xf numFmtId="0" fontId="175" fillId="0" borderId="62" xfId="0" applyFont="1" applyBorder="1" applyAlignment="1" applyProtection="1">
      <alignment horizontal="center" vertical="center" wrapText="1"/>
      <protection locked="0"/>
    </xf>
    <xf numFmtId="0" fontId="21" fillId="0" borderId="4"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21" fillId="0" borderId="14" xfId="0" applyFont="1" applyBorder="1" applyAlignment="1" applyProtection="1">
      <alignment horizontal="left" vertical="center" wrapText="1"/>
      <protection locked="0"/>
    </xf>
    <xf numFmtId="0" fontId="21" fillId="0" borderId="15" xfId="0" applyFont="1" applyBorder="1" applyAlignment="1" applyProtection="1">
      <alignment horizontal="left" vertical="center" wrapText="1"/>
      <protection locked="0"/>
    </xf>
    <xf numFmtId="0" fontId="21" fillId="0" borderId="62" xfId="0" applyFont="1" applyBorder="1" applyAlignment="1" applyProtection="1">
      <alignment horizontal="left" vertical="center" wrapText="1"/>
      <protection locked="0"/>
    </xf>
    <xf numFmtId="0" fontId="65" fillId="0" borderId="132" xfId="0" applyFont="1" applyBorder="1" applyAlignment="1" applyProtection="1">
      <alignment horizontal="center" vertical="center"/>
      <protection hidden="1"/>
    </xf>
    <xf numFmtId="0" fontId="65" fillId="0" borderId="30" xfId="0" applyFont="1" applyBorder="1" applyAlignment="1" applyProtection="1">
      <alignment horizontal="center" vertical="center"/>
      <protection hidden="1"/>
    </xf>
    <xf numFmtId="0" fontId="65" fillId="0" borderId="233" xfId="0" applyFont="1" applyBorder="1" applyAlignment="1" applyProtection="1">
      <alignment horizontal="center" vertical="center"/>
      <protection hidden="1"/>
    </xf>
    <xf numFmtId="0" fontId="20" fillId="0" borderId="22" xfId="0" applyFont="1" applyBorder="1" applyAlignment="1" applyProtection="1">
      <alignment horizontal="left" vertical="top" wrapText="1"/>
      <protection locked="0" hidden="1"/>
    </xf>
    <xf numFmtId="0" fontId="20" fillId="0" borderId="20" xfId="0" applyFont="1" applyBorder="1" applyAlignment="1" applyProtection="1">
      <alignment horizontal="left" vertical="top" wrapText="1"/>
      <protection locked="0" hidden="1"/>
    </xf>
    <xf numFmtId="0" fontId="20" fillId="0" borderId="26" xfId="0" applyFont="1" applyBorder="1" applyAlignment="1" applyProtection="1">
      <alignment horizontal="left" vertical="top" wrapText="1"/>
      <protection locked="0" hidden="1"/>
    </xf>
    <xf numFmtId="0" fontId="11" fillId="0" borderId="7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67" xfId="0" applyFont="1" applyBorder="1" applyAlignment="1" applyProtection="1">
      <alignment horizontal="center" vertical="center"/>
      <protection locked="0"/>
    </xf>
    <xf numFmtId="0" fontId="20" fillId="0" borderId="18" xfId="0" applyFont="1" applyBorder="1" applyAlignment="1" applyProtection="1">
      <alignment horizontal="left" vertical="top"/>
      <protection locked="0"/>
    </xf>
    <xf numFmtId="0" fontId="20" fillId="0" borderId="0" xfId="0" applyFont="1" applyAlignment="1" applyProtection="1">
      <alignment horizontal="left" vertical="top"/>
      <protection locked="0"/>
    </xf>
    <xf numFmtId="0" fontId="20" fillId="0" borderId="6" xfId="0" applyFont="1" applyBorder="1" applyAlignment="1" applyProtection="1">
      <alignment horizontal="left" vertical="top"/>
      <protection locked="0"/>
    </xf>
    <xf numFmtId="0" fontId="20" fillId="0" borderId="63" xfId="0" applyFont="1" applyBorder="1" applyAlignment="1" applyProtection="1">
      <alignment horizontal="left" vertical="top"/>
      <protection locked="0"/>
    </xf>
    <xf numFmtId="0" fontId="20" fillId="0" borderId="15" xfId="0" applyFont="1" applyBorder="1" applyAlignment="1" applyProtection="1">
      <alignment horizontal="left" vertical="top"/>
      <protection locked="0"/>
    </xf>
    <xf numFmtId="0" fontId="20" fillId="0" borderId="62" xfId="0" applyFont="1" applyBorder="1" applyAlignment="1" applyProtection="1">
      <alignment horizontal="left" vertical="top"/>
      <protection locked="0"/>
    </xf>
    <xf numFmtId="0" fontId="11" fillId="0" borderId="22" xfId="0" applyFont="1" applyBorder="1" applyAlignment="1" applyProtection="1">
      <alignment horizontal="center" vertical="center" wrapText="1"/>
      <protection locked="0" hidden="1"/>
    </xf>
    <xf numFmtId="0" fontId="11" fillId="0" borderId="20" xfId="0" applyFont="1" applyBorder="1" applyAlignment="1" applyProtection="1">
      <alignment horizontal="center" vertical="center" wrapText="1"/>
      <protection locked="0" hidden="1"/>
    </xf>
    <xf numFmtId="0" fontId="11" fillId="0" borderId="21" xfId="0" applyFont="1" applyBorder="1" applyAlignment="1" applyProtection="1">
      <alignment horizontal="center" vertical="center" wrapText="1"/>
      <protection locked="0" hidden="1"/>
    </xf>
    <xf numFmtId="0" fontId="11" fillId="0" borderId="24" xfId="0" applyFont="1" applyBorder="1" applyAlignment="1" applyProtection="1">
      <alignment horizontal="center" vertical="center" wrapText="1"/>
      <protection locked="0" hidden="1"/>
    </xf>
    <xf numFmtId="0" fontId="11" fillId="0" borderId="8" xfId="0" applyFont="1" applyBorder="1" applyAlignment="1" applyProtection="1">
      <alignment horizontal="center" vertical="center" wrapText="1"/>
      <protection locked="0" hidden="1"/>
    </xf>
    <xf numFmtId="0" fontId="11" fillId="0" borderId="25" xfId="0" applyFont="1" applyBorder="1" applyAlignment="1" applyProtection="1">
      <alignment horizontal="center" vertical="center" wrapText="1"/>
      <protection locked="0" hidden="1"/>
    </xf>
    <xf numFmtId="0" fontId="179" fillId="0" borderId="18" xfId="0" applyFont="1" applyBorder="1" applyAlignment="1" applyProtection="1">
      <alignment horizontal="center" vertical="center" wrapText="1"/>
      <protection locked="0" hidden="1"/>
    </xf>
    <xf numFmtId="0" fontId="179" fillId="0" borderId="0" xfId="0" applyFont="1" applyAlignment="1" applyProtection="1">
      <alignment horizontal="center" vertical="center" wrapText="1"/>
      <protection locked="0" hidden="1"/>
    </xf>
    <xf numFmtId="0" fontId="179" fillId="0" borderId="5" xfId="0" applyFont="1" applyBorder="1" applyAlignment="1" applyProtection="1">
      <alignment horizontal="center" vertical="center" wrapText="1"/>
      <protection locked="0" hidden="1"/>
    </xf>
    <xf numFmtId="0" fontId="179" fillId="0" borderId="24" xfId="0" applyFont="1" applyBorder="1" applyAlignment="1" applyProtection="1">
      <alignment horizontal="center" vertical="center" wrapText="1"/>
      <protection locked="0" hidden="1"/>
    </xf>
    <xf numFmtId="0" fontId="179" fillId="0" borderId="8" xfId="0" applyFont="1" applyBorder="1" applyAlignment="1" applyProtection="1">
      <alignment horizontal="center" vertical="center" wrapText="1"/>
      <protection locked="0" hidden="1"/>
    </xf>
    <xf numFmtId="0" fontId="179" fillId="0" borderId="25" xfId="0" applyFont="1" applyBorder="1" applyAlignment="1" applyProtection="1">
      <alignment horizontal="center" vertical="center" wrapText="1"/>
      <protection locked="0" hidden="1"/>
    </xf>
    <xf numFmtId="0" fontId="11" fillId="0" borderId="61" xfId="0" applyFont="1" applyBorder="1" applyAlignment="1" applyProtection="1">
      <alignment horizontal="center" vertical="center" wrapText="1"/>
      <protection locked="0" hidden="1"/>
    </xf>
    <xf numFmtId="0" fontId="11" fillId="0" borderId="2" xfId="0" applyFont="1" applyBorder="1" applyAlignment="1" applyProtection="1">
      <alignment horizontal="center" vertical="center" wrapText="1"/>
      <protection locked="0" hidden="1"/>
    </xf>
    <xf numFmtId="0" fontId="11" fillId="0" borderId="3" xfId="0" applyFont="1" applyBorder="1" applyAlignment="1" applyProtection="1">
      <alignment horizontal="center" vertical="center" wrapText="1"/>
      <protection locked="0" hidden="1"/>
    </xf>
    <xf numFmtId="0" fontId="11" fillId="0" borderId="9" xfId="0" applyFont="1" applyBorder="1" applyAlignment="1" applyProtection="1">
      <alignment horizontal="center" vertical="center" wrapText="1"/>
      <protection locked="0" hidden="1"/>
    </xf>
    <xf numFmtId="0" fontId="11" fillId="0" borderId="26" xfId="0" applyFont="1" applyBorder="1" applyAlignment="1" applyProtection="1">
      <alignment horizontal="center" vertical="center" wrapText="1"/>
      <protection locked="0" hidden="1"/>
    </xf>
    <xf numFmtId="177" fontId="206" fillId="0" borderId="111" xfId="0" applyNumberFormat="1" applyFont="1" applyBorder="1" applyAlignment="1">
      <alignment horizontal="center" vertical="center" textRotation="255" shrinkToFit="1"/>
    </xf>
    <xf numFmtId="0" fontId="206" fillId="0" borderId="98" xfId="0" applyFont="1" applyBorder="1" applyAlignment="1">
      <alignment horizontal="center" vertical="center" textRotation="255" shrinkToFit="1"/>
    </xf>
    <xf numFmtId="0" fontId="208" fillId="0" borderId="61" xfId="0" applyFont="1" applyBorder="1" applyAlignment="1">
      <alignment horizontal="center" vertical="center" wrapText="1"/>
    </xf>
    <xf numFmtId="0" fontId="208" fillId="0" borderId="2" xfId="0" applyFont="1" applyBorder="1" applyAlignment="1">
      <alignment horizontal="center" vertical="center" wrapText="1"/>
    </xf>
    <xf numFmtId="0" fontId="208" fillId="0" borderId="19" xfId="0" applyFont="1" applyBorder="1" applyAlignment="1">
      <alignment horizontal="center" vertical="center" wrapText="1"/>
    </xf>
    <xf numFmtId="0" fontId="208" fillId="0" borderId="18" xfId="0" applyFont="1" applyBorder="1" applyAlignment="1">
      <alignment horizontal="center" vertical="center" wrapText="1"/>
    </xf>
    <xf numFmtId="0" fontId="208" fillId="0" borderId="0" xfId="0" applyFont="1" applyAlignment="1">
      <alignment horizontal="center" vertical="center" wrapText="1"/>
    </xf>
    <xf numFmtId="0" fontId="208" fillId="0" borderId="5" xfId="0" applyFont="1" applyBorder="1" applyAlignment="1">
      <alignment horizontal="center" vertical="center" wrapText="1"/>
    </xf>
    <xf numFmtId="0" fontId="19" fillId="0" borderId="17" xfId="0" applyFont="1" applyBorder="1" applyAlignment="1" applyProtection="1">
      <alignment horizontal="left" vertical="center"/>
      <protection locked="0" hidden="1"/>
    </xf>
    <xf numFmtId="0" fontId="19" fillId="0" borderId="11" xfId="0" applyFont="1" applyBorder="1" applyAlignment="1" applyProtection="1">
      <alignment horizontal="left" vertical="center"/>
      <protection locked="0" hidden="1"/>
    </xf>
    <xf numFmtId="0" fontId="19" fillId="0" borderId="13" xfId="0" applyFont="1" applyBorder="1" applyAlignment="1" applyProtection="1">
      <alignment horizontal="left" vertical="center"/>
      <protection locked="0" hidden="1"/>
    </xf>
    <xf numFmtId="0" fontId="19" fillId="0" borderId="30" xfId="0" applyFont="1" applyBorder="1" applyAlignment="1" applyProtection="1">
      <alignment horizontal="left" vertical="center"/>
      <protection locked="0" hidden="1"/>
    </xf>
    <xf numFmtId="0" fontId="19" fillId="0" borderId="28" xfId="0" applyFont="1" applyBorder="1" applyAlignment="1" applyProtection="1">
      <alignment horizontal="left" vertical="center"/>
      <protection locked="0" hidden="1"/>
    </xf>
    <xf numFmtId="0" fontId="19" fillId="0" borderId="29" xfId="0" applyFont="1" applyBorder="1" applyAlignment="1" applyProtection="1">
      <alignment horizontal="left" vertical="center"/>
      <protection locked="0" hidden="1"/>
    </xf>
    <xf numFmtId="177" fontId="182" fillId="3" borderId="18" xfId="0" applyNumberFormat="1" applyFont="1" applyFill="1" applyBorder="1" applyAlignment="1" applyProtection="1">
      <alignment horizontal="right" vertical="center" wrapText="1"/>
      <protection hidden="1"/>
    </xf>
    <xf numFmtId="177" fontId="182" fillId="3" borderId="0" xfId="0" applyNumberFormat="1" applyFont="1" applyFill="1" applyAlignment="1" applyProtection="1">
      <alignment horizontal="right" vertical="center" wrapText="1"/>
      <protection hidden="1"/>
    </xf>
    <xf numFmtId="177" fontId="182" fillId="3" borderId="6" xfId="0" applyNumberFormat="1" applyFont="1" applyFill="1" applyBorder="1" applyAlignment="1" applyProtection="1">
      <alignment horizontal="right" vertical="center" wrapText="1"/>
      <protection hidden="1"/>
    </xf>
    <xf numFmtId="177" fontId="208" fillId="0" borderId="61" xfId="0" applyNumberFormat="1" applyFont="1" applyBorder="1" applyAlignment="1">
      <alignment horizontal="center" vertical="center" wrapText="1"/>
    </xf>
    <xf numFmtId="20" fontId="15" fillId="0" borderId="85" xfId="0" applyNumberFormat="1" applyFont="1" applyBorder="1" applyAlignment="1" applyProtection="1">
      <alignment horizontal="left" vertical="center" shrinkToFit="1"/>
      <protection locked="0" hidden="1"/>
    </xf>
    <xf numFmtId="20" fontId="15" fillId="0" borderId="15" xfId="0" applyNumberFormat="1" applyFont="1" applyBorder="1" applyAlignment="1" applyProtection="1">
      <alignment horizontal="left" vertical="center" shrinkToFit="1"/>
      <protection locked="0" hidden="1"/>
    </xf>
    <xf numFmtId="20" fontId="15" fillId="0" borderId="84" xfId="0" applyNumberFormat="1" applyFont="1" applyBorder="1" applyAlignment="1" applyProtection="1">
      <alignment horizontal="left" vertical="center" shrinkToFit="1"/>
      <protection locked="0" hidden="1"/>
    </xf>
    <xf numFmtId="20" fontId="15" fillId="0" borderId="76" xfId="0" applyNumberFormat="1" applyFont="1" applyBorder="1" applyAlignment="1" applyProtection="1">
      <alignment horizontal="left" vertical="center" shrinkToFit="1"/>
      <protection locked="0" hidden="1"/>
    </xf>
    <xf numFmtId="20" fontId="15" fillId="0" borderId="20" xfId="0" applyNumberFormat="1" applyFont="1" applyBorder="1" applyAlignment="1" applyProtection="1">
      <alignment horizontal="left" vertical="center" shrinkToFit="1"/>
      <protection locked="0" hidden="1"/>
    </xf>
    <xf numFmtId="20" fontId="15" fillId="0" borderId="74" xfId="0" applyNumberFormat="1" applyFont="1" applyBorder="1" applyAlignment="1" applyProtection="1">
      <alignment horizontal="left" vertical="center" shrinkToFit="1"/>
      <protection locked="0" hidden="1"/>
    </xf>
    <xf numFmtId="177" fontId="209" fillId="3" borderId="18" xfId="0" applyNumberFormat="1" applyFont="1" applyFill="1" applyBorder="1" applyAlignment="1" applyProtection="1">
      <alignment horizontal="right" vertical="center" wrapText="1"/>
      <protection hidden="1"/>
    </xf>
    <xf numFmtId="177" fontId="209" fillId="3" borderId="0" xfId="0" applyNumberFormat="1" applyFont="1" applyFill="1" applyAlignment="1" applyProtection="1">
      <alignment horizontal="right" vertical="center" wrapText="1"/>
      <protection hidden="1"/>
    </xf>
    <xf numFmtId="177" fontId="209" fillId="3" borderId="6" xfId="0" applyNumberFormat="1" applyFont="1" applyFill="1" applyBorder="1" applyAlignment="1" applyProtection="1">
      <alignment horizontal="right" vertical="center" wrapText="1"/>
      <protection hidden="1"/>
    </xf>
    <xf numFmtId="177" fontId="209" fillId="3" borderId="24" xfId="0" applyNumberFormat="1" applyFont="1" applyFill="1" applyBorder="1" applyAlignment="1" applyProtection="1">
      <alignment horizontal="right" vertical="center" wrapText="1"/>
      <protection hidden="1"/>
    </xf>
    <xf numFmtId="177" fontId="209" fillId="3" borderId="8" xfId="0" applyNumberFormat="1" applyFont="1" applyFill="1" applyBorder="1" applyAlignment="1" applyProtection="1">
      <alignment horizontal="right" vertical="center" wrapText="1"/>
      <protection hidden="1"/>
    </xf>
    <xf numFmtId="177" fontId="209" fillId="3" borderId="9" xfId="0" applyNumberFormat="1" applyFont="1" applyFill="1" applyBorder="1" applyAlignment="1" applyProtection="1">
      <alignment horizontal="right" vertical="center" wrapText="1"/>
      <protection hidden="1"/>
    </xf>
    <xf numFmtId="0" fontId="247" fillId="0" borderId="243" xfId="0" applyFont="1" applyBorder="1" applyAlignment="1" applyProtection="1">
      <alignment horizontal="center" vertical="center" textRotation="255" wrapText="1"/>
      <protection locked="0" hidden="1"/>
    </xf>
    <xf numFmtId="0" fontId="247" fillId="0" borderId="97" xfId="0" applyFont="1" applyBorder="1" applyAlignment="1" applyProtection="1">
      <alignment horizontal="center" vertical="center" textRotation="255" wrapText="1"/>
      <protection locked="0" hidden="1"/>
    </xf>
    <xf numFmtId="0" fontId="247" fillId="0" borderId="232" xfId="0" applyFont="1" applyBorder="1" applyAlignment="1" applyProtection="1">
      <alignment horizontal="center" vertical="center" textRotation="255" wrapText="1"/>
      <protection locked="0" hidden="1"/>
    </xf>
    <xf numFmtId="0" fontId="19" fillId="0" borderId="243" xfId="0" applyFont="1" applyBorder="1" applyAlignment="1" applyProtection="1">
      <alignment horizontal="center" vertical="center" textRotation="255" wrapText="1"/>
      <protection locked="0" hidden="1"/>
    </xf>
    <xf numFmtId="0" fontId="19" fillId="0" borderId="97" xfId="0" applyFont="1" applyBorder="1" applyAlignment="1" applyProtection="1">
      <alignment horizontal="center" vertical="center" textRotation="255" wrapText="1"/>
      <protection locked="0" hidden="1"/>
    </xf>
    <xf numFmtId="0" fontId="19" fillId="0" borderId="232" xfId="0" applyFont="1" applyBorder="1" applyAlignment="1" applyProtection="1">
      <alignment horizontal="center" vertical="center" textRotation="255" wrapText="1"/>
      <protection locked="0" hidden="1"/>
    </xf>
    <xf numFmtId="0" fontId="20" fillId="0" borderId="135" xfId="0" applyFont="1" applyBorder="1" applyAlignment="1" applyProtection="1">
      <alignment horizontal="center" vertical="center"/>
      <protection locked="0" hidden="1"/>
    </xf>
    <xf numFmtId="0" fontId="20" fillId="0" borderId="112" xfId="0" applyFont="1" applyBorder="1" applyAlignment="1" applyProtection="1">
      <alignment horizontal="center" vertical="center"/>
      <protection locked="0" hidden="1"/>
    </xf>
    <xf numFmtId="0" fontId="20" fillId="0" borderId="134" xfId="0" applyFont="1" applyBorder="1" applyAlignment="1" applyProtection="1">
      <alignment horizontal="center" vertical="center"/>
      <protection locked="0" hidden="1"/>
    </xf>
    <xf numFmtId="0" fontId="20" fillId="21" borderId="133" xfId="0" applyFont="1" applyFill="1" applyBorder="1" applyAlignment="1" applyProtection="1">
      <alignment horizontal="center" vertical="center" wrapText="1"/>
      <protection locked="0" hidden="1"/>
    </xf>
    <xf numFmtId="0" fontId="20" fillId="21" borderId="33" xfId="0" applyFont="1" applyFill="1" applyBorder="1" applyAlignment="1" applyProtection="1">
      <alignment horizontal="center" vertical="center" wrapText="1"/>
      <protection locked="0" hidden="1"/>
    </xf>
    <xf numFmtId="0" fontId="20" fillId="21" borderId="34" xfId="0" applyFont="1" applyFill="1" applyBorder="1" applyAlignment="1" applyProtection="1">
      <alignment horizontal="center" vertical="center" wrapText="1"/>
      <protection locked="0" hidden="1"/>
    </xf>
    <xf numFmtId="0" fontId="20" fillId="0" borderId="58" xfId="0" applyFont="1" applyBorder="1" applyAlignment="1" applyProtection="1">
      <alignment horizontal="center" vertical="center" wrapText="1"/>
      <protection locked="0" hidden="1"/>
    </xf>
    <xf numFmtId="0" fontId="20" fillId="0" borderId="112" xfId="0" applyFont="1" applyBorder="1" applyAlignment="1" applyProtection="1">
      <alignment horizontal="center" vertical="center" wrapText="1"/>
      <protection locked="0" hidden="1"/>
    </xf>
    <xf numFmtId="0" fontId="20" fillId="0" borderId="138" xfId="0" applyFont="1" applyBorder="1" applyAlignment="1" applyProtection="1">
      <alignment horizontal="center" vertical="center" wrapText="1"/>
      <protection locked="0" hidden="1"/>
    </xf>
    <xf numFmtId="187" fontId="83" fillId="0" borderId="33" xfId="0" applyNumberFormat="1" applyFont="1" applyBorder="1" applyAlignment="1" applyProtection="1">
      <alignment horizontal="center" shrinkToFit="1"/>
      <protection hidden="1"/>
    </xf>
    <xf numFmtId="0" fontId="75" fillId="0" borderId="33" xfId="0" applyFont="1" applyBorder="1" applyAlignment="1">
      <alignment horizontal="left" vertical="center"/>
    </xf>
    <xf numFmtId="0" fontId="75" fillId="0" borderId="34" xfId="0" applyFont="1" applyBorder="1" applyAlignment="1">
      <alignment horizontal="left" vertical="center"/>
    </xf>
    <xf numFmtId="20" fontId="15" fillId="0" borderId="36" xfId="0" applyNumberFormat="1" applyFont="1" applyBorder="1" applyAlignment="1" applyProtection="1">
      <alignment horizontal="center" vertical="center" textRotation="255" shrinkToFit="1"/>
      <protection locked="0" hidden="1"/>
    </xf>
    <xf numFmtId="0" fontId="64" fillId="0" borderId="10" xfId="0" applyFont="1" applyBorder="1" applyAlignment="1" applyProtection="1">
      <alignment horizontal="center" vertical="center" shrinkToFit="1"/>
      <protection locked="0" hidden="1"/>
    </xf>
    <xf numFmtId="0" fontId="64" fillId="0" borderId="11" xfId="0" applyFont="1" applyBorder="1" applyAlignment="1" applyProtection="1">
      <alignment horizontal="center" vertical="center" shrinkToFit="1"/>
      <protection locked="0" hidden="1"/>
    </xf>
    <xf numFmtId="0" fontId="247" fillId="0" borderId="97" xfId="0" applyFont="1" applyBorder="1" applyAlignment="1" applyProtection="1">
      <alignment horizontal="center" vertical="center" textRotation="255"/>
      <protection locked="0" hidden="1"/>
    </xf>
    <xf numFmtId="0" fontId="247" fillId="0" borderId="232" xfId="0" applyFont="1" applyBorder="1" applyAlignment="1" applyProtection="1">
      <alignment horizontal="center" vertical="center" textRotation="255"/>
      <protection locked="0" hidden="1"/>
    </xf>
    <xf numFmtId="0" fontId="16" fillId="0" borderId="1"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62" xfId="0" applyFont="1" applyBorder="1" applyAlignment="1">
      <alignment horizontal="center"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62" xfId="0" applyFont="1" applyBorder="1" applyAlignment="1">
      <alignment horizontal="center" vertical="center"/>
    </xf>
    <xf numFmtId="0" fontId="61" fillId="0" borderId="108" xfId="0" applyFont="1" applyBorder="1" applyAlignment="1">
      <alignment horizontal="center" vertical="center"/>
    </xf>
    <xf numFmtId="0" fontId="61" fillId="0" borderId="115" xfId="0" applyFont="1" applyBorder="1" applyAlignment="1">
      <alignment horizontal="center" vertical="center"/>
    </xf>
    <xf numFmtId="177" fontId="64" fillId="3" borderId="22" xfId="0" applyNumberFormat="1" applyFont="1" applyFill="1" applyBorder="1" applyAlignment="1" applyProtection="1">
      <alignment horizontal="center" vertical="center"/>
      <protection hidden="1"/>
    </xf>
    <xf numFmtId="177" fontId="64" fillId="3" borderId="20" xfId="0" applyNumberFormat="1" applyFont="1" applyFill="1" applyBorder="1" applyAlignment="1" applyProtection="1">
      <alignment horizontal="center" vertical="center"/>
      <protection hidden="1"/>
    </xf>
    <xf numFmtId="177" fontId="64" fillId="3" borderId="26" xfId="0" applyNumberFormat="1" applyFont="1" applyFill="1" applyBorder="1" applyAlignment="1" applyProtection="1">
      <alignment horizontal="center" vertical="center"/>
      <protection hidden="1"/>
    </xf>
    <xf numFmtId="177" fontId="64" fillId="3" borderId="18" xfId="0" applyNumberFormat="1" applyFont="1" applyFill="1" applyBorder="1" applyAlignment="1" applyProtection="1">
      <alignment horizontal="center" vertical="center"/>
      <protection hidden="1"/>
    </xf>
    <xf numFmtId="177" fontId="64" fillId="3" borderId="0" xfId="0" applyNumberFormat="1" applyFont="1" applyFill="1" applyAlignment="1" applyProtection="1">
      <alignment horizontal="center" vertical="center"/>
      <protection hidden="1"/>
    </xf>
    <xf numFmtId="177" fontId="64" fillId="3" borderId="6" xfId="0" applyNumberFormat="1" applyFont="1" applyFill="1" applyBorder="1" applyAlignment="1" applyProtection="1">
      <alignment horizontal="center" vertical="center"/>
      <protection hidden="1"/>
    </xf>
    <xf numFmtId="177" fontId="64" fillId="3" borderId="63" xfId="0" applyNumberFormat="1" applyFont="1" applyFill="1" applyBorder="1" applyAlignment="1" applyProtection="1">
      <alignment horizontal="center" vertical="center"/>
      <protection hidden="1"/>
    </xf>
    <xf numFmtId="177" fontId="64" fillId="3" borderId="15" xfId="0" applyNumberFormat="1" applyFont="1" applyFill="1" applyBorder="1" applyAlignment="1" applyProtection="1">
      <alignment horizontal="center" vertical="center"/>
      <protection hidden="1"/>
    </xf>
    <xf numFmtId="177" fontId="64" fillId="3" borderId="62" xfId="0" applyNumberFormat="1" applyFont="1" applyFill="1" applyBorder="1" applyAlignment="1" applyProtection="1">
      <alignment horizontal="center" vertical="center"/>
      <protection hidden="1"/>
    </xf>
    <xf numFmtId="0" fontId="61" fillId="0" borderId="139" xfId="0" applyFont="1" applyBorder="1" applyAlignment="1">
      <alignment horizontal="center" vertical="center"/>
    </xf>
    <xf numFmtId="0" fontId="61" fillId="0" borderId="52" xfId="0" applyFont="1" applyBorder="1" applyAlignment="1">
      <alignment horizontal="center" vertical="center"/>
    </xf>
    <xf numFmtId="0" fontId="62" fillId="0" borderId="11" xfId="0" applyFont="1" applyBorder="1" applyAlignment="1">
      <alignment horizontal="center" vertical="center"/>
    </xf>
    <xf numFmtId="0" fontId="62" fillId="0" borderId="12" xfId="0" applyFont="1" applyBorder="1" applyAlignment="1">
      <alignment horizontal="center" vertical="center"/>
    </xf>
    <xf numFmtId="0" fontId="61" fillId="0" borderId="15" xfId="0" applyFont="1" applyBorder="1" applyAlignment="1">
      <alignment horizontal="center" vertical="center"/>
    </xf>
    <xf numFmtId="0" fontId="61" fillId="0" borderId="16" xfId="0" applyFont="1" applyBorder="1" applyAlignment="1">
      <alignment horizontal="center" vertical="center"/>
    </xf>
    <xf numFmtId="0" fontId="72" fillId="0" borderId="22" xfId="0" applyFont="1" applyBorder="1" applyAlignment="1" applyProtection="1">
      <alignment horizontal="left" vertical="center"/>
      <protection hidden="1"/>
    </xf>
    <xf numFmtId="0" fontId="72" fillId="0" borderId="20" xfId="0" applyFont="1" applyBorder="1" applyAlignment="1" applyProtection="1">
      <alignment horizontal="left" vertical="center"/>
      <protection hidden="1"/>
    </xf>
    <xf numFmtId="0" fontId="72" fillId="0" borderId="18" xfId="0" applyFont="1" applyBorder="1" applyAlignment="1" applyProtection="1">
      <alignment horizontal="left" vertical="center"/>
      <protection hidden="1"/>
    </xf>
    <xf numFmtId="0" fontId="72" fillId="0" borderId="0" xfId="0" applyFont="1" applyAlignment="1" applyProtection="1">
      <alignment horizontal="left" vertical="center"/>
      <protection hidden="1"/>
    </xf>
    <xf numFmtId="0" fontId="72" fillId="0" borderId="24" xfId="0" applyFont="1" applyBorder="1" applyAlignment="1" applyProtection="1">
      <alignment horizontal="left" vertical="center"/>
      <protection hidden="1"/>
    </xf>
    <xf numFmtId="0" fontId="72" fillId="0" borderId="8" xfId="0" applyFont="1" applyBorder="1" applyAlignment="1" applyProtection="1">
      <alignment horizontal="left" vertical="center"/>
      <protection hidden="1"/>
    </xf>
    <xf numFmtId="0" fontId="72" fillId="0" borderId="22" xfId="0" applyFont="1" applyBorder="1" applyAlignment="1" applyProtection="1">
      <alignment horizontal="center" vertical="center"/>
      <protection hidden="1"/>
    </xf>
    <xf numFmtId="0" fontId="72" fillId="0" borderId="20" xfId="0" applyFont="1" applyBorder="1" applyAlignment="1" applyProtection="1">
      <alignment horizontal="center" vertical="center"/>
      <protection hidden="1"/>
    </xf>
    <xf numFmtId="0" fontId="72" fillId="0" borderId="18" xfId="0" applyFont="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2" fillId="0" borderId="24" xfId="0" applyFont="1" applyBorder="1" applyAlignment="1" applyProtection="1">
      <alignment horizontal="center" vertical="center"/>
      <protection hidden="1"/>
    </xf>
    <xf numFmtId="0" fontId="72" fillId="0" borderId="8"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40" fillId="0" borderId="53" xfId="0" applyFont="1" applyBorder="1" applyAlignment="1" applyProtection="1">
      <alignment horizontal="left" vertical="center"/>
      <protection locked="0"/>
    </xf>
    <xf numFmtId="0" fontId="40" fillId="0" borderId="54"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1" fillId="0" borderId="22" xfId="0" applyFont="1" applyBorder="1" applyAlignment="1" applyProtection="1">
      <alignment horizontal="center" vertical="center"/>
      <protection locked="0"/>
    </xf>
    <xf numFmtId="0" fontId="41" fillId="0" borderId="21"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41" fillId="0" borderId="5" xfId="0" applyFont="1" applyBorder="1" applyAlignment="1" applyProtection="1">
      <alignment horizontal="center" vertical="center"/>
      <protection locked="0"/>
    </xf>
    <xf numFmtId="0" fontId="41" fillId="0" borderId="24" xfId="0" applyFont="1" applyBorder="1" applyAlignment="1" applyProtection="1">
      <alignment horizontal="center" vertical="center"/>
      <protection locked="0"/>
    </xf>
    <xf numFmtId="0" fontId="41" fillId="0" borderId="25" xfId="0" applyFont="1" applyBorder="1" applyAlignment="1" applyProtection="1">
      <alignment horizontal="center" vertical="center"/>
      <protection locked="0"/>
    </xf>
    <xf numFmtId="0" fontId="38" fillId="0" borderId="53" xfId="0" applyFont="1" applyBorder="1" applyAlignment="1" applyProtection="1">
      <alignment horizontal="left" vertical="center" shrinkToFit="1"/>
      <protection locked="0"/>
    </xf>
    <xf numFmtId="0" fontId="38" fillId="0" borderId="54" xfId="0" applyFont="1" applyBorder="1" applyAlignment="1" applyProtection="1">
      <alignment horizontal="left" vertical="center" shrinkToFit="1"/>
      <protection locked="0"/>
    </xf>
    <xf numFmtId="0" fontId="38" fillId="0" borderId="55" xfId="0" applyFont="1" applyBorder="1" applyAlignment="1" applyProtection="1">
      <alignment horizontal="left" vertical="center" shrinkToFit="1"/>
      <protection locked="0"/>
    </xf>
    <xf numFmtId="0" fontId="38" fillId="0" borderId="22" xfId="0" applyFont="1" applyBorder="1" applyAlignment="1" applyProtection="1">
      <alignment horizontal="left" vertical="center" wrapText="1" shrinkToFit="1"/>
      <protection locked="0"/>
    </xf>
    <xf numFmtId="0" fontId="38" fillId="0" borderId="20" xfId="0" applyFont="1" applyBorder="1" applyAlignment="1" applyProtection="1">
      <alignment horizontal="left" vertical="center" wrapText="1" shrinkToFit="1"/>
      <protection locked="0"/>
    </xf>
    <xf numFmtId="0" fontId="38" fillId="0" borderId="21" xfId="0" applyFont="1" applyBorder="1" applyAlignment="1" applyProtection="1">
      <alignment horizontal="left" vertical="center" wrapText="1" shrinkToFit="1"/>
      <protection locked="0"/>
    </xf>
    <xf numFmtId="0" fontId="38" fillId="0" borderId="22" xfId="0" applyFont="1" applyBorder="1" applyAlignment="1" applyProtection="1">
      <alignment horizontal="left" vertical="center" shrinkToFit="1"/>
      <protection locked="0"/>
    </xf>
    <xf numFmtId="0" fontId="38" fillId="0" borderId="20" xfId="0" applyFont="1" applyBorder="1" applyAlignment="1" applyProtection="1">
      <alignment horizontal="left" vertical="center" shrinkToFit="1"/>
      <protection locked="0"/>
    </xf>
    <xf numFmtId="0" fontId="38" fillId="0" borderId="21" xfId="0" applyFont="1" applyBorder="1" applyAlignment="1" applyProtection="1">
      <alignment horizontal="left" vertical="center" shrinkToFit="1"/>
      <protection locked="0"/>
    </xf>
    <xf numFmtId="0" fontId="38" fillId="0" borderId="22" xfId="0" applyFont="1" applyBorder="1" applyAlignment="1" applyProtection="1">
      <alignment horizontal="center" vertical="center" shrinkToFit="1"/>
      <protection locked="0"/>
    </xf>
    <xf numFmtId="0" fontId="38" fillId="0" borderId="20" xfId="0" applyFont="1" applyBorder="1" applyAlignment="1" applyProtection="1">
      <alignment horizontal="center" vertical="center" shrinkToFit="1"/>
      <protection locked="0"/>
    </xf>
    <xf numFmtId="0" fontId="38" fillId="0" borderId="21" xfId="0" applyFont="1" applyBorder="1" applyAlignment="1" applyProtection="1">
      <alignment horizontal="center" vertical="center" shrinkToFit="1"/>
      <protection locked="0"/>
    </xf>
    <xf numFmtId="0" fontId="38" fillId="0" borderId="18"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5" xfId="0" applyFont="1" applyBorder="1" applyAlignment="1" applyProtection="1">
      <alignment horizontal="center" vertical="center" shrinkToFit="1"/>
      <protection locked="0"/>
    </xf>
    <xf numFmtId="0" fontId="38" fillId="0" borderId="24"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25" xfId="0" applyFont="1" applyBorder="1" applyAlignment="1" applyProtection="1">
      <alignment horizontal="center" vertical="center" shrinkToFit="1"/>
      <protection locked="0"/>
    </xf>
    <xf numFmtId="0" fontId="42" fillId="0" borderId="65" xfId="0" applyFont="1" applyBorder="1" applyAlignment="1" applyProtection="1">
      <alignment horizontal="left" vertical="center"/>
      <protection locked="0"/>
    </xf>
    <xf numFmtId="0" fontId="42" fillId="0" borderId="66" xfId="0" applyFont="1" applyBorder="1" applyAlignment="1" applyProtection="1">
      <alignment horizontal="left" vertical="center"/>
      <protection locked="0"/>
    </xf>
    <xf numFmtId="0" fontId="42" fillId="0" borderId="140" xfId="0" applyFont="1" applyBorder="1" applyAlignment="1" applyProtection="1">
      <alignment horizontal="left" vertical="center"/>
      <protection locked="0"/>
    </xf>
    <xf numFmtId="0" fontId="42" fillId="0" borderId="24" xfId="0" applyFont="1" applyBorder="1" applyAlignment="1" applyProtection="1">
      <alignment horizontal="left" vertical="center"/>
      <protection locked="0"/>
    </xf>
    <xf numFmtId="0" fontId="42" fillId="0" borderId="8" xfId="0" applyFont="1" applyBorder="1" applyAlignment="1" applyProtection="1">
      <alignment horizontal="left" vertical="center"/>
      <protection locked="0"/>
    </xf>
    <xf numFmtId="0" fontId="42" fillId="0" borderId="25" xfId="0" applyFont="1" applyBorder="1" applyAlignment="1" applyProtection="1">
      <alignment horizontal="left" vertical="center"/>
      <protection locked="0"/>
    </xf>
    <xf numFmtId="0" fontId="38" fillId="0" borderId="42" xfId="0" applyFont="1" applyBorder="1" applyAlignment="1" applyProtection="1">
      <alignment horizontal="left" vertical="center" shrinkToFit="1"/>
      <protection locked="0"/>
    </xf>
    <xf numFmtId="0" fontId="38" fillId="0" borderId="45" xfId="0" applyFont="1" applyBorder="1" applyAlignment="1" applyProtection="1">
      <alignment horizontal="left" vertical="center" shrinkToFit="1"/>
      <protection locked="0"/>
    </xf>
    <xf numFmtId="0" fontId="38" fillId="0" borderId="46" xfId="0" applyFont="1" applyBorder="1" applyAlignment="1" applyProtection="1">
      <alignment horizontal="left" vertical="center" shrinkToFit="1"/>
      <protection locked="0"/>
    </xf>
    <xf numFmtId="0" fontId="38" fillId="0" borderId="42" xfId="0" applyFont="1" applyBorder="1" applyAlignment="1" applyProtection="1">
      <alignment horizontal="left" vertical="center" wrapText="1" shrinkToFit="1"/>
      <protection locked="0"/>
    </xf>
    <xf numFmtId="0" fontId="38" fillId="0" borderId="45" xfId="0" applyFont="1" applyBorder="1" applyAlignment="1" applyProtection="1">
      <alignment horizontal="left" vertical="center" wrapText="1" shrinkToFit="1"/>
      <protection locked="0"/>
    </xf>
    <xf numFmtId="0" fontId="38" fillId="0" borderId="46" xfId="0" applyFont="1" applyBorder="1" applyAlignment="1" applyProtection="1">
      <alignment horizontal="left" vertical="center" wrapText="1" shrinkToFit="1"/>
      <protection locked="0"/>
    </xf>
    <xf numFmtId="0" fontId="38" fillId="0" borderId="102" xfId="0" applyFont="1" applyBorder="1" applyAlignment="1" applyProtection="1">
      <alignment horizontal="left" vertical="center" shrinkToFit="1"/>
      <protection locked="0"/>
    </xf>
    <xf numFmtId="0" fontId="38" fillId="0" borderId="47" xfId="0" applyFont="1" applyBorder="1" applyAlignment="1" applyProtection="1">
      <alignment horizontal="left" vertical="center" shrinkToFit="1"/>
      <protection locked="0"/>
    </xf>
    <xf numFmtId="0" fontId="38" fillId="0" borderId="160" xfId="0" applyFont="1" applyBorder="1" applyAlignment="1" applyProtection="1">
      <alignment horizontal="left" vertical="center" shrinkToFit="1"/>
      <protection locked="0"/>
    </xf>
    <xf numFmtId="0" fontId="38" fillId="0" borderId="24" xfId="0" applyFont="1" applyBorder="1" applyAlignment="1" applyProtection="1">
      <alignment horizontal="left" vertical="center" wrapText="1" shrinkToFit="1"/>
      <protection locked="0"/>
    </xf>
    <xf numFmtId="0" fontId="38" fillId="0" borderId="8" xfId="0" applyFont="1" applyBorder="1" applyAlignment="1" applyProtection="1">
      <alignment horizontal="left" vertical="center" wrapText="1" shrinkToFit="1"/>
      <protection locked="0"/>
    </xf>
    <xf numFmtId="0" fontId="38" fillId="0" borderId="25" xfId="0" applyFont="1" applyBorder="1" applyAlignment="1" applyProtection="1">
      <alignment horizontal="left" vertical="center" wrapText="1" shrinkToFit="1"/>
      <protection locked="0"/>
    </xf>
    <xf numFmtId="0" fontId="38" fillId="0" borderId="24" xfId="0" applyFont="1" applyBorder="1" applyAlignment="1" applyProtection="1">
      <alignment horizontal="left" vertical="center" shrinkToFit="1"/>
      <protection locked="0"/>
    </xf>
    <xf numFmtId="0" fontId="38" fillId="0" borderId="8" xfId="0" applyFont="1" applyBorder="1" applyAlignment="1" applyProtection="1">
      <alignment horizontal="left" vertical="center" shrinkToFit="1"/>
      <protection locked="0"/>
    </xf>
    <xf numFmtId="0" fontId="38" fillId="0" borderId="25" xfId="0" applyFont="1" applyBorder="1" applyAlignment="1" applyProtection="1">
      <alignment horizontal="left" vertical="center" shrinkToFit="1"/>
      <protection locked="0"/>
    </xf>
    <xf numFmtId="0" fontId="38" fillId="0" borderId="89" xfId="0" applyFont="1" applyBorder="1" applyAlignment="1" applyProtection="1">
      <alignment horizontal="left" vertical="center" shrinkToFit="1"/>
      <protection locked="0"/>
    </xf>
    <xf numFmtId="0" fontId="38" fillId="0" borderId="83" xfId="0" applyFont="1" applyBorder="1" applyAlignment="1" applyProtection="1">
      <alignment horizontal="left" vertical="center" shrinkToFit="1"/>
      <protection locked="0"/>
    </xf>
    <xf numFmtId="0" fontId="38" fillId="0" borderId="137" xfId="0" applyFont="1" applyBorder="1" applyAlignment="1" applyProtection="1">
      <alignment horizontal="left" vertical="center" shrinkToFit="1"/>
      <protection locked="0"/>
    </xf>
    <xf numFmtId="0" fontId="38" fillId="0" borderId="18" xfId="0" applyFont="1" applyBorder="1" applyAlignment="1" applyProtection="1">
      <alignment horizontal="left" vertical="center" wrapText="1" shrinkToFit="1"/>
      <protection locked="0"/>
    </xf>
    <xf numFmtId="0" fontId="38" fillId="0" borderId="0" xfId="0" applyFont="1" applyAlignment="1" applyProtection="1">
      <alignment horizontal="left" vertical="center" wrapText="1" shrinkToFit="1"/>
      <protection locked="0"/>
    </xf>
    <xf numFmtId="0" fontId="38" fillId="0" borderId="5" xfId="0" applyFont="1" applyBorder="1" applyAlignment="1" applyProtection="1">
      <alignment horizontal="left" vertical="center" wrapText="1" shrinkToFit="1"/>
      <protection locked="0"/>
    </xf>
    <xf numFmtId="0" fontId="38" fillId="0" borderId="18" xfId="0" applyFont="1" applyBorder="1" applyAlignment="1" applyProtection="1">
      <alignment horizontal="left" vertical="center" shrinkToFit="1"/>
      <protection locked="0"/>
    </xf>
    <xf numFmtId="0" fontId="38" fillId="0" borderId="0" xfId="0" applyFont="1" applyAlignment="1" applyProtection="1">
      <alignment horizontal="left" vertical="center" shrinkToFit="1"/>
      <protection locked="0"/>
    </xf>
    <xf numFmtId="0" fontId="38" fillId="0" borderId="5" xfId="0" applyFont="1" applyBorder="1" applyAlignment="1" applyProtection="1">
      <alignment horizontal="left" vertical="center" shrinkToFit="1"/>
      <protection locked="0"/>
    </xf>
    <xf numFmtId="0" fontId="42" fillId="0" borderId="18" xfId="0" applyFont="1" applyBorder="1" applyAlignment="1" applyProtection="1">
      <alignment horizontal="left" vertical="center"/>
      <protection locked="0"/>
    </xf>
    <xf numFmtId="0" fontId="42" fillId="0" borderId="0" xfId="0" applyFont="1" applyAlignment="1" applyProtection="1">
      <alignment horizontal="left" vertical="center"/>
      <protection locked="0"/>
    </xf>
    <xf numFmtId="0" fontId="42" fillId="0" borderId="5" xfId="0" applyFont="1" applyBorder="1" applyAlignment="1" applyProtection="1">
      <alignment horizontal="left" vertical="center"/>
      <protection locked="0"/>
    </xf>
    <xf numFmtId="0" fontId="38" fillId="0" borderId="65" xfId="0" applyFont="1" applyBorder="1" applyAlignment="1" applyProtection="1">
      <alignment horizontal="left" vertical="center" shrinkToFit="1"/>
      <protection locked="0"/>
    </xf>
    <xf numFmtId="0" fontId="38" fillId="0" borderId="66" xfId="0" applyFont="1" applyBorder="1" applyAlignment="1" applyProtection="1">
      <alignment horizontal="left" vertical="center" shrinkToFit="1"/>
      <protection locked="0"/>
    </xf>
    <xf numFmtId="0" fontId="38" fillId="0" borderId="140" xfId="0" applyFont="1" applyBorder="1" applyAlignment="1" applyProtection="1">
      <alignment horizontal="left" vertical="center" shrinkToFit="1"/>
      <protection locked="0"/>
    </xf>
    <xf numFmtId="0" fontId="38" fillId="0" borderId="17"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protection hidden="1"/>
    </xf>
    <xf numFmtId="0" fontId="38" fillId="0" borderId="12" xfId="0" applyFont="1" applyBorder="1" applyAlignment="1" applyProtection="1">
      <alignment horizontal="center" vertical="center"/>
      <protection hidden="1"/>
    </xf>
    <xf numFmtId="0" fontId="38" fillId="0" borderId="17" xfId="0" applyFont="1" applyBorder="1" applyAlignment="1" applyProtection="1">
      <alignment horizontal="center" vertical="center"/>
      <protection hidden="1"/>
    </xf>
    <xf numFmtId="0" fontId="38" fillId="0" borderId="52" xfId="0" applyFont="1" applyBorder="1" applyAlignment="1" applyProtection="1">
      <alignment horizontal="center" vertical="center"/>
      <protection hidden="1"/>
    </xf>
    <xf numFmtId="0" fontId="38" fillId="0" borderId="52" xfId="0" applyFont="1" applyBorder="1" applyAlignment="1" applyProtection="1">
      <alignment horizontal="center" vertical="center" wrapText="1"/>
      <protection hidden="1"/>
    </xf>
    <xf numFmtId="0" fontId="38" fillId="0" borderId="17" xfId="0" applyFont="1" applyBorder="1" applyAlignment="1" applyProtection="1">
      <alignment horizontal="center" vertical="center" shrinkToFit="1"/>
      <protection hidden="1"/>
    </xf>
    <xf numFmtId="0" fontId="38" fillId="0" borderId="11" xfId="0" applyFont="1" applyBorder="1" applyAlignment="1" applyProtection="1">
      <alignment horizontal="center" vertical="center" shrinkToFit="1"/>
      <protection hidden="1"/>
    </xf>
    <xf numFmtId="0" fontId="38" fillId="0" borderId="12" xfId="0" applyFont="1" applyBorder="1" applyAlignment="1" applyProtection="1">
      <alignment horizontal="center" vertical="center" shrinkToFit="1"/>
      <protection hidden="1"/>
    </xf>
    <xf numFmtId="0" fontId="65" fillId="0" borderId="20" xfId="0" applyFont="1" applyBorder="1" applyAlignment="1" applyProtection="1">
      <alignment horizontal="center" vertical="center"/>
      <protection hidden="1"/>
    </xf>
    <xf numFmtId="0" fontId="65" fillId="0" borderId="21" xfId="0" applyFont="1" applyBorder="1" applyAlignment="1" applyProtection="1">
      <alignment horizontal="center" vertical="center"/>
      <protection hidden="1"/>
    </xf>
    <xf numFmtId="0" fontId="19" fillId="0" borderId="8" xfId="0" applyFont="1" applyBorder="1" applyAlignment="1" applyProtection="1">
      <alignment horizontal="center" vertical="center"/>
      <protection hidden="1"/>
    </xf>
    <xf numFmtId="0" fontId="19" fillId="0" borderId="25" xfId="0" applyFont="1" applyBorder="1" applyAlignment="1" applyProtection="1">
      <alignment horizontal="center" vertical="center"/>
      <protection hidden="1"/>
    </xf>
    <xf numFmtId="0" fontId="19" fillId="0" borderId="17" xfId="0" applyFont="1" applyBorder="1" applyAlignment="1" applyProtection="1">
      <alignment horizontal="center" vertical="center"/>
      <protection hidden="1"/>
    </xf>
    <xf numFmtId="0" fontId="19" fillId="0" borderId="11" xfId="0" applyFont="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177" fontId="164" fillId="0" borderId="17" xfId="0" applyNumberFormat="1" applyFont="1" applyBorder="1" applyAlignment="1" applyProtection="1">
      <alignment horizontal="center" vertical="center" wrapText="1"/>
      <protection hidden="1"/>
    </xf>
    <xf numFmtId="177" fontId="164" fillId="0" borderId="11" xfId="0" applyNumberFormat="1" applyFont="1" applyBorder="1" applyAlignment="1" applyProtection="1">
      <alignment horizontal="center" vertical="center" wrapText="1"/>
      <protection hidden="1"/>
    </xf>
    <xf numFmtId="177" fontId="164" fillId="0" borderId="12" xfId="0" applyNumberFormat="1" applyFont="1" applyBorder="1" applyAlignment="1" applyProtection="1">
      <alignment horizontal="center" vertical="center" wrapText="1"/>
      <protection hidden="1"/>
    </xf>
    <xf numFmtId="0" fontId="17" fillId="0" borderId="17" xfId="0" applyFont="1" applyBorder="1" applyAlignment="1" applyProtection="1">
      <alignment horizontal="center" vertical="center" wrapText="1"/>
      <protection hidden="1"/>
    </xf>
    <xf numFmtId="0" fontId="17" fillId="0" borderId="11" xfId="0" applyFont="1" applyBorder="1" applyAlignment="1" applyProtection="1">
      <alignment horizontal="center" vertical="center" wrapText="1"/>
      <protection hidden="1"/>
    </xf>
    <xf numFmtId="0" fontId="17" fillId="0" borderId="12" xfId="0" applyFont="1" applyBorder="1" applyAlignment="1" applyProtection="1">
      <alignment horizontal="center" vertical="center" wrapText="1"/>
      <protection hidden="1"/>
    </xf>
    <xf numFmtId="177" fontId="15" fillId="0" borderId="17" xfId="0" applyNumberFormat="1" applyFont="1" applyBorder="1" applyAlignment="1" applyProtection="1">
      <alignment horizontal="center" vertical="center"/>
      <protection hidden="1"/>
    </xf>
    <xf numFmtId="177" fontId="15" fillId="0" borderId="11" xfId="0" applyNumberFormat="1" applyFont="1" applyBorder="1" applyAlignment="1" applyProtection="1">
      <alignment horizontal="center" vertical="center"/>
      <protection hidden="1"/>
    </xf>
    <xf numFmtId="177" fontId="15" fillId="0" borderId="12" xfId="0" applyNumberFormat="1" applyFont="1" applyBorder="1" applyAlignment="1" applyProtection="1">
      <alignment horizontal="center" vertical="center"/>
      <protection hidden="1"/>
    </xf>
    <xf numFmtId="177" fontId="19" fillId="0" borderId="11" xfId="0" applyNumberFormat="1" applyFont="1" applyBorder="1" applyAlignment="1" applyProtection="1">
      <alignment horizontal="right" vertical="center"/>
      <protection hidden="1"/>
    </xf>
    <xf numFmtId="0" fontId="18" fillId="0" borderId="11" xfId="0" applyFont="1" applyBorder="1" applyAlignment="1" applyProtection="1">
      <alignment horizontal="center" vertical="center"/>
      <protection hidden="1"/>
    </xf>
    <xf numFmtId="177" fontId="19" fillId="0" borderId="11" xfId="0" applyNumberFormat="1" applyFont="1" applyBorder="1" applyAlignment="1" applyProtection="1">
      <alignment horizontal="center" vertical="center"/>
      <protection hidden="1"/>
    </xf>
    <xf numFmtId="0" fontId="38" fillId="0" borderId="53" xfId="0" applyFont="1" applyBorder="1" applyAlignment="1" applyProtection="1">
      <alignment horizontal="left" vertical="center" wrapText="1" shrinkToFit="1"/>
      <protection locked="0"/>
    </xf>
    <xf numFmtId="0" fontId="38" fillId="0" borderId="54" xfId="0" applyFont="1" applyBorder="1" applyAlignment="1" applyProtection="1">
      <alignment horizontal="left" vertical="center" wrapText="1" shrinkToFit="1"/>
      <protection locked="0"/>
    </xf>
    <xf numFmtId="0" fontId="38" fillId="0" borderId="55" xfId="0" applyFont="1" applyBorder="1" applyAlignment="1" applyProtection="1">
      <alignment horizontal="left" vertical="center" wrapText="1" shrinkToFit="1"/>
      <protection locked="0"/>
    </xf>
    <xf numFmtId="0" fontId="11" fillId="0" borderId="24" xfId="0" applyFont="1" applyBorder="1" applyAlignment="1" applyProtection="1">
      <alignment horizontal="center" vertical="center"/>
      <protection hidden="1"/>
    </xf>
    <xf numFmtId="0" fontId="11" fillId="0" borderId="8" xfId="0" applyFont="1" applyBorder="1" applyAlignment="1" applyProtection="1">
      <alignment horizontal="center" vertical="center"/>
      <protection hidden="1"/>
    </xf>
    <xf numFmtId="0" fontId="11" fillId="0" borderId="25" xfId="0" applyFont="1" applyBorder="1" applyAlignment="1" applyProtection="1">
      <alignment horizontal="center" vertical="center"/>
      <protection hidden="1"/>
    </xf>
    <xf numFmtId="0" fontId="14" fillId="0" borderId="24" xfId="0" applyFont="1" applyBorder="1" applyAlignment="1" applyProtection="1">
      <alignment horizontal="center" vertical="center"/>
      <protection hidden="1"/>
    </xf>
    <xf numFmtId="0" fontId="14" fillId="0" borderId="8" xfId="0" applyFont="1" applyBorder="1" applyAlignment="1" applyProtection="1">
      <alignment horizontal="center" vertical="center"/>
      <protection hidden="1"/>
    </xf>
    <xf numFmtId="0" fontId="14" fillId="0" borderId="25" xfId="0" applyFont="1" applyBorder="1" applyAlignment="1" applyProtection="1">
      <alignment horizontal="center" vertical="center"/>
      <protection hidden="1"/>
    </xf>
    <xf numFmtId="177" fontId="14" fillId="0" borderId="22" xfId="0" applyNumberFormat="1" applyFont="1" applyBorder="1" applyAlignment="1" applyProtection="1">
      <alignment horizontal="left" vertical="center"/>
      <protection hidden="1"/>
    </xf>
    <xf numFmtId="177" fontId="14" fillId="0" borderId="20" xfId="0" applyNumberFormat="1" applyFont="1" applyBorder="1" applyAlignment="1" applyProtection="1">
      <alignment horizontal="left" vertical="center"/>
      <protection hidden="1"/>
    </xf>
    <xf numFmtId="177" fontId="14" fillId="0" borderId="21" xfId="0" applyNumberFormat="1" applyFont="1" applyBorder="1" applyAlignment="1" applyProtection="1">
      <alignment horizontal="left" vertical="center"/>
      <protection hidden="1"/>
    </xf>
    <xf numFmtId="0" fontId="58" fillId="0" borderId="0" xfId="0" applyFont="1" applyAlignment="1" applyProtection="1">
      <alignment horizontal="left" vertical="center"/>
      <protection hidden="1"/>
    </xf>
    <xf numFmtId="0" fontId="72" fillId="0" borderId="5" xfId="0" applyFont="1" applyBorder="1" applyAlignment="1" applyProtection="1">
      <alignment horizontal="left" vertical="center"/>
      <protection hidden="1"/>
    </xf>
    <xf numFmtId="0" fontId="12" fillId="0" borderId="0" xfId="0" applyFont="1" applyAlignment="1" applyProtection="1">
      <alignment horizontal="left" vertical="center" wrapText="1"/>
      <protection hidden="1"/>
    </xf>
    <xf numFmtId="0" fontId="12" fillId="0" borderId="5"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25" xfId="0" applyFont="1" applyBorder="1" applyAlignment="1" applyProtection="1">
      <alignment horizontal="left" vertical="center" wrapText="1"/>
      <protection hidden="1"/>
    </xf>
    <xf numFmtId="177" fontId="14" fillId="0" borderId="18" xfId="0" applyNumberFormat="1" applyFont="1" applyBorder="1" applyAlignment="1" applyProtection="1">
      <alignment horizontal="center" vertical="center"/>
      <protection hidden="1"/>
    </xf>
    <xf numFmtId="177" fontId="14" fillId="0" borderId="0" xfId="0" applyNumberFormat="1" applyFont="1" applyAlignment="1" applyProtection="1">
      <alignment horizontal="center" vertical="center"/>
      <protection hidden="1"/>
    </xf>
    <xf numFmtId="0" fontId="14" fillId="0" borderId="17" xfId="0" applyFont="1" applyBorder="1" applyAlignment="1" applyProtection="1">
      <alignment horizontal="center" vertical="center"/>
      <protection hidden="1"/>
    </xf>
    <xf numFmtId="0" fontId="14" fillId="0" borderId="11"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hidden="1"/>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38" fillId="0" borderId="22" xfId="0" applyFont="1" applyBorder="1" applyAlignment="1" applyProtection="1">
      <alignment horizontal="center" vertical="center"/>
      <protection hidden="1"/>
    </xf>
    <xf numFmtId="0" fontId="38" fillId="0" borderId="20" xfId="0" applyFont="1" applyBorder="1" applyAlignment="1" applyProtection="1">
      <alignment horizontal="center" vertical="center"/>
      <protection hidden="1"/>
    </xf>
    <xf numFmtId="0" fontId="38" fillId="0" borderId="21" xfId="0" applyFont="1" applyBorder="1" applyAlignment="1" applyProtection="1">
      <alignment horizontal="center" vertical="center"/>
      <protection hidden="1"/>
    </xf>
    <xf numFmtId="0" fontId="38" fillId="0" borderId="18"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5" xfId="0" applyFont="1" applyBorder="1" applyAlignment="1" applyProtection="1">
      <alignment horizontal="center" vertical="center"/>
      <protection hidden="1"/>
    </xf>
    <xf numFmtId="0" fontId="38" fillId="0" borderId="24" xfId="0" applyFont="1" applyBorder="1" applyAlignment="1" applyProtection="1">
      <alignment horizontal="center" vertical="center"/>
      <protection hidden="1"/>
    </xf>
    <xf numFmtId="0" fontId="38" fillId="0" borderId="8" xfId="0" applyFont="1" applyBorder="1" applyAlignment="1" applyProtection="1">
      <alignment horizontal="center" vertical="center"/>
      <protection hidden="1"/>
    </xf>
    <xf numFmtId="0" fontId="38" fillId="0" borderId="25" xfId="0" applyFont="1" applyBorder="1" applyAlignment="1" applyProtection="1">
      <alignment horizontal="center" vertical="center"/>
      <protection hidden="1"/>
    </xf>
    <xf numFmtId="0" fontId="19" fillId="0" borderId="22"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177" fontId="19" fillId="0" borderId="20" xfId="0" applyNumberFormat="1" applyFont="1" applyBorder="1" applyAlignment="1" applyProtection="1">
      <alignment horizontal="right" vertical="center"/>
      <protection hidden="1"/>
    </xf>
    <xf numFmtId="0" fontId="40" fillId="0" borderId="52" xfId="0" applyFont="1" applyBorder="1" applyAlignment="1" applyProtection="1">
      <alignment horizontal="left" vertical="center" wrapText="1"/>
      <protection hidden="1"/>
    </xf>
    <xf numFmtId="0" fontId="37" fillId="0" borderId="52" xfId="0" applyFont="1" applyBorder="1" applyAlignment="1" applyProtection="1">
      <alignment horizontal="center" vertical="center" wrapText="1"/>
      <protection hidden="1"/>
    </xf>
    <xf numFmtId="0" fontId="85" fillId="0" borderId="11" xfId="0" applyFont="1" applyBorder="1" applyAlignment="1" applyProtection="1">
      <alignment horizontal="center"/>
      <protection locked="0"/>
    </xf>
    <xf numFmtId="0" fontId="91" fillId="0" borderId="17" xfId="0" applyFont="1" applyBorder="1" applyAlignment="1">
      <alignment horizontal="center" vertical="center" wrapText="1" shrinkToFit="1"/>
    </xf>
    <xf numFmtId="0" fontId="91" fillId="0" borderId="11" xfId="0" applyFont="1" applyBorder="1" applyAlignment="1">
      <alignment horizontal="center" vertical="center" wrapText="1" shrinkToFit="1"/>
    </xf>
    <xf numFmtId="0" fontId="91" fillId="0" borderId="12" xfId="0" applyFont="1" applyBorder="1" applyAlignment="1">
      <alignment horizontal="center" vertical="center" wrapText="1" shrinkToFit="1"/>
    </xf>
    <xf numFmtId="0" fontId="40" fillId="0" borderId="22" xfId="0" applyFont="1" applyBorder="1" applyAlignment="1" applyProtection="1">
      <alignment horizontal="center" vertical="center" shrinkToFit="1"/>
      <protection hidden="1"/>
    </xf>
    <xf numFmtId="0" fontId="40" fillId="0" borderId="20" xfId="0" applyFont="1" applyBorder="1" applyAlignment="1" applyProtection="1">
      <alignment horizontal="center" vertical="center" shrinkToFit="1"/>
      <protection hidden="1"/>
    </xf>
    <xf numFmtId="0" fontId="40" fillId="0" borderId="21" xfId="0" applyFont="1" applyBorder="1" applyAlignment="1" applyProtection="1">
      <alignment horizontal="center" vertical="center" shrinkToFit="1"/>
      <protection hidden="1"/>
    </xf>
    <xf numFmtId="0" fontId="40" fillId="0" borderId="24" xfId="0" applyFont="1" applyBorder="1" applyAlignment="1" applyProtection="1">
      <alignment horizontal="center" vertical="center" shrinkToFit="1"/>
      <protection hidden="1"/>
    </xf>
    <xf numFmtId="0" fontId="40" fillId="0" borderId="8" xfId="0" applyFont="1" applyBorder="1" applyAlignment="1" applyProtection="1">
      <alignment horizontal="center" vertical="center" shrinkToFit="1"/>
      <protection hidden="1"/>
    </xf>
    <xf numFmtId="0" fontId="40" fillId="0" borderId="25" xfId="0" applyFont="1" applyBorder="1" applyAlignment="1" applyProtection="1">
      <alignment horizontal="center" vertical="center" shrinkToFit="1"/>
      <protection hidden="1"/>
    </xf>
    <xf numFmtId="0" fontId="40" fillId="0" borderId="52" xfId="0" applyFont="1" applyBorder="1" applyAlignment="1" applyProtection="1">
      <alignment horizontal="left" vertical="center" wrapText="1" shrinkToFit="1"/>
      <protection hidden="1"/>
    </xf>
    <xf numFmtId="0" fontId="40" fillId="0" borderId="24" xfId="0" applyFont="1" applyBorder="1" applyAlignment="1" applyProtection="1">
      <alignment horizontal="center" vertical="top" shrinkToFit="1"/>
      <protection hidden="1"/>
    </xf>
    <xf numFmtId="0" fontId="40" fillId="0" borderId="8" xfId="0" applyFont="1" applyBorder="1" applyAlignment="1" applyProtection="1">
      <alignment horizontal="center" vertical="top" shrinkToFit="1"/>
      <protection hidden="1"/>
    </xf>
    <xf numFmtId="0" fontId="40" fillId="0" borderId="25" xfId="0" applyFont="1" applyBorder="1" applyAlignment="1" applyProtection="1">
      <alignment horizontal="center" vertical="top" shrinkToFit="1"/>
      <protection hidden="1"/>
    </xf>
    <xf numFmtId="0" fontId="40" fillId="0" borderId="52" xfId="0" applyFont="1" applyBorder="1" applyAlignment="1" applyProtection="1">
      <alignment horizontal="left" vertical="center" shrinkToFit="1"/>
      <protection hidden="1"/>
    </xf>
    <xf numFmtId="0" fontId="36" fillId="0" borderId="17" xfId="0" applyFont="1" applyBorder="1" applyAlignment="1" applyProtection="1">
      <alignment horizontal="center" vertical="center"/>
      <protection hidden="1"/>
    </xf>
    <xf numFmtId="0" fontId="36" fillId="0" borderId="11" xfId="0" applyFont="1" applyBorder="1" applyAlignment="1" applyProtection="1">
      <alignment horizontal="center" vertical="center"/>
      <protection hidden="1"/>
    </xf>
    <xf numFmtId="0" fontId="36" fillId="0" borderId="12" xfId="0" applyFont="1" applyBorder="1" applyAlignment="1" applyProtection="1">
      <alignment horizontal="center" vertical="center"/>
      <protection hidden="1"/>
    </xf>
    <xf numFmtId="0" fontId="84" fillId="0" borderId="11" xfId="0" applyFont="1" applyBorder="1" applyAlignment="1" applyProtection="1">
      <alignment horizontal="center" vertical="center"/>
      <protection locked="0"/>
    </xf>
    <xf numFmtId="0" fontId="179" fillId="0" borderId="17" xfId="0" applyFont="1" applyBorder="1" applyAlignment="1">
      <alignment vertical="center" wrapText="1"/>
    </xf>
    <xf numFmtId="0" fontId="179" fillId="0" borderId="11" xfId="0" applyFont="1" applyBorder="1" applyAlignment="1">
      <alignment vertical="center" wrapText="1"/>
    </xf>
    <xf numFmtId="0" fontId="179" fillId="0" borderId="12" xfId="0" applyFont="1" applyBorder="1" applyAlignment="1">
      <alignment vertical="center" wrapText="1"/>
    </xf>
    <xf numFmtId="0" fontId="40" fillId="0" borderId="52" xfId="0" applyFont="1" applyBorder="1" applyAlignment="1" applyProtection="1">
      <alignment horizontal="center" vertical="center"/>
      <protection hidden="1"/>
    </xf>
    <xf numFmtId="0" fontId="40" fillId="0" borderId="52" xfId="0" applyFont="1" applyBorder="1" applyAlignment="1" applyProtection="1">
      <alignment horizontal="left" vertical="center"/>
      <protection hidden="1"/>
    </xf>
    <xf numFmtId="0" fontId="39" fillId="0" borderId="52" xfId="0" applyFont="1" applyBorder="1" applyAlignment="1" applyProtection="1">
      <alignment horizontal="center" vertical="center" shrinkToFit="1"/>
      <protection hidden="1"/>
    </xf>
    <xf numFmtId="0" fontId="14" fillId="0" borderId="12" xfId="0" applyFont="1" applyBorder="1" applyAlignment="1" applyProtection="1">
      <alignment horizontal="center" vertical="center"/>
      <protection hidden="1"/>
    </xf>
    <xf numFmtId="177" fontId="14" fillId="0" borderId="5" xfId="0" applyNumberFormat="1" applyFont="1" applyBorder="1" applyAlignment="1" applyProtection="1">
      <alignment horizontal="center" vertical="center"/>
      <protection hidden="1"/>
    </xf>
    <xf numFmtId="0" fontId="41" fillId="0" borderId="17" xfId="0" applyFont="1" applyBorder="1" applyProtection="1">
      <alignment vertical="center"/>
      <protection hidden="1"/>
    </xf>
    <xf numFmtId="0" fontId="41" fillId="0" borderId="11" xfId="0" applyFont="1" applyBorder="1" applyProtection="1">
      <alignment vertical="center"/>
      <protection hidden="1"/>
    </xf>
    <xf numFmtId="0" fontId="41" fillId="0" borderId="12" xfId="0" applyFont="1" applyBorder="1" applyProtection="1">
      <alignment vertical="center"/>
      <protection hidden="1"/>
    </xf>
    <xf numFmtId="0" fontId="41" fillId="0" borderId="22" xfId="0" applyFont="1" applyBorder="1" applyProtection="1">
      <alignment vertical="center"/>
      <protection hidden="1"/>
    </xf>
    <xf numFmtId="0" fontId="41" fillId="0" borderId="20" xfId="0" applyFont="1" applyBorder="1" applyProtection="1">
      <alignment vertical="center"/>
      <protection hidden="1"/>
    </xf>
    <xf numFmtId="0" fontId="41" fillId="0" borderId="21" xfId="0" applyFont="1" applyBorder="1" applyProtection="1">
      <alignment vertical="center"/>
      <protection hidden="1"/>
    </xf>
    <xf numFmtId="0" fontId="41" fillId="0" borderId="18" xfId="0" applyFont="1" applyBorder="1" applyProtection="1">
      <alignment vertical="center"/>
      <protection hidden="1"/>
    </xf>
    <xf numFmtId="0" fontId="41" fillId="0" borderId="0" xfId="0" applyFont="1" applyProtection="1">
      <alignment vertical="center"/>
      <protection hidden="1"/>
    </xf>
    <xf numFmtId="0" fontId="41" fillId="0" borderId="5" xfId="0" applyFont="1" applyBorder="1" applyProtection="1">
      <alignment vertical="center"/>
      <protection hidden="1"/>
    </xf>
    <xf numFmtId="0" fontId="41" fillId="0" borderId="24" xfId="0" applyFont="1" applyBorder="1" applyProtection="1">
      <alignment vertical="center"/>
      <protection hidden="1"/>
    </xf>
    <xf numFmtId="0" fontId="41" fillId="0" borderId="8" xfId="0" applyFont="1" applyBorder="1" applyProtection="1">
      <alignment vertical="center"/>
      <protection hidden="1"/>
    </xf>
    <xf numFmtId="0" fontId="41" fillId="0" borderId="25" xfId="0" applyFont="1" applyBorder="1" applyProtection="1">
      <alignment vertical="center"/>
      <protection hidden="1"/>
    </xf>
    <xf numFmtId="177" fontId="12" fillId="0" borderId="22" xfId="0" applyNumberFormat="1" applyFont="1" applyBorder="1" applyAlignment="1" applyProtection="1">
      <alignment horizontal="left" vertical="center"/>
      <protection hidden="1"/>
    </xf>
    <xf numFmtId="177" fontId="12" fillId="0" borderId="20" xfId="0" applyNumberFormat="1" applyFont="1" applyBorder="1" applyAlignment="1" applyProtection="1">
      <alignment horizontal="left" vertical="center"/>
      <protection hidden="1"/>
    </xf>
    <xf numFmtId="177" fontId="12" fillId="0" borderId="21" xfId="0" applyNumberFormat="1" applyFont="1" applyBorder="1" applyAlignment="1" applyProtection="1">
      <alignment horizontal="left" vertical="center"/>
      <protection hidden="1"/>
    </xf>
    <xf numFmtId="0" fontId="14" fillId="0" borderId="52" xfId="0" applyFont="1" applyBorder="1" applyAlignment="1" applyProtection="1">
      <alignment horizontal="center" vertical="center"/>
      <protection hidden="1"/>
    </xf>
    <xf numFmtId="177" fontId="14" fillId="0" borderId="22" xfId="0" applyNumberFormat="1" applyFont="1" applyBorder="1" applyAlignment="1" applyProtection="1">
      <alignment horizontal="center" vertical="center"/>
      <protection hidden="1"/>
    </xf>
    <xf numFmtId="177" fontId="14" fillId="0" borderId="20" xfId="0" applyNumberFormat="1" applyFont="1" applyBorder="1" applyAlignment="1" applyProtection="1">
      <alignment horizontal="center" vertical="center"/>
      <protection hidden="1"/>
    </xf>
    <xf numFmtId="177" fontId="14" fillId="0" borderId="21" xfId="0" applyNumberFormat="1" applyFont="1" applyBorder="1" applyAlignment="1" applyProtection="1">
      <alignment horizontal="center" vertical="center"/>
      <protection hidden="1"/>
    </xf>
    <xf numFmtId="0" fontId="12" fillId="0" borderId="17" xfId="0" applyFont="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12" fillId="0" borderId="12" xfId="0" applyFont="1" applyBorder="1" applyAlignment="1" applyProtection="1">
      <alignment horizontal="center" vertical="center"/>
      <protection hidden="1"/>
    </xf>
    <xf numFmtId="177" fontId="163" fillId="0" borderId="17" xfId="0" applyNumberFormat="1" applyFont="1" applyBorder="1" applyAlignment="1" applyProtection="1">
      <alignment horizontal="center" vertical="center" wrapText="1"/>
      <protection hidden="1"/>
    </xf>
    <xf numFmtId="177" fontId="163" fillId="0" borderId="11" xfId="0" applyNumberFormat="1" applyFont="1" applyBorder="1" applyAlignment="1" applyProtection="1">
      <alignment horizontal="center" vertical="center" wrapText="1"/>
      <protection hidden="1"/>
    </xf>
    <xf numFmtId="177" fontId="163" fillId="0" borderId="12" xfId="0" applyNumberFormat="1" applyFont="1" applyBorder="1" applyAlignment="1" applyProtection="1">
      <alignment horizontal="center" vertical="center" wrapText="1"/>
      <protection hidden="1"/>
    </xf>
    <xf numFmtId="0" fontId="19" fillId="0" borderId="17" xfId="0" applyFont="1" applyBorder="1" applyAlignment="1" applyProtection="1">
      <alignment horizontal="center" vertical="center"/>
      <protection locked="0"/>
    </xf>
    <xf numFmtId="0" fontId="19" fillId="0" borderId="11" xfId="0" applyFont="1" applyBorder="1" applyAlignment="1" applyProtection="1">
      <alignment horizontal="center" vertical="center"/>
      <protection locked="0"/>
    </xf>
    <xf numFmtId="0" fontId="19" fillId="0" borderId="12" xfId="0" applyFont="1" applyBorder="1" applyAlignment="1" applyProtection="1">
      <alignment horizontal="center" vertical="center"/>
      <protection locked="0"/>
    </xf>
    <xf numFmtId="0" fontId="33" fillId="0" borderId="24" xfId="0" applyFont="1" applyBorder="1" applyAlignment="1" applyProtection="1">
      <alignment horizontal="center" vertical="center"/>
      <protection hidden="1"/>
    </xf>
    <xf numFmtId="0" fontId="33" fillId="0" borderId="8" xfId="0" applyFont="1" applyBorder="1" applyAlignment="1" applyProtection="1">
      <alignment horizontal="center" vertical="center"/>
      <protection hidden="1"/>
    </xf>
    <xf numFmtId="0" fontId="33" fillId="0" borderId="25" xfId="0" applyFont="1" applyBorder="1" applyAlignment="1" applyProtection="1">
      <alignment horizontal="center" vertical="center"/>
      <protection hidden="1"/>
    </xf>
    <xf numFmtId="0" fontId="35" fillId="0" borderId="24" xfId="0" applyFont="1" applyBorder="1" applyAlignment="1" applyProtection="1">
      <alignment horizontal="center" vertical="center"/>
      <protection hidden="1"/>
    </xf>
    <xf numFmtId="0" fontId="35" fillId="0" borderId="25" xfId="0" applyFont="1" applyBorder="1" applyAlignment="1" applyProtection="1">
      <alignment horizontal="center" vertical="center"/>
      <protection hidden="1"/>
    </xf>
    <xf numFmtId="0" fontId="36" fillId="0" borderId="24" xfId="0" applyFont="1" applyBorder="1" applyAlignment="1" applyProtection="1">
      <alignment horizontal="center" vertical="center"/>
      <protection hidden="1"/>
    </xf>
    <xf numFmtId="0" fontId="36" fillId="0" borderId="8" xfId="0" applyFont="1" applyBorder="1" applyAlignment="1" applyProtection="1">
      <alignment horizontal="center" vertical="center"/>
      <protection hidden="1"/>
    </xf>
    <xf numFmtId="0" fontId="36" fillId="0" borderId="25" xfId="0" applyFont="1" applyBorder="1" applyAlignment="1" applyProtection="1">
      <alignment horizontal="center" vertical="center"/>
      <protection hidden="1"/>
    </xf>
    <xf numFmtId="0" fontId="41" fillId="0" borderId="17" xfId="0" applyFont="1" applyBorder="1" applyAlignment="1" applyProtection="1">
      <alignment horizontal="left" vertical="center"/>
      <protection hidden="1"/>
    </xf>
    <xf numFmtId="0" fontId="41" fillId="0" borderId="11" xfId="0" applyFont="1" applyBorder="1" applyAlignment="1" applyProtection="1">
      <alignment horizontal="left" vertical="center"/>
      <protection hidden="1"/>
    </xf>
    <xf numFmtId="0" fontId="41" fillId="0" borderId="12" xfId="0" applyFont="1" applyBorder="1" applyAlignment="1" applyProtection="1">
      <alignment horizontal="left" vertical="center"/>
      <protection hidden="1"/>
    </xf>
    <xf numFmtId="0" fontId="35" fillId="0" borderId="52" xfId="0" applyFont="1" applyBorder="1" applyAlignment="1" applyProtection="1">
      <alignment horizontal="center" vertical="center"/>
      <protection hidden="1"/>
    </xf>
    <xf numFmtId="0" fontId="41" fillId="0" borderId="22" xfId="0" applyFont="1" applyBorder="1" applyAlignment="1" applyProtection="1">
      <alignment horizontal="center" vertical="center"/>
      <protection hidden="1"/>
    </xf>
    <xf numFmtId="0" fontId="41" fillId="0" borderId="21" xfId="0" applyFont="1" applyBorder="1" applyAlignment="1" applyProtection="1">
      <alignment horizontal="center" vertical="center"/>
      <protection hidden="1"/>
    </xf>
    <xf numFmtId="0" fontId="41" fillId="0" borderId="18" xfId="0" applyFont="1" applyBorder="1" applyAlignment="1" applyProtection="1">
      <alignment horizontal="center" vertical="center"/>
      <protection hidden="1"/>
    </xf>
    <xf numFmtId="0" fontId="41" fillId="0" borderId="5" xfId="0" applyFont="1" applyBorder="1" applyAlignment="1" applyProtection="1">
      <alignment horizontal="center" vertical="center"/>
      <protection hidden="1"/>
    </xf>
    <xf numFmtId="0" fontId="41" fillId="0" borderId="24" xfId="0" applyFont="1" applyBorder="1" applyAlignment="1" applyProtection="1">
      <alignment horizontal="center" vertical="center"/>
      <protection hidden="1"/>
    </xf>
    <xf numFmtId="0" fontId="41" fillId="0" borderId="25" xfId="0" applyFont="1" applyBorder="1" applyAlignment="1" applyProtection="1">
      <alignment horizontal="center" vertical="center"/>
      <protection hidden="1"/>
    </xf>
    <xf numFmtId="177" fontId="20" fillId="0" borderId="11" xfId="0" applyNumberFormat="1" applyFont="1" applyBorder="1" applyAlignment="1" applyProtection="1">
      <alignment horizontal="right" vertical="center"/>
      <protection hidden="1"/>
    </xf>
    <xf numFmtId="180" fontId="20" fillId="0" borderId="11" xfId="0" applyNumberFormat="1" applyFont="1" applyBorder="1" applyAlignment="1" applyProtection="1">
      <alignment horizontal="right" vertical="center"/>
      <protection hidden="1"/>
    </xf>
    <xf numFmtId="179" fontId="20" fillId="0" borderId="11" xfId="0" applyNumberFormat="1" applyFont="1" applyBorder="1" applyAlignment="1" applyProtection="1">
      <alignment horizontal="right" vertical="center"/>
      <protection hidden="1"/>
    </xf>
    <xf numFmtId="0" fontId="135" fillId="0" borderId="0" xfId="0" applyFont="1" applyAlignment="1" applyProtection="1">
      <alignment horizontal="left" vertical="center"/>
      <protection hidden="1"/>
    </xf>
    <xf numFmtId="0" fontId="135" fillId="0" borderId="15" xfId="0" applyFont="1" applyBorder="1" applyAlignment="1" applyProtection="1">
      <alignment horizontal="left" vertical="center"/>
      <protection hidden="1"/>
    </xf>
    <xf numFmtId="0" fontId="110" fillId="0" borderId="4" xfId="0" applyFont="1" applyBorder="1" applyAlignment="1" applyProtection="1">
      <alignment horizontal="right" vertical="center"/>
      <protection hidden="1"/>
    </xf>
    <xf numFmtId="0" fontId="110" fillId="0" borderId="0" xfId="0" applyFont="1" applyAlignment="1" applyProtection="1">
      <alignment horizontal="right" vertical="center"/>
      <protection hidden="1"/>
    </xf>
    <xf numFmtId="0" fontId="110" fillId="0" borderId="14" xfId="0" applyFont="1" applyBorder="1" applyAlignment="1" applyProtection="1">
      <alignment horizontal="right" vertical="center"/>
      <protection hidden="1"/>
    </xf>
    <xf numFmtId="0" fontId="110" fillId="0" borderId="15" xfId="0" applyFont="1" applyBorder="1" applyAlignment="1" applyProtection="1">
      <alignment horizontal="right" vertical="center"/>
      <protection hidden="1"/>
    </xf>
    <xf numFmtId="0" fontId="113" fillId="0" borderId="1" xfId="0" applyFont="1" applyBorder="1" applyAlignment="1" applyProtection="1">
      <alignment horizontal="center" vertical="center" wrapText="1"/>
      <protection hidden="1"/>
    </xf>
    <xf numFmtId="0" fontId="113" fillId="0" borderId="2" xfId="0" applyFont="1" applyBorder="1" applyAlignment="1" applyProtection="1">
      <alignment horizontal="center" vertical="center" wrapText="1"/>
      <protection hidden="1"/>
    </xf>
    <xf numFmtId="0" fontId="113" fillId="0" borderId="19" xfId="0" applyFont="1" applyBorder="1" applyAlignment="1" applyProtection="1">
      <alignment horizontal="center" vertical="center" wrapText="1"/>
      <protection hidden="1"/>
    </xf>
    <xf numFmtId="0" fontId="113" fillId="0" borderId="4" xfId="0" applyFont="1" applyBorder="1" applyAlignment="1" applyProtection="1">
      <alignment horizontal="center" vertical="center" wrapText="1"/>
      <protection hidden="1"/>
    </xf>
    <xf numFmtId="0" fontId="113" fillId="0" borderId="0" xfId="0" applyFont="1" applyAlignment="1" applyProtection="1">
      <alignment horizontal="center" vertical="center" wrapText="1"/>
      <protection hidden="1"/>
    </xf>
    <xf numFmtId="0" fontId="113" fillId="0" borderId="5" xfId="0" applyFont="1" applyBorder="1" applyAlignment="1" applyProtection="1">
      <alignment horizontal="center" vertical="center" wrapText="1"/>
      <protection hidden="1"/>
    </xf>
    <xf numFmtId="0" fontId="113" fillId="0" borderId="14" xfId="0" applyFont="1" applyBorder="1" applyAlignment="1" applyProtection="1">
      <alignment horizontal="center" vertical="center" wrapText="1"/>
      <protection hidden="1"/>
    </xf>
    <xf numFmtId="0" fontId="113" fillId="0" borderId="15" xfId="0" applyFont="1" applyBorder="1" applyAlignment="1" applyProtection="1">
      <alignment horizontal="center" vertical="center" wrapText="1"/>
      <protection hidden="1"/>
    </xf>
    <xf numFmtId="0" fontId="113" fillId="0" borderId="16" xfId="0" applyFont="1" applyBorder="1" applyAlignment="1" applyProtection="1">
      <alignment horizontal="center" vertical="center" wrapText="1"/>
      <protection hidden="1"/>
    </xf>
    <xf numFmtId="0" fontId="130" fillId="0" borderId="0" xfId="0" applyFont="1" applyAlignment="1" applyProtection="1">
      <alignment horizontal="center" vertical="center"/>
      <protection hidden="1"/>
    </xf>
    <xf numFmtId="0" fontId="130" fillId="0" borderId="15" xfId="0" applyFont="1" applyBorder="1" applyAlignment="1" applyProtection="1">
      <alignment horizontal="center" vertical="center"/>
      <protection hidden="1"/>
    </xf>
    <xf numFmtId="0" fontId="133" fillId="0" borderId="0" xfId="0" applyFont="1" applyAlignment="1" applyProtection="1">
      <alignment horizontal="center" vertical="center"/>
      <protection hidden="1"/>
    </xf>
    <xf numFmtId="0" fontId="133" fillId="0" borderId="15" xfId="0" applyFont="1" applyBorder="1" applyAlignment="1" applyProtection="1">
      <alignment horizontal="center" vertical="center"/>
      <protection hidden="1"/>
    </xf>
    <xf numFmtId="177" fontId="135" fillId="0" borderId="0" xfId="0" applyNumberFormat="1" applyFont="1" applyAlignment="1" applyProtection="1">
      <alignment horizontal="center" vertical="center" shrinkToFit="1"/>
      <protection hidden="1"/>
    </xf>
    <xf numFmtId="177" fontId="135" fillId="0" borderId="15" xfId="0" applyNumberFormat="1" applyFont="1" applyBorder="1" applyAlignment="1" applyProtection="1">
      <alignment horizontal="center" vertical="center" shrinkToFit="1"/>
      <protection hidden="1"/>
    </xf>
    <xf numFmtId="0" fontId="110" fillId="0" borderId="11" xfId="0" applyFont="1" applyBorder="1" applyAlignment="1" applyProtection="1">
      <alignment horizontal="center" vertical="center"/>
      <protection locked="0"/>
    </xf>
    <xf numFmtId="0" fontId="113" fillId="0" borderId="11" xfId="0" applyFont="1" applyBorder="1" applyAlignment="1" applyProtection="1">
      <alignment horizontal="center" vertical="center"/>
      <protection hidden="1"/>
    </xf>
    <xf numFmtId="0" fontId="135" fillId="0" borderId="2" xfId="0" applyFont="1" applyBorder="1" applyAlignment="1" applyProtection="1">
      <alignment horizontal="right" vertical="center"/>
      <protection locked="0"/>
    </xf>
    <xf numFmtId="0" fontId="135" fillId="0" borderId="8" xfId="0" applyFont="1" applyBorder="1" applyAlignment="1" applyProtection="1">
      <alignment horizontal="right" vertical="center"/>
      <protection locked="0"/>
    </xf>
    <xf numFmtId="0" fontId="110" fillId="0" borderId="2" xfId="0" applyFont="1" applyBorder="1" applyAlignment="1" applyProtection="1">
      <alignment horizontal="center" vertical="center"/>
      <protection hidden="1"/>
    </xf>
    <xf numFmtId="0" fontId="110" fillId="0" borderId="3" xfId="0" applyFont="1" applyBorder="1" applyAlignment="1" applyProtection="1">
      <alignment horizontal="center" vertical="center"/>
      <protection hidden="1"/>
    </xf>
    <xf numFmtId="0" fontId="110" fillId="0" borderId="8" xfId="0" applyFont="1" applyBorder="1" applyAlignment="1" applyProtection="1">
      <alignment horizontal="center" vertical="center"/>
      <protection hidden="1"/>
    </xf>
    <xf numFmtId="0" fontId="110" fillId="0" borderId="9" xfId="0" applyFont="1" applyBorder="1" applyAlignment="1" applyProtection="1">
      <alignment horizontal="center" vertical="center"/>
      <protection hidden="1"/>
    </xf>
    <xf numFmtId="0" fontId="131" fillId="0" borderId="31" xfId="0" applyFont="1" applyBorder="1" applyAlignment="1" applyProtection="1">
      <alignment horizontal="center" vertical="center" wrapText="1"/>
      <protection hidden="1"/>
    </xf>
    <xf numFmtId="0" fontId="131" fillId="0" borderId="33" xfId="0" applyFont="1" applyBorder="1" applyAlignment="1" applyProtection="1">
      <alignment horizontal="center" vertical="center" wrapText="1"/>
      <protection hidden="1"/>
    </xf>
    <xf numFmtId="0" fontId="131" fillId="0" borderId="34" xfId="0" applyFont="1" applyBorder="1" applyAlignment="1" applyProtection="1">
      <alignment horizontal="center" vertical="center" wrapText="1"/>
      <protection hidden="1"/>
    </xf>
    <xf numFmtId="0" fontId="110" fillId="0" borderId="112" xfId="0" applyFont="1" applyBorder="1" applyAlignment="1" applyProtection="1">
      <alignment horizontal="center" vertical="center"/>
      <protection locked="0"/>
    </xf>
    <xf numFmtId="0" fontId="113" fillId="0" borderId="112" xfId="0" applyFont="1" applyBorder="1" applyAlignment="1" applyProtection="1">
      <alignment horizontal="center" vertical="center"/>
      <protection hidden="1"/>
    </xf>
    <xf numFmtId="177" fontId="135" fillId="0" borderId="7" xfId="0" applyNumberFormat="1" applyFont="1" applyBorder="1" applyAlignment="1" applyProtection="1">
      <alignment horizontal="center" vertical="center"/>
      <protection hidden="1"/>
    </xf>
    <xf numFmtId="177" fontId="135" fillId="0" borderId="8" xfId="0" applyNumberFormat="1" applyFont="1" applyBorder="1" applyAlignment="1" applyProtection="1">
      <alignment horizontal="center" vertical="center"/>
      <protection hidden="1"/>
    </xf>
    <xf numFmtId="177" fontId="135" fillId="0" borderId="9" xfId="0" applyNumberFormat="1" applyFont="1" applyBorder="1" applyAlignment="1" applyProtection="1">
      <alignment horizontal="center" vertical="center"/>
      <protection hidden="1"/>
    </xf>
    <xf numFmtId="0" fontId="110" fillId="0" borderId="10" xfId="0" applyFont="1" applyBorder="1" applyAlignment="1" applyProtection="1">
      <alignment horizontal="center" vertical="center"/>
      <protection locked="0"/>
    </xf>
    <xf numFmtId="0" fontId="110" fillId="0" borderId="112" xfId="0" applyFont="1" applyBorder="1" applyAlignment="1" applyProtection="1">
      <alignment horizontal="right" vertical="center"/>
      <protection locked="0"/>
    </xf>
    <xf numFmtId="0" fontId="133" fillId="0" borderId="0" xfId="0" applyFont="1" applyAlignment="1" applyProtection="1">
      <alignment horizontal="right" vertical="center"/>
      <protection locked="0"/>
    </xf>
    <xf numFmtId="0" fontId="133" fillId="0" borderId="15" xfId="0" applyFont="1" applyBorder="1" applyAlignment="1" applyProtection="1">
      <alignment horizontal="right" vertical="center"/>
      <protection locked="0"/>
    </xf>
    <xf numFmtId="0" fontId="110" fillId="0" borderId="1" xfId="0" applyFont="1" applyBorder="1" applyAlignment="1" applyProtection="1">
      <alignment horizontal="right" vertical="center"/>
      <protection hidden="1"/>
    </xf>
    <xf numFmtId="0" fontId="110" fillId="0" borderId="2" xfId="0" applyFont="1" applyBorder="1" applyAlignment="1" applyProtection="1">
      <alignment horizontal="right" vertical="center"/>
      <protection hidden="1"/>
    </xf>
    <xf numFmtId="0" fontId="110" fillId="0" borderId="7" xfId="0" applyFont="1" applyBorder="1" applyAlignment="1" applyProtection="1">
      <alignment horizontal="right" vertical="center"/>
      <protection hidden="1"/>
    </xf>
    <xf numFmtId="0" fontId="110" fillId="0" borderId="8" xfId="0" applyFont="1" applyBorder="1" applyAlignment="1" applyProtection="1">
      <alignment horizontal="right" vertical="center"/>
      <protection hidden="1"/>
    </xf>
    <xf numFmtId="0" fontId="54" fillId="0" borderId="61" xfId="0" applyFont="1" applyBorder="1" applyAlignment="1" applyProtection="1">
      <alignment horizontal="right" vertical="center"/>
      <protection locked="0"/>
    </xf>
    <xf numFmtId="0" fontId="54" fillId="0" borderId="2" xfId="0" applyFont="1" applyBorder="1" applyAlignment="1" applyProtection="1">
      <alignment horizontal="right" vertical="center"/>
      <protection locked="0"/>
    </xf>
    <xf numFmtId="0" fontId="54" fillId="0" borderId="18" xfId="0" applyFont="1" applyBorder="1" applyAlignment="1" applyProtection="1">
      <alignment horizontal="right" vertical="center"/>
      <protection locked="0"/>
    </xf>
    <xf numFmtId="0" fontId="54" fillId="0" borderId="0" xfId="0" applyFont="1" applyAlignment="1" applyProtection="1">
      <alignment horizontal="right" vertical="center"/>
      <protection locked="0"/>
    </xf>
    <xf numFmtId="0" fontId="54" fillId="0" borderId="63" xfId="0" applyFont="1" applyBorder="1" applyAlignment="1" applyProtection="1">
      <alignment horizontal="right" vertical="center"/>
      <protection locked="0"/>
    </xf>
    <xf numFmtId="0" fontId="54" fillId="0" borderId="15" xfId="0" applyFont="1" applyBorder="1" applyAlignment="1" applyProtection="1">
      <alignment horizontal="right" vertical="center"/>
      <protection locked="0"/>
    </xf>
    <xf numFmtId="0" fontId="116" fillId="0" borderId="2" xfId="0" applyFont="1" applyBorder="1" applyProtection="1">
      <alignment vertical="center"/>
      <protection hidden="1"/>
    </xf>
    <xf numFmtId="0" fontId="116" fillId="0" borderId="3" xfId="0" applyFont="1" applyBorder="1" applyProtection="1">
      <alignment vertical="center"/>
      <protection hidden="1"/>
    </xf>
    <xf numFmtId="0" fontId="116" fillId="0" borderId="0" xfId="0" applyFont="1" applyProtection="1">
      <alignment vertical="center"/>
      <protection hidden="1"/>
    </xf>
    <xf numFmtId="0" fontId="116" fillId="0" borderId="6" xfId="0" applyFont="1" applyBorder="1" applyProtection="1">
      <alignment vertical="center"/>
      <protection hidden="1"/>
    </xf>
    <xf numFmtId="0" fontId="116" fillId="0" borderId="15" xfId="0" applyFont="1" applyBorder="1" applyProtection="1">
      <alignment vertical="center"/>
      <protection hidden="1"/>
    </xf>
    <xf numFmtId="0" fontId="116" fillId="0" borderId="62" xfId="0" applyFont="1" applyBorder="1" applyProtection="1">
      <alignment vertical="center"/>
      <protection hidden="1"/>
    </xf>
    <xf numFmtId="177" fontId="110" fillId="0" borderId="31" xfId="0" applyNumberFormat="1" applyFont="1" applyBorder="1" applyAlignment="1" applyProtection="1">
      <alignment horizontal="left" vertical="center" wrapText="1"/>
      <protection hidden="1"/>
    </xf>
    <xf numFmtId="177" fontId="110" fillId="0" borderId="33" xfId="0" applyNumberFormat="1" applyFont="1" applyBorder="1" applyAlignment="1" applyProtection="1">
      <alignment horizontal="left" vertical="center" wrapText="1"/>
      <protection hidden="1"/>
    </xf>
    <xf numFmtId="177" fontId="110" fillId="0" borderId="34" xfId="0" applyNumberFormat="1" applyFont="1" applyBorder="1" applyAlignment="1" applyProtection="1">
      <alignment horizontal="left" vertical="center" wrapText="1"/>
      <protection hidden="1"/>
    </xf>
    <xf numFmtId="0" fontId="116" fillId="0" borderId="31" xfId="0" applyFont="1" applyBorder="1" applyAlignment="1" applyProtection="1">
      <alignment horizontal="center" vertical="center"/>
      <protection hidden="1"/>
    </xf>
    <xf numFmtId="0" fontId="116" fillId="0" borderId="33" xfId="0" applyFont="1" applyBorder="1" applyAlignment="1" applyProtection="1">
      <alignment horizontal="center" vertical="center"/>
      <protection hidden="1"/>
    </xf>
    <xf numFmtId="0" fontId="116" fillId="0" borderId="34" xfId="0" applyFont="1" applyBorder="1" applyAlignment="1" applyProtection="1">
      <alignment horizontal="center" vertical="center"/>
      <protection hidden="1"/>
    </xf>
    <xf numFmtId="177" fontId="135" fillId="0" borderId="31" xfId="0" applyNumberFormat="1" applyFont="1" applyBorder="1" applyAlignment="1" applyProtection="1">
      <alignment horizontal="center" vertical="center"/>
      <protection hidden="1"/>
    </xf>
    <xf numFmtId="177" fontId="135" fillId="0" borderId="33" xfId="0" applyNumberFormat="1" applyFont="1" applyBorder="1" applyAlignment="1" applyProtection="1">
      <alignment horizontal="center" vertical="center"/>
      <protection hidden="1"/>
    </xf>
    <xf numFmtId="177" fontId="135" fillId="0" borderId="34" xfId="0" applyNumberFormat="1" applyFont="1" applyBorder="1" applyAlignment="1" applyProtection="1">
      <alignment horizontal="center" vertical="center"/>
      <protection hidden="1"/>
    </xf>
    <xf numFmtId="0" fontId="110" fillId="0" borderId="31" xfId="0" applyFont="1" applyBorder="1" applyAlignment="1" applyProtection="1">
      <alignment horizontal="center" vertical="center"/>
      <protection hidden="1"/>
    </xf>
    <xf numFmtId="0" fontId="110" fillId="0" borderId="33" xfId="0" applyFont="1" applyBorder="1" applyAlignment="1" applyProtection="1">
      <alignment horizontal="center" vertical="center"/>
      <protection hidden="1"/>
    </xf>
    <xf numFmtId="0" fontId="110" fillId="0" borderId="34" xfId="0" applyFont="1" applyBorder="1" applyAlignment="1" applyProtection="1">
      <alignment horizontal="center" vertical="center"/>
      <protection hidden="1"/>
    </xf>
    <xf numFmtId="0" fontId="136" fillId="0" borderId="61" xfId="0" applyFont="1" applyBorder="1" applyAlignment="1" applyProtection="1">
      <alignment horizontal="center" vertical="center"/>
      <protection locked="0"/>
    </xf>
    <xf numFmtId="0" fontId="136" fillId="0" borderId="2" xfId="0" applyFont="1" applyBorder="1" applyAlignment="1" applyProtection="1">
      <alignment horizontal="center" vertical="center"/>
      <protection locked="0"/>
    </xf>
    <xf numFmtId="0" fontId="136" fillId="0" borderId="3" xfId="0" applyFont="1" applyBorder="1" applyAlignment="1" applyProtection="1">
      <alignment horizontal="center" vertical="center"/>
      <protection locked="0"/>
    </xf>
    <xf numFmtId="0" fontId="136" fillId="0" borderId="18" xfId="0" applyFont="1" applyBorder="1" applyAlignment="1" applyProtection="1">
      <alignment horizontal="center" vertical="center"/>
      <protection locked="0"/>
    </xf>
    <xf numFmtId="0" fontId="136" fillId="0" borderId="0" xfId="0" applyFont="1" applyAlignment="1" applyProtection="1">
      <alignment horizontal="center" vertical="center"/>
      <protection locked="0"/>
    </xf>
    <xf numFmtId="0" fontId="136" fillId="0" borderId="6" xfId="0" applyFont="1" applyBorder="1" applyAlignment="1" applyProtection="1">
      <alignment horizontal="center" vertical="center"/>
      <protection locked="0"/>
    </xf>
    <xf numFmtId="0" fontId="136" fillId="0" borderId="63" xfId="0" applyFont="1" applyBorder="1" applyAlignment="1" applyProtection="1">
      <alignment horizontal="center" vertical="center"/>
      <protection locked="0"/>
    </xf>
    <xf numFmtId="0" fontId="136" fillId="0" borderId="15" xfId="0" applyFont="1" applyBorder="1" applyAlignment="1" applyProtection="1">
      <alignment horizontal="center" vertical="center"/>
      <protection locked="0"/>
    </xf>
    <xf numFmtId="0" fontId="136" fillId="0" borderId="62" xfId="0" applyFont="1" applyBorder="1" applyAlignment="1" applyProtection="1">
      <alignment horizontal="center" vertical="center"/>
      <protection locked="0"/>
    </xf>
    <xf numFmtId="0" fontId="110" fillId="0" borderId="11" xfId="0" applyFont="1" applyBorder="1" applyAlignment="1" applyProtection="1">
      <alignment horizontal="right" vertical="center"/>
      <protection locked="0"/>
    </xf>
    <xf numFmtId="0" fontId="110" fillId="0" borderId="0" xfId="0" applyFont="1" applyAlignment="1" applyProtection="1">
      <alignment horizontal="center" vertical="center"/>
      <protection hidden="1"/>
    </xf>
    <xf numFmtId="0" fontId="110" fillId="0" borderId="15" xfId="0" applyFont="1" applyBorder="1" applyAlignment="1" applyProtection="1">
      <alignment horizontal="center" vertical="center"/>
      <protection hidden="1"/>
    </xf>
    <xf numFmtId="0" fontId="113" fillId="0" borderId="1" xfId="0" applyFont="1" applyBorder="1" applyAlignment="1" applyProtection="1">
      <alignment horizontal="left" vertical="center" wrapText="1"/>
      <protection hidden="1"/>
    </xf>
    <xf numFmtId="0" fontId="113" fillId="0" borderId="2" xfId="0" applyFont="1" applyBorder="1" applyAlignment="1" applyProtection="1">
      <alignment horizontal="left" vertical="center" wrapText="1"/>
      <protection hidden="1"/>
    </xf>
    <xf numFmtId="0" fontId="113" fillId="0" borderId="3" xfId="0" applyFont="1" applyBorder="1" applyAlignment="1" applyProtection="1">
      <alignment horizontal="left" vertical="center" wrapText="1"/>
      <protection hidden="1"/>
    </xf>
    <xf numFmtId="0" fontId="113" fillId="0" borderId="14" xfId="0" applyFont="1" applyBorder="1" applyAlignment="1" applyProtection="1">
      <alignment horizontal="left" vertical="center" wrapText="1"/>
      <protection hidden="1"/>
    </xf>
    <xf numFmtId="0" fontId="113" fillId="0" borderId="15" xfId="0" applyFont="1" applyBorder="1" applyAlignment="1" applyProtection="1">
      <alignment horizontal="left" vertical="center" wrapText="1"/>
      <protection hidden="1"/>
    </xf>
    <xf numFmtId="0" fontId="113" fillId="0" borderId="62" xfId="0" applyFont="1" applyBorder="1" applyAlignment="1" applyProtection="1">
      <alignment horizontal="left" vertical="center" wrapText="1"/>
      <protection hidden="1"/>
    </xf>
    <xf numFmtId="0" fontId="160" fillId="0" borderId="14" xfId="0" applyFont="1" applyBorder="1" applyAlignment="1" applyProtection="1">
      <alignment horizontal="left" wrapText="1"/>
      <protection hidden="1"/>
    </xf>
    <xf numFmtId="0" fontId="160" fillId="0" borderId="15" xfId="0" applyFont="1" applyBorder="1" applyAlignment="1" applyProtection="1">
      <alignment horizontal="left" wrapText="1"/>
      <protection hidden="1"/>
    </xf>
    <xf numFmtId="0" fontId="160" fillId="0" borderId="62" xfId="0" applyFont="1" applyBorder="1" applyAlignment="1" applyProtection="1">
      <alignment horizontal="left" wrapText="1"/>
      <protection hidden="1"/>
    </xf>
    <xf numFmtId="0" fontId="134" fillId="0" borderId="1" xfId="0" applyFont="1" applyBorder="1" applyAlignment="1" applyProtection="1">
      <alignment horizontal="center" vertical="center" textRotation="255" wrapText="1"/>
      <protection hidden="1"/>
    </xf>
    <xf numFmtId="0" fontId="134" fillId="0" borderId="2" xfId="0" applyFont="1" applyBorder="1" applyAlignment="1" applyProtection="1">
      <alignment horizontal="center" vertical="center" textRotation="255" wrapText="1"/>
      <protection hidden="1"/>
    </xf>
    <xf numFmtId="0" fontId="134" fillId="0" borderId="4" xfId="0" applyFont="1" applyBorder="1" applyAlignment="1" applyProtection="1">
      <alignment horizontal="center" vertical="center" textRotation="255" wrapText="1"/>
      <protection hidden="1"/>
    </xf>
    <xf numFmtId="0" fontId="134" fillId="0" borderId="0" xfId="0" applyFont="1" applyAlignment="1" applyProtection="1">
      <alignment horizontal="center" vertical="center" textRotation="255" wrapText="1"/>
      <protection hidden="1"/>
    </xf>
    <xf numFmtId="0" fontId="134" fillId="0" borderId="14" xfId="0" applyFont="1" applyBorder="1" applyAlignment="1" applyProtection="1">
      <alignment horizontal="center" vertical="center" textRotation="255" wrapText="1"/>
      <protection hidden="1"/>
    </xf>
    <xf numFmtId="0" fontId="134" fillId="0" borderId="15" xfId="0" applyFont="1" applyBorder="1" applyAlignment="1" applyProtection="1">
      <alignment horizontal="center" vertical="center" textRotation="255" wrapText="1"/>
      <protection hidden="1"/>
    </xf>
    <xf numFmtId="0" fontId="110" fillId="0" borderId="61" xfId="0" applyFont="1" applyBorder="1" applyAlignment="1" applyProtection="1">
      <alignment horizontal="left" vertical="center" wrapText="1"/>
      <protection hidden="1"/>
    </xf>
    <xf numFmtId="0" fontId="110" fillId="0" borderId="2" xfId="0" applyFont="1" applyBorder="1" applyAlignment="1" applyProtection="1">
      <alignment horizontal="left" vertical="center" wrapText="1"/>
      <protection hidden="1"/>
    </xf>
    <xf numFmtId="0" fontId="110" fillId="0" borderId="3" xfId="0" applyFont="1" applyBorder="1" applyAlignment="1" applyProtection="1">
      <alignment horizontal="left" vertical="center" wrapText="1"/>
      <protection hidden="1"/>
    </xf>
    <xf numFmtId="0" fontId="110" fillId="0" borderId="18" xfId="0" applyFont="1" applyBorder="1" applyAlignment="1" applyProtection="1">
      <alignment horizontal="left" vertical="center" wrapText="1"/>
      <protection hidden="1"/>
    </xf>
    <xf numFmtId="0" fontId="110" fillId="0" borderId="0" xfId="0" applyFont="1" applyAlignment="1" applyProtection="1">
      <alignment horizontal="left" vertical="center" wrapText="1"/>
      <protection hidden="1"/>
    </xf>
    <xf numFmtId="0" fontId="110" fillId="0" borderId="6" xfId="0" applyFont="1" applyBorder="1" applyAlignment="1" applyProtection="1">
      <alignment horizontal="left" vertical="center" wrapText="1"/>
      <protection hidden="1"/>
    </xf>
    <xf numFmtId="0" fontId="110" fillId="0" borderId="63" xfId="0" applyFont="1" applyBorder="1" applyAlignment="1" applyProtection="1">
      <alignment horizontal="left" vertical="center" wrapText="1"/>
      <protection hidden="1"/>
    </xf>
    <xf numFmtId="0" fontId="110" fillId="0" borderId="15" xfId="0" applyFont="1" applyBorder="1" applyAlignment="1" applyProtection="1">
      <alignment horizontal="left" vertical="center" wrapText="1"/>
      <protection hidden="1"/>
    </xf>
    <xf numFmtId="0" fontId="110" fillId="0" borderId="62" xfId="0" applyFont="1" applyBorder="1" applyAlignment="1" applyProtection="1">
      <alignment horizontal="left" vertical="center" wrapText="1"/>
      <protection hidden="1"/>
    </xf>
    <xf numFmtId="0" fontId="110" fillId="0" borderId="0" xfId="0" applyFont="1" applyAlignment="1" applyProtection="1">
      <alignment horizontal="center" vertical="center"/>
      <protection locked="0"/>
    </xf>
    <xf numFmtId="0" fontId="110" fillId="0" borderId="15" xfId="0" applyFont="1" applyBorder="1" applyAlignment="1" applyProtection="1">
      <alignment horizontal="center" vertical="center"/>
      <protection locked="0"/>
    </xf>
    <xf numFmtId="0" fontId="135" fillId="0" borderId="0" xfId="0" quotePrefix="1" applyFont="1" applyAlignment="1" applyProtection="1">
      <alignment horizontal="center" vertical="center"/>
      <protection locked="0"/>
    </xf>
    <xf numFmtId="0" fontId="135" fillId="0" borderId="15" xfId="0" quotePrefix="1" applyFont="1" applyBorder="1" applyAlignment="1" applyProtection="1">
      <alignment horizontal="center" vertical="center"/>
      <protection locked="0"/>
    </xf>
    <xf numFmtId="177" fontId="110" fillId="0" borderId="56" xfId="0" applyNumberFormat="1" applyFont="1" applyBorder="1" applyAlignment="1" applyProtection="1">
      <alignment horizontal="center" vertical="center" wrapText="1"/>
      <protection hidden="1"/>
    </xf>
    <xf numFmtId="177" fontId="110" fillId="0" borderId="112" xfId="0" applyNumberFormat="1" applyFont="1" applyBorder="1" applyAlignment="1" applyProtection="1">
      <alignment horizontal="center" vertical="center" wrapText="1"/>
      <protection hidden="1"/>
    </xf>
    <xf numFmtId="177" fontId="135" fillId="0" borderId="14" xfId="0" applyNumberFormat="1" applyFont="1" applyBorder="1" applyAlignment="1" applyProtection="1">
      <alignment horizontal="center" vertical="center"/>
      <protection hidden="1"/>
    </xf>
    <xf numFmtId="177" fontId="135" fillId="0" borderId="15" xfId="0" applyNumberFormat="1" applyFont="1" applyBorder="1" applyAlignment="1" applyProtection="1">
      <alignment horizontal="center" vertical="center"/>
      <protection hidden="1"/>
    </xf>
    <xf numFmtId="177" fontId="135" fillId="0" borderId="62" xfId="0" applyNumberFormat="1" applyFont="1" applyBorder="1" applyAlignment="1" applyProtection="1">
      <alignment horizontal="center" vertical="center"/>
      <protection hidden="1"/>
    </xf>
    <xf numFmtId="0" fontId="136" fillId="0" borderId="61" xfId="0" applyFont="1" applyBorder="1" applyAlignment="1" applyProtection="1">
      <alignment horizontal="center" vertical="center" wrapText="1"/>
      <protection locked="0"/>
    </xf>
    <xf numFmtId="0" fontId="136" fillId="0" borderId="2" xfId="0" applyFont="1" applyBorder="1" applyAlignment="1" applyProtection="1">
      <alignment horizontal="center" vertical="center" wrapText="1"/>
      <protection locked="0"/>
    </xf>
    <xf numFmtId="0" fontId="136" fillId="0" borderId="3" xfId="0" applyFont="1" applyBorder="1" applyAlignment="1" applyProtection="1">
      <alignment horizontal="center" vertical="center" wrapText="1"/>
      <protection locked="0"/>
    </xf>
    <xf numFmtId="0" fontId="136" fillId="0" borderId="18" xfId="0" applyFont="1" applyBorder="1" applyAlignment="1" applyProtection="1">
      <alignment horizontal="center" vertical="center" wrapText="1"/>
      <protection locked="0"/>
    </xf>
    <xf numFmtId="0" fontId="136" fillId="0" borderId="0" xfId="0" applyFont="1" applyAlignment="1" applyProtection="1">
      <alignment horizontal="center" vertical="center" wrapText="1"/>
      <protection locked="0"/>
    </xf>
    <xf numFmtId="0" fontId="136" fillId="0" borderId="6" xfId="0" applyFont="1" applyBorder="1" applyAlignment="1" applyProtection="1">
      <alignment horizontal="center" vertical="center" wrapText="1"/>
      <protection locked="0"/>
    </xf>
    <xf numFmtId="0" fontId="136" fillId="0" borderId="63" xfId="0" applyFont="1" applyBorder="1" applyAlignment="1" applyProtection="1">
      <alignment horizontal="center" vertical="center" wrapText="1"/>
      <protection locked="0"/>
    </xf>
    <xf numFmtId="0" fontId="136" fillId="0" borderId="15" xfId="0" applyFont="1" applyBorder="1" applyAlignment="1" applyProtection="1">
      <alignment horizontal="center" vertical="center" wrapText="1"/>
      <protection locked="0"/>
    </xf>
    <xf numFmtId="0" fontId="136" fillId="0" borderId="62" xfId="0" applyFont="1" applyBorder="1" applyAlignment="1" applyProtection="1">
      <alignment horizontal="center" vertical="center" wrapText="1"/>
      <protection locked="0"/>
    </xf>
    <xf numFmtId="0" fontId="113" fillId="0" borderId="28" xfId="0" applyFont="1" applyBorder="1" applyAlignment="1" applyProtection="1">
      <alignment horizontal="center" vertical="center"/>
      <protection hidden="1"/>
    </xf>
    <xf numFmtId="0" fontId="113" fillId="0" borderId="0" xfId="0" applyFont="1" applyAlignment="1" applyProtection="1">
      <alignment horizontal="center" vertical="center"/>
      <protection hidden="1"/>
    </xf>
    <xf numFmtId="0" fontId="113" fillId="0" borderId="15" xfId="0" applyFont="1" applyBorder="1" applyAlignment="1" applyProtection="1">
      <alignment horizontal="center" vertical="center"/>
      <protection hidden="1"/>
    </xf>
    <xf numFmtId="0" fontId="108" fillId="0" borderId="22" xfId="0" applyFont="1" applyBorder="1" applyAlignment="1" applyProtection="1">
      <alignment horizontal="center" vertical="center"/>
      <protection hidden="1"/>
    </xf>
    <xf numFmtId="0" fontId="108" fillId="0" borderId="20" xfId="0" applyFont="1" applyBorder="1" applyAlignment="1" applyProtection="1">
      <alignment horizontal="center" vertical="center"/>
      <protection hidden="1"/>
    </xf>
    <xf numFmtId="0" fontId="108" fillId="0" borderId="26" xfId="0" applyFont="1" applyBorder="1" applyAlignment="1" applyProtection="1">
      <alignment horizontal="center" vertical="center"/>
      <protection hidden="1"/>
    </xf>
    <xf numFmtId="0" fontId="108" fillId="0" borderId="24" xfId="0" applyFont="1" applyBorder="1" applyAlignment="1" applyProtection="1">
      <alignment horizontal="center" vertical="center"/>
      <protection hidden="1"/>
    </xf>
    <xf numFmtId="0" fontId="108" fillId="0" borderId="8" xfId="0" applyFont="1" applyBorder="1" applyAlignment="1" applyProtection="1">
      <alignment horizontal="center" vertical="center"/>
      <protection hidden="1"/>
    </xf>
    <xf numFmtId="0" fontId="108" fillId="0" borderId="9" xfId="0" applyFont="1" applyBorder="1" applyAlignment="1" applyProtection="1">
      <alignment horizontal="center" vertical="center"/>
      <protection hidden="1"/>
    </xf>
    <xf numFmtId="0" fontId="54" fillId="0" borderId="63" xfId="0" quotePrefix="1" applyFont="1" applyBorder="1" applyAlignment="1" applyProtection="1">
      <alignment horizontal="right" vertical="center"/>
      <protection locked="0"/>
    </xf>
    <xf numFmtId="0" fontId="54" fillId="0" borderId="15" xfId="0" quotePrefix="1" applyFont="1" applyBorder="1" applyAlignment="1" applyProtection="1">
      <alignment horizontal="right" vertical="center"/>
      <protection locked="0"/>
    </xf>
    <xf numFmtId="0" fontId="113" fillId="0" borderId="62" xfId="0" applyFont="1" applyBorder="1" applyAlignment="1" applyProtection="1">
      <alignment horizontal="center" vertical="center" wrapText="1"/>
      <protection hidden="1"/>
    </xf>
    <xf numFmtId="177" fontId="116" fillId="0" borderId="14" xfId="0" applyNumberFormat="1" applyFont="1" applyBorder="1" applyAlignment="1" applyProtection="1">
      <alignment horizontal="center" vertical="center" wrapText="1"/>
      <protection hidden="1"/>
    </xf>
    <xf numFmtId="177" fontId="116" fillId="0" borderId="15" xfId="0" applyNumberFormat="1" applyFont="1" applyBorder="1" applyAlignment="1" applyProtection="1">
      <alignment horizontal="center" vertical="center" wrapText="1"/>
      <protection hidden="1"/>
    </xf>
    <xf numFmtId="0" fontId="158" fillId="0" borderId="1" xfId="0" applyFont="1" applyBorder="1" applyAlignment="1" applyProtection="1">
      <alignment horizontal="center" vertical="center" textRotation="255"/>
      <protection hidden="1"/>
    </xf>
    <xf numFmtId="0" fontId="158" fillId="0" borderId="2" xfId="0" applyFont="1" applyBorder="1" applyAlignment="1" applyProtection="1">
      <alignment horizontal="center" vertical="center" textRotation="255"/>
      <protection hidden="1"/>
    </xf>
    <xf numFmtId="0" fontId="158" fillId="0" borderId="4" xfId="0" applyFont="1" applyBorder="1" applyAlignment="1" applyProtection="1">
      <alignment horizontal="center" vertical="center" textRotation="255"/>
      <protection hidden="1"/>
    </xf>
    <xf numFmtId="0" fontId="158" fillId="0" borderId="0" xfId="0" applyFont="1" applyAlignment="1" applyProtection="1">
      <alignment horizontal="center" vertical="center" textRotation="255"/>
      <protection hidden="1"/>
    </xf>
    <xf numFmtId="0" fontId="158" fillId="0" borderId="14" xfId="0" applyFont="1" applyBorder="1" applyAlignment="1" applyProtection="1">
      <alignment horizontal="center" vertical="center" textRotation="255"/>
      <protection hidden="1"/>
    </xf>
    <xf numFmtId="0" fontId="158" fillId="0" borderId="15" xfId="0" applyFont="1" applyBorder="1" applyAlignment="1" applyProtection="1">
      <alignment horizontal="center" vertical="center" textRotation="255"/>
      <protection hidden="1"/>
    </xf>
    <xf numFmtId="0" fontId="116" fillId="0" borderId="1" xfId="0" applyFont="1" applyBorder="1" applyAlignment="1" applyProtection="1">
      <alignment horizontal="center" vertical="center" wrapText="1"/>
      <protection hidden="1"/>
    </xf>
    <xf numFmtId="0" fontId="116" fillId="0" borderId="2" xfId="0" applyFont="1" applyBorder="1" applyAlignment="1" applyProtection="1">
      <alignment horizontal="center" vertical="center" wrapText="1"/>
      <protection hidden="1"/>
    </xf>
    <xf numFmtId="0" fontId="116" fillId="0" borderId="19" xfId="0" applyFont="1" applyBorder="1" applyAlignment="1" applyProtection="1">
      <alignment horizontal="center" vertical="center" wrapText="1"/>
      <protection hidden="1"/>
    </xf>
    <xf numFmtId="0" fontId="116" fillId="0" borderId="4" xfId="0" applyFont="1" applyBorder="1" applyAlignment="1" applyProtection="1">
      <alignment horizontal="center" vertical="center" wrapText="1"/>
      <protection hidden="1"/>
    </xf>
    <xf numFmtId="0" fontId="116" fillId="0" borderId="0" xfId="0" applyFont="1" applyAlignment="1" applyProtection="1">
      <alignment horizontal="center" vertical="center" wrapText="1"/>
      <protection hidden="1"/>
    </xf>
    <xf numFmtId="0" fontId="116" fillId="0" borderId="5" xfId="0" applyFont="1" applyBorder="1" applyAlignment="1" applyProtection="1">
      <alignment horizontal="center" vertical="center" wrapText="1"/>
      <protection hidden="1"/>
    </xf>
    <xf numFmtId="0" fontId="116" fillId="0" borderId="7" xfId="0" applyFont="1" applyBorder="1" applyAlignment="1" applyProtection="1">
      <alignment horizontal="center" vertical="center" wrapText="1"/>
      <protection hidden="1"/>
    </xf>
    <xf numFmtId="0" fontId="116" fillId="0" borderId="8" xfId="0" applyFont="1" applyBorder="1" applyAlignment="1" applyProtection="1">
      <alignment horizontal="center" vertical="center" wrapText="1"/>
      <protection hidden="1"/>
    </xf>
    <xf numFmtId="0" fontId="116" fillId="0" borderId="25" xfId="0" applyFont="1" applyBorder="1" applyAlignment="1" applyProtection="1">
      <alignment horizontal="center" vertical="center" wrapText="1"/>
      <protection hidden="1"/>
    </xf>
    <xf numFmtId="0" fontId="110" fillId="0" borderId="24" xfId="0" applyFont="1" applyBorder="1" applyAlignment="1" applyProtection="1">
      <alignment horizontal="left" vertical="center" wrapText="1"/>
      <protection hidden="1"/>
    </xf>
    <xf numFmtId="0" fontId="110" fillId="0" borderId="8" xfId="0" applyFont="1" applyBorder="1" applyAlignment="1" applyProtection="1">
      <alignment horizontal="left" vertical="center" wrapText="1"/>
      <protection hidden="1"/>
    </xf>
    <xf numFmtId="0" fontId="110" fillId="0" borderId="9" xfId="0" applyFont="1" applyBorder="1" applyAlignment="1" applyProtection="1">
      <alignment horizontal="left" vertical="center" wrapText="1"/>
      <protection hidden="1"/>
    </xf>
    <xf numFmtId="0" fontId="151" fillId="0" borderId="27" xfId="0" applyFont="1" applyBorder="1" applyAlignment="1" applyProtection="1">
      <alignment horizontal="center" vertical="center" wrapText="1"/>
      <protection hidden="1"/>
    </xf>
    <xf numFmtId="0" fontId="228" fillId="0" borderId="28" xfId="0" applyFont="1" applyBorder="1" applyAlignment="1" applyProtection="1">
      <alignment horizontal="center" vertical="center" wrapText="1"/>
      <protection hidden="1"/>
    </xf>
    <xf numFmtId="0" fontId="228" fillId="0" borderId="29" xfId="0" applyFont="1" applyBorder="1" applyAlignment="1" applyProtection="1">
      <alignment horizontal="center" vertical="center" wrapText="1"/>
      <protection hidden="1"/>
    </xf>
    <xf numFmtId="0" fontId="110" fillId="0" borderId="27" xfId="0" applyFont="1" applyBorder="1" applyAlignment="1" applyProtection="1">
      <alignment horizontal="center" vertical="center"/>
      <protection hidden="1"/>
    </xf>
    <xf numFmtId="0" fontId="110" fillId="0" borderId="28" xfId="0" applyFont="1" applyBorder="1" applyAlignment="1" applyProtection="1">
      <alignment horizontal="center" vertical="center"/>
      <protection hidden="1"/>
    </xf>
    <xf numFmtId="0" fontId="110" fillId="0" borderId="28" xfId="0" applyFont="1" applyBorder="1" applyAlignment="1" applyProtection="1">
      <alignment horizontal="right" vertical="center"/>
      <protection hidden="1"/>
    </xf>
    <xf numFmtId="0" fontId="151" fillId="0" borderId="31" xfId="0" applyFont="1" applyBorder="1" applyAlignment="1" applyProtection="1">
      <alignment horizontal="left" vertical="center" wrapText="1"/>
      <protection hidden="1"/>
    </xf>
    <xf numFmtId="0" fontId="151" fillId="0" borderId="33" xfId="0" applyFont="1" applyBorder="1" applyAlignment="1" applyProtection="1">
      <alignment horizontal="left" vertical="center" wrapText="1"/>
      <protection hidden="1"/>
    </xf>
    <xf numFmtId="0" fontId="133" fillId="0" borderId="61" xfId="0" quotePrefix="1" applyFont="1" applyBorder="1" applyAlignment="1" applyProtection="1">
      <alignment horizontal="center" vertical="center"/>
      <protection locked="0"/>
    </xf>
    <xf numFmtId="0" fontId="133" fillId="0" borderId="2" xfId="0" quotePrefix="1" applyFont="1" applyBorder="1" applyAlignment="1" applyProtection="1">
      <alignment horizontal="center" vertical="center"/>
      <protection locked="0"/>
    </xf>
    <xf numFmtId="0" fontId="133" fillId="0" borderId="18" xfId="0" quotePrefix="1" applyFont="1" applyBorder="1" applyAlignment="1" applyProtection="1">
      <alignment horizontal="center" vertical="center"/>
      <protection locked="0"/>
    </xf>
    <xf numFmtId="0" fontId="133" fillId="0" borderId="0" xfId="0" quotePrefix="1" applyFont="1" applyAlignment="1" applyProtection="1">
      <alignment horizontal="center" vertical="center"/>
      <protection locked="0"/>
    </xf>
    <xf numFmtId="0" fontId="133" fillId="0" borderId="24" xfId="0" quotePrefix="1" applyFont="1" applyBorder="1" applyAlignment="1" applyProtection="1">
      <alignment horizontal="center" vertical="center"/>
      <protection locked="0"/>
    </xf>
    <xf numFmtId="0" fontId="133" fillId="0" borderId="8" xfId="0" quotePrefix="1" applyFont="1" applyBorder="1" applyAlignment="1" applyProtection="1">
      <alignment horizontal="center" vertical="center"/>
      <protection locked="0"/>
    </xf>
    <xf numFmtId="0" fontId="116" fillId="0" borderId="2" xfId="0" applyFont="1" applyBorder="1" applyAlignment="1" applyProtection="1">
      <alignment horizontal="center"/>
      <protection hidden="1"/>
    </xf>
    <xf numFmtId="0" fontId="116" fillId="0" borderId="3" xfId="0" applyFont="1" applyBorder="1" applyAlignment="1" applyProtection="1">
      <alignment horizontal="center"/>
      <protection hidden="1"/>
    </xf>
    <xf numFmtId="0" fontId="116" fillId="0" borderId="0" xfId="0" applyFont="1" applyAlignment="1" applyProtection="1">
      <alignment horizontal="center"/>
      <protection hidden="1"/>
    </xf>
    <xf numFmtId="0" fontId="116" fillId="0" borderId="6" xfId="0" applyFont="1" applyBorder="1" applyAlignment="1" applyProtection="1">
      <alignment horizontal="center"/>
      <protection hidden="1"/>
    </xf>
    <xf numFmtId="0" fontId="116" fillId="0" borderId="8" xfId="0" applyFont="1" applyBorder="1" applyAlignment="1" applyProtection="1">
      <alignment horizontal="center"/>
      <protection hidden="1"/>
    </xf>
    <xf numFmtId="0" fontId="116" fillId="0" borderId="9" xfId="0" applyFont="1" applyBorder="1" applyAlignment="1" applyProtection="1">
      <alignment horizontal="center"/>
      <protection hidden="1"/>
    </xf>
    <xf numFmtId="0" fontId="133" fillId="0" borderId="28" xfId="0" quotePrefix="1" applyFont="1" applyBorder="1" applyAlignment="1" applyProtection="1">
      <alignment horizontal="center" vertical="center"/>
      <protection locked="0"/>
    </xf>
    <xf numFmtId="0" fontId="135" fillId="0" borderId="2" xfId="0" applyFont="1" applyBorder="1" applyAlignment="1" applyProtection="1">
      <alignment horizontal="left" vertical="center"/>
      <protection hidden="1"/>
    </xf>
    <xf numFmtId="0" fontId="110" fillId="0" borderId="56" xfId="0" applyFont="1" applyBorder="1" applyAlignment="1" applyProtection="1">
      <alignment horizontal="center" vertical="center"/>
      <protection locked="0"/>
    </xf>
    <xf numFmtId="0" fontId="108" fillId="0" borderId="61" xfId="0" applyFont="1" applyBorder="1" applyAlignment="1" applyProtection="1">
      <alignment horizontal="center" vertical="center"/>
      <protection hidden="1"/>
    </xf>
    <xf numFmtId="0" fontId="108" fillId="0" borderId="2" xfId="0" applyFont="1" applyBorder="1" applyAlignment="1" applyProtection="1">
      <alignment horizontal="center" vertical="center"/>
      <protection hidden="1"/>
    </xf>
    <xf numFmtId="0" fontId="108" fillId="0" borderId="3" xfId="0" applyFont="1" applyBorder="1" applyAlignment="1" applyProtection="1">
      <alignment horizontal="center" vertical="center"/>
      <protection hidden="1"/>
    </xf>
    <xf numFmtId="0" fontId="108" fillId="0" borderId="18" xfId="0" applyFont="1" applyBorder="1" applyAlignment="1" applyProtection="1">
      <alignment horizontal="center" vertical="center"/>
      <protection hidden="1"/>
    </xf>
    <xf numFmtId="0" fontId="108" fillId="0" borderId="0" xfId="0" applyFont="1" applyAlignment="1" applyProtection="1">
      <alignment horizontal="center" vertical="center"/>
      <protection hidden="1"/>
    </xf>
    <xf numFmtId="0" fontId="108" fillId="0" borderId="6" xfId="0" applyFont="1" applyBorder="1" applyAlignment="1" applyProtection="1">
      <alignment horizontal="center" vertical="center"/>
      <protection hidden="1"/>
    </xf>
    <xf numFmtId="0" fontId="108" fillId="0" borderId="63" xfId="0" applyFont="1" applyBorder="1" applyAlignment="1" applyProtection="1">
      <alignment horizontal="center" vertical="center"/>
      <protection hidden="1"/>
    </xf>
    <xf numFmtId="0" fontId="108" fillId="0" borderId="15" xfId="0" applyFont="1" applyBorder="1" applyAlignment="1" applyProtection="1">
      <alignment horizontal="center" vertical="center"/>
      <protection hidden="1"/>
    </xf>
    <xf numFmtId="0" fontId="108" fillId="0" borderId="62" xfId="0" applyFont="1" applyBorder="1" applyAlignment="1" applyProtection="1">
      <alignment horizontal="center" vertical="center"/>
      <protection hidden="1"/>
    </xf>
    <xf numFmtId="177" fontId="110" fillId="0" borderId="10" xfId="0" applyNumberFormat="1" applyFont="1" applyBorder="1" applyAlignment="1" applyProtection="1">
      <alignment horizontal="center" vertical="center" wrapText="1"/>
      <protection hidden="1"/>
    </xf>
    <xf numFmtId="177" fontId="110" fillId="0" borderId="11" xfId="0" applyNumberFormat="1" applyFont="1" applyBorder="1" applyAlignment="1" applyProtection="1">
      <alignment horizontal="center" vertical="center" wrapText="1"/>
      <protection hidden="1"/>
    </xf>
    <xf numFmtId="177" fontId="110" fillId="0" borderId="13" xfId="0" applyNumberFormat="1" applyFont="1" applyBorder="1" applyAlignment="1" applyProtection="1">
      <alignment horizontal="center" vertical="center" wrapText="1"/>
      <protection hidden="1"/>
    </xf>
    <xf numFmtId="177" fontId="110" fillId="0" borderId="14" xfId="0" applyNumberFormat="1" applyFont="1" applyBorder="1" applyAlignment="1" applyProtection="1">
      <alignment horizontal="center" vertical="center" wrapText="1"/>
      <protection hidden="1"/>
    </xf>
    <xf numFmtId="177" fontId="110" fillId="0" borderId="15" xfId="0" applyNumberFormat="1" applyFont="1" applyBorder="1" applyAlignment="1" applyProtection="1">
      <alignment horizontal="center" vertical="center" wrapText="1"/>
      <protection hidden="1"/>
    </xf>
    <xf numFmtId="0" fontId="135" fillId="0" borderId="2" xfId="0" quotePrefix="1" applyFont="1" applyBorder="1" applyAlignment="1" applyProtection="1">
      <alignment horizontal="center" vertical="center"/>
      <protection locked="0"/>
    </xf>
    <xf numFmtId="0" fontId="135" fillId="0" borderId="8" xfId="0" quotePrefix="1" applyFont="1" applyBorder="1" applyAlignment="1" applyProtection="1">
      <alignment horizontal="center" vertical="center"/>
      <protection locked="0"/>
    </xf>
    <xf numFmtId="0" fontId="110" fillId="0" borderId="19" xfId="0" applyFont="1" applyBorder="1" applyAlignment="1" applyProtection="1">
      <alignment horizontal="center" vertical="center"/>
      <protection hidden="1"/>
    </xf>
    <xf numFmtId="0" fontId="110" fillId="0" borderId="25" xfId="0" applyFont="1" applyBorder="1" applyAlignment="1" applyProtection="1">
      <alignment horizontal="center" vertical="center"/>
      <protection hidden="1"/>
    </xf>
    <xf numFmtId="177" fontId="135" fillId="0" borderId="56" xfId="0" applyNumberFormat="1" applyFont="1" applyBorder="1" applyAlignment="1" applyProtection="1">
      <alignment horizontal="center" vertical="center"/>
      <protection hidden="1"/>
    </xf>
    <xf numFmtId="177" fontId="135" fillId="0" borderId="112" xfId="0" applyNumberFormat="1" applyFont="1" applyBorder="1" applyAlignment="1" applyProtection="1">
      <alignment horizontal="center" vertical="center"/>
      <protection hidden="1"/>
    </xf>
    <xf numFmtId="177" fontId="135" fillId="0" borderId="59" xfId="0" applyNumberFormat="1" applyFont="1" applyBorder="1" applyAlignment="1" applyProtection="1">
      <alignment horizontal="center" vertical="center"/>
      <protection hidden="1"/>
    </xf>
    <xf numFmtId="0" fontId="110" fillId="0" borderId="4" xfId="0" applyFont="1" applyBorder="1" applyAlignment="1" applyProtection="1">
      <alignment horizontal="center" vertical="center"/>
      <protection hidden="1"/>
    </xf>
    <xf numFmtId="0" fontId="110" fillId="0" borderId="14" xfId="0" applyFont="1" applyBorder="1" applyAlignment="1" applyProtection="1">
      <alignment horizontal="center" vertical="center"/>
      <protection hidden="1"/>
    </xf>
    <xf numFmtId="0" fontId="151" fillId="0" borderId="2" xfId="0" applyFont="1" applyBorder="1" applyAlignment="1" applyProtection="1">
      <alignment horizontal="left" vertical="center" wrapText="1"/>
      <protection hidden="1"/>
    </xf>
    <xf numFmtId="0" fontId="119" fillId="0" borderId="33" xfId="0" applyFont="1" applyBorder="1" applyAlignment="1" applyProtection="1">
      <alignment horizontal="left" vertical="center"/>
      <protection hidden="1"/>
    </xf>
    <xf numFmtId="0" fontId="135" fillId="0" borderId="33" xfId="0" applyFont="1" applyBorder="1" applyAlignment="1" applyProtection="1">
      <alignment horizontal="left" vertical="center"/>
      <protection hidden="1"/>
    </xf>
    <xf numFmtId="177" fontId="116" fillId="0" borderId="56" xfId="0" applyNumberFormat="1" applyFont="1" applyBorder="1" applyAlignment="1" applyProtection="1">
      <alignment horizontal="center" vertical="center" wrapText="1"/>
      <protection hidden="1"/>
    </xf>
    <xf numFmtId="177" fontId="116" fillId="0" borderId="112" xfId="0" applyNumberFormat="1" applyFont="1" applyBorder="1" applyAlignment="1" applyProtection="1">
      <alignment horizontal="center" vertical="center" wrapText="1"/>
      <protection hidden="1"/>
    </xf>
    <xf numFmtId="0" fontId="113" fillId="0" borderId="56" xfId="0" applyFont="1" applyBorder="1" applyAlignment="1" applyProtection="1">
      <alignment horizontal="left" vertical="center" wrapText="1"/>
      <protection hidden="1"/>
    </xf>
    <xf numFmtId="0" fontId="113" fillId="0" borderId="112" xfId="0" applyFont="1" applyBorder="1" applyAlignment="1" applyProtection="1">
      <alignment horizontal="left" vertical="center" wrapText="1"/>
      <protection hidden="1"/>
    </xf>
    <xf numFmtId="0" fontId="113" fillId="0" borderId="59" xfId="0" applyFont="1" applyBorder="1" applyAlignment="1" applyProtection="1">
      <alignment horizontal="left" vertical="center" wrapText="1"/>
      <protection hidden="1"/>
    </xf>
    <xf numFmtId="177" fontId="110" fillId="0" borderId="7" xfId="0" applyNumberFormat="1" applyFont="1" applyBorder="1" applyAlignment="1" applyProtection="1">
      <alignment horizontal="center" vertical="center" wrapText="1"/>
      <protection hidden="1"/>
    </xf>
    <xf numFmtId="177" fontId="110" fillId="0" borderId="8" xfId="0" applyNumberFormat="1" applyFont="1" applyBorder="1" applyAlignment="1" applyProtection="1">
      <alignment horizontal="center" vertical="center" wrapText="1"/>
      <protection hidden="1"/>
    </xf>
    <xf numFmtId="177" fontId="110" fillId="0" borderId="9" xfId="0" applyNumberFormat="1" applyFont="1" applyBorder="1" applyAlignment="1" applyProtection="1">
      <alignment horizontal="center" vertical="center" wrapText="1"/>
      <protection hidden="1"/>
    </xf>
    <xf numFmtId="0" fontId="110" fillId="0" borderId="14" xfId="0" applyFont="1" applyBorder="1" applyAlignment="1" applyProtection="1">
      <alignment horizontal="center" vertical="center"/>
      <protection locked="0"/>
    </xf>
    <xf numFmtId="177" fontId="135" fillId="0" borderId="23" xfId="0" applyNumberFormat="1" applyFont="1" applyBorder="1" applyAlignment="1" applyProtection="1">
      <alignment horizontal="center" vertical="center"/>
      <protection hidden="1"/>
    </xf>
    <xf numFmtId="177" fontId="135" fillId="0" borderId="20" xfId="0" applyNumberFormat="1" applyFont="1" applyBorder="1" applyAlignment="1" applyProtection="1">
      <alignment horizontal="center" vertical="center"/>
      <protection hidden="1"/>
    </xf>
    <xf numFmtId="177" fontId="135" fillId="0" borderId="26" xfId="0" applyNumberFormat="1" applyFont="1" applyBorder="1" applyAlignment="1" applyProtection="1">
      <alignment horizontal="center" vertical="center"/>
      <protection hidden="1"/>
    </xf>
    <xf numFmtId="0" fontId="113" fillId="0" borderId="4" xfId="0" applyFont="1" applyBorder="1" applyAlignment="1" applyProtection="1">
      <alignment horizontal="left" vertical="center" wrapText="1"/>
      <protection hidden="1"/>
    </xf>
    <xf numFmtId="0" fontId="113" fillId="0" borderId="0" xfId="0" applyFont="1" applyAlignment="1" applyProtection="1">
      <alignment horizontal="left" vertical="center" wrapText="1"/>
      <protection hidden="1"/>
    </xf>
    <xf numFmtId="0" fontId="113" fillId="0" borderId="5" xfId="0" applyFont="1" applyBorder="1" applyAlignment="1" applyProtection="1">
      <alignment horizontal="left" vertical="center" wrapText="1"/>
      <protection hidden="1"/>
    </xf>
    <xf numFmtId="0" fontId="113" fillId="0" borderId="16" xfId="0" applyFont="1" applyBorder="1" applyAlignment="1" applyProtection="1">
      <alignment horizontal="left" vertical="center" wrapText="1"/>
      <protection hidden="1"/>
    </xf>
    <xf numFmtId="0" fontId="151" fillId="0" borderId="31" xfId="0" applyFont="1" applyBorder="1" applyAlignment="1" applyProtection="1">
      <alignment horizontal="center" vertical="center" wrapText="1"/>
      <protection hidden="1"/>
    </xf>
    <xf numFmtId="0" fontId="151" fillId="0" borderId="33" xfId="0" applyFont="1" applyBorder="1" applyAlignment="1" applyProtection="1">
      <alignment horizontal="center" vertical="center" wrapText="1"/>
      <protection hidden="1"/>
    </xf>
    <xf numFmtId="0" fontId="151" fillId="0" borderId="34" xfId="0" applyFont="1" applyBorder="1" applyAlignment="1" applyProtection="1">
      <alignment horizontal="center" vertical="center" wrapText="1"/>
      <protection hidden="1"/>
    </xf>
    <xf numFmtId="177" fontId="110" fillId="0" borderId="59" xfId="0" applyNumberFormat="1" applyFont="1" applyBorder="1" applyAlignment="1" applyProtection="1">
      <alignment horizontal="center" vertical="center" wrapText="1"/>
      <protection hidden="1"/>
    </xf>
    <xf numFmtId="177" fontId="135" fillId="0" borderId="1" xfId="0" applyNumberFormat="1" applyFont="1" applyBorder="1" applyAlignment="1" applyProtection="1">
      <alignment horizontal="center" vertical="center"/>
      <protection hidden="1"/>
    </xf>
    <xf numFmtId="177" fontId="135" fillId="0" borderId="2" xfId="0" applyNumberFormat="1" applyFont="1" applyBorder="1" applyAlignment="1" applyProtection="1">
      <alignment horizontal="center" vertical="center"/>
      <protection hidden="1"/>
    </xf>
    <xf numFmtId="177" fontId="135" fillId="0" borderId="3" xfId="0" applyNumberFormat="1" applyFont="1" applyBorder="1" applyAlignment="1" applyProtection="1">
      <alignment horizontal="center" vertical="center"/>
      <protection hidden="1"/>
    </xf>
    <xf numFmtId="177" fontId="110" fillId="0" borderId="4" xfId="0" applyNumberFormat="1" applyFont="1" applyBorder="1" applyAlignment="1" applyProtection="1">
      <alignment horizontal="center" vertical="center" wrapText="1"/>
      <protection hidden="1"/>
    </xf>
    <xf numFmtId="177" fontId="110" fillId="0" borderId="0" xfId="0" applyNumberFormat="1" applyFont="1" applyAlignment="1" applyProtection="1">
      <alignment horizontal="center" vertical="center" wrapText="1"/>
      <protection hidden="1"/>
    </xf>
    <xf numFmtId="177" fontId="135" fillId="0" borderId="27" xfId="0" applyNumberFormat="1" applyFont="1" applyBorder="1" applyAlignment="1" applyProtection="1">
      <alignment horizontal="center" vertical="center"/>
      <protection hidden="1"/>
    </xf>
    <xf numFmtId="177" fontId="135" fillId="0" borderId="28" xfId="0" applyNumberFormat="1" applyFont="1" applyBorder="1" applyAlignment="1" applyProtection="1">
      <alignment horizontal="center" vertical="center"/>
      <protection hidden="1"/>
    </xf>
    <xf numFmtId="177" fontId="135" fillId="0" borderId="29" xfId="0" applyNumberFormat="1" applyFont="1" applyBorder="1" applyAlignment="1" applyProtection="1">
      <alignment horizontal="center" vertical="center"/>
      <protection hidden="1"/>
    </xf>
    <xf numFmtId="0" fontId="135" fillId="0" borderId="33" xfId="0" applyFont="1" applyBorder="1" applyAlignment="1" applyProtection="1">
      <alignment horizontal="right"/>
      <protection hidden="1"/>
    </xf>
    <xf numFmtId="0" fontId="115" fillId="0" borderId="1" xfId="0" applyFont="1" applyBorder="1" applyAlignment="1" applyProtection="1">
      <alignment horizontal="center" vertical="center" textRotation="255" wrapText="1"/>
      <protection hidden="1"/>
    </xf>
    <xf numFmtId="0" fontId="115" fillId="0" borderId="2" xfId="0" applyFont="1" applyBorder="1" applyAlignment="1" applyProtection="1">
      <alignment horizontal="center" vertical="center" textRotation="255" wrapText="1"/>
      <protection hidden="1"/>
    </xf>
    <xf numFmtId="0" fontId="115" fillId="0" borderId="4" xfId="0" applyFont="1" applyBorder="1" applyAlignment="1" applyProtection="1">
      <alignment horizontal="center" vertical="center" textRotation="255" wrapText="1"/>
      <protection hidden="1"/>
    </xf>
    <xf numFmtId="0" fontId="115" fillId="0" borderId="0" xfId="0" applyFont="1" applyAlignment="1" applyProtection="1">
      <alignment horizontal="center" vertical="center" textRotation="255" wrapText="1"/>
      <protection hidden="1"/>
    </xf>
    <xf numFmtId="0" fontId="115" fillId="0" borderId="14" xfId="0" applyFont="1" applyBorder="1" applyAlignment="1" applyProtection="1">
      <alignment horizontal="center" vertical="center" textRotation="255" wrapText="1"/>
      <protection hidden="1"/>
    </xf>
    <xf numFmtId="0" fontId="115" fillId="0" borderId="15" xfId="0" applyFont="1" applyBorder="1" applyAlignment="1" applyProtection="1">
      <alignment horizontal="center" vertical="center" textRotation="255" wrapText="1"/>
      <protection hidden="1"/>
    </xf>
    <xf numFmtId="0" fontId="108" fillId="0" borderId="0" xfId="0" applyFont="1" applyAlignment="1" applyProtection="1">
      <alignment horizontal="center" vertical="center"/>
      <protection locked="0"/>
    </xf>
    <xf numFmtId="0" fontId="108" fillId="0" borderId="15" xfId="0" applyFont="1" applyBorder="1" applyAlignment="1" applyProtection="1">
      <alignment horizontal="center" vertical="center"/>
      <protection locked="0"/>
    </xf>
    <xf numFmtId="0" fontId="136" fillId="0" borderId="61" xfId="0" quotePrefix="1" applyFont="1" applyBorder="1" applyAlignment="1" applyProtection="1">
      <alignment horizontal="center" vertical="center"/>
      <protection locked="0"/>
    </xf>
    <xf numFmtId="0" fontId="136" fillId="0" borderId="2" xfId="0" quotePrefix="1" applyFont="1" applyBorder="1" applyAlignment="1" applyProtection="1">
      <alignment horizontal="center" vertical="center"/>
      <protection locked="0"/>
    </xf>
    <xf numFmtId="0" fontId="136" fillId="0" borderId="3" xfId="0" quotePrefix="1" applyFont="1" applyBorder="1" applyAlignment="1" applyProtection="1">
      <alignment horizontal="center" vertical="center"/>
      <protection locked="0"/>
    </xf>
    <xf numFmtId="0" fontId="136" fillId="0" borderId="18" xfId="0" quotePrefix="1" applyFont="1" applyBorder="1" applyAlignment="1" applyProtection="1">
      <alignment horizontal="center" vertical="center"/>
      <protection locked="0"/>
    </xf>
    <xf numFmtId="0" fontId="136" fillId="0" borderId="0" xfId="0" quotePrefix="1" applyFont="1" applyAlignment="1" applyProtection="1">
      <alignment horizontal="center" vertical="center"/>
      <protection locked="0"/>
    </xf>
    <xf numFmtId="0" fontId="136" fillId="0" borderId="6" xfId="0" quotePrefix="1" applyFont="1" applyBorder="1" applyAlignment="1" applyProtection="1">
      <alignment horizontal="center" vertical="center"/>
      <protection locked="0"/>
    </xf>
    <xf numFmtId="0" fontId="136" fillId="0" borderId="63" xfId="0" quotePrefix="1" applyFont="1" applyBorder="1" applyAlignment="1" applyProtection="1">
      <alignment horizontal="center" vertical="center"/>
      <protection locked="0"/>
    </xf>
    <xf numFmtId="0" fontId="136" fillId="0" borderId="15" xfId="0" quotePrefix="1" applyFont="1" applyBorder="1" applyAlignment="1" applyProtection="1">
      <alignment horizontal="center" vertical="center"/>
      <protection locked="0"/>
    </xf>
    <xf numFmtId="0" fontId="136" fillId="0" borderId="62" xfId="0" quotePrefix="1" applyFont="1" applyBorder="1" applyAlignment="1" applyProtection="1">
      <alignment horizontal="center" vertical="center"/>
      <protection locked="0"/>
    </xf>
    <xf numFmtId="0" fontId="227" fillId="0" borderId="1" xfId="0" applyFont="1" applyBorder="1" applyAlignment="1" applyProtection="1">
      <alignment horizontal="center" vertical="center" wrapText="1"/>
      <protection hidden="1"/>
    </xf>
    <xf numFmtId="0" fontId="227" fillId="0" borderId="2" xfId="0" applyFont="1" applyBorder="1" applyAlignment="1" applyProtection="1">
      <alignment horizontal="center" vertical="center" wrapText="1"/>
      <protection hidden="1"/>
    </xf>
    <xf numFmtId="0" fontId="227" fillId="0" borderId="3" xfId="0" applyFont="1" applyBorder="1" applyAlignment="1" applyProtection="1">
      <alignment horizontal="center" vertical="center" wrapText="1"/>
      <protection hidden="1"/>
    </xf>
    <xf numFmtId="0" fontId="227" fillId="0" borderId="7" xfId="0" applyFont="1" applyBorder="1" applyAlignment="1" applyProtection="1">
      <alignment horizontal="center" vertical="center" wrapText="1"/>
      <protection hidden="1"/>
    </xf>
    <xf numFmtId="0" fontId="227" fillId="0" borderId="8" xfId="0" applyFont="1" applyBorder="1" applyAlignment="1" applyProtection="1">
      <alignment horizontal="center" vertical="center" wrapText="1"/>
      <protection hidden="1"/>
    </xf>
    <xf numFmtId="0" fontId="227" fillId="0" borderId="9" xfId="0" applyFont="1" applyBorder="1" applyAlignment="1" applyProtection="1">
      <alignment horizontal="center" vertical="center" wrapText="1"/>
      <protection hidden="1"/>
    </xf>
    <xf numFmtId="0" fontId="11" fillId="0" borderId="133" xfId="0" applyFont="1" applyBorder="1" applyAlignment="1">
      <alignment horizontal="left" vertical="center"/>
    </xf>
    <xf numFmtId="0" fontId="11" fillId="0" borderId="33" xfId="0" applyFont="1" applyBorder="1" applyAlignment="1">
      <alignment horizontal="left" vertical="center"/>
    </xf>
    <xf numFmtId="0" fontId="11" fillId="10" borderId="300" xfId="0" applyFont="1" applyFill="1" applyBorder="1" applyAlignment="1">
      <alignment horizontal="center" vertical="center" wrapText="1"/>
    </xf>
    <xf numFmtId="0" fontId="11" fillId="10" borderId="303" xfId="0" applyFont="1" applyFill="1" applyBorder="1" applyAlignment="1">
      <alignment horizontal="center" vertical="center" wrapText="1"/>
    </xf>
    <xf numFmtId="0" fontId="11" fillId="10" borderId="285" xfId="0" applyFont="1" applyFill="1" applyBorder="1" applyAlignment="1">
      <alignment horizontal="center" vertical="center" wrapText="1"/>
    </xf>
    <xf numFmtId="0" fontId="11" fillId="10" borderId="286" xfId="0" applyFont="1" applyFill="1" applyBorder="1" applyAlignment="1">
      <alignment horizontal="center" vertical="center" wrapText="1"/>
    </xf>
    <xf numFmtId="0" fontId="11" fillId="10" borderId="8" xfId="0" applyFont="1" applyFill="1" applyBorder="1" applyAlignment="1">
      <alignment horizontal="center" vertical="center" wrapText="1"/>
    </xf>
    <xf numFmtId="0" fontId="11" fillId="10" borderId="304" xfId="0" applyFont="1" applyFill="1" applyBorder="1" applyAlignment="1">
      <alignment horizontal="center" vertical="center" wrapText="1"/>
    </xf>
    <xf numFmtId="0" fontId="11" fillId="0" borderId="0" xfId="0" applyFont="1" applyAlignment="1">
      <alignment horizontal="center" vertical="center"/>
    </xf>
    <xf numFmtId="0" fontId="16" fillId="0" borderId="11"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2" xfId="0" applyFont="1" applyBorder="1" applyAlignment="1">
      <alignment horizontal="center" vertical="center" wrapText="1"/>
    </xf>
    <xf numFmtId="0" fontId="11" fillId="10" borderId="284" xfId="0" applyFont="1" applyFill="1" applyBorder="1" applyAlignment="1">
      <alignment horizontal="center" vertical="center" wrapText="1"/>
    </xf>
    <xf numFmtId="0" fontId="11" fillId="10" borderId="25" xfId="0" applyFont="1" applyFill="1" applyBorder="1" applyAlignment="1">
      <alignment horizontal="center" vertical="center" wrapText="1"/>
    </xf>
    <xf numFmtId="0" fontId="11" fillId="10" borderId="283" xfId="0" applyFont="1" applyFill="1" applyBorder="1" applyAlignment="1">
      <alignment horizontal="center" vertical="center" wrapText="1"/>
    </xf>
    <xf numFmtId="0" fontId="11" fillId="10" borderId="24" xfId="0" applyFont="1" applyFill="1" applyBorder="1" applyAlignment="1">
      <alignment horizontal="center" vertical="center" wrapText="1"/>
    </xf>
    <xf numFmtId="0" fontId="11" fillId="10" borderId="301" xfId="0" applyFont="1" applyFill="1" applyBorder="1" applyAlignment="1">
      <alignment horizontal="center" vertical="center" wrapText="1"/>
    </xf>
    <xf numFmtId="0" fontId="11" fillId="10" borderId="81" xfId="0" applyFont="1" applyFill="1" applyBorder="1" applyAlignment="1">
      <alignment horizontal="center" vertical="center" wrapText="1"/>
    </xf>
    <xf numFmtId="0" fontId="11" fillId="10" borderId="283" xfId="0" applyFont="1" applyFill="1" applyBorder="1" applyAlignment="1">
      <alignment horizontal="center" vertical="center"/>
    </xf>
    <xf numFmtId="0" fontId="11" fillId="10" borderId="284" xfId="0" applyFont="1" applyFill="1" applyBorder="1" applyAlignment="1">
      <alignment horizontal="center" vertical="center"/>
    </xf>
    <xf numFmtId="0" fontId="11" fillId="10" borderId="24" xfId="0" applyFont="1" applyFill="1" applyBorder="1" applyAlignment="1">
      <alignment horizontal="center" vertical="center"/>
    </xf>
    <xf numFmtId="0" fontId="11" fillId="10" borderId="25" xfId="0" applyFont="1" applyFill="1" applyBorder="1" applyAlignment="1">
      <alignment horizontal="center" vertical="center"/>
    </xf>
    <xf numFmtId="0" fontId="11" fillId="10" borderId="301" xfId="0" applyFont="1" applyFill="1" applyBorder="1" applyAlignment="1">
      <alignment horizontal="center" vertical="center" shrinkToFit="1"/>
    </xf>
    <xf numFmtId="0" fontId="11" fillId="10" borderId="81" xfId="0" applyFont="1" applyFill="1" applyBorder="1" applyAlignment="1">
      <alignment horizontal="center" vertical="center" shrinkToFit="1"/>
    </xf>
    <xf numFmtId="0" fontId="11" fillId="0" borderId="283" xfId="0" applyFont="1" applyBorder="1" applyAlignment="1">
      <alignment horizontal="center" vertical="center"/>
    </xf>
    <xf numFmtId="0" fontId="11" fillId="0" borderId="303" xfId="0" applyFont="1" applyBorder="1" applyAlignment="1">
      <alignment horizontal="center" vertical="center"/>
    </xf>
    <xf numFmtId="0" fontId="11" fillId="0" borderId="285" xfId="0" applyFont="1" applyBorder="1" applyAlignment="1">
      <alignment horizontal="center" vertical="center"/>
    </xf>
    <xf numFmtId="0" fontId="11" fillId="0" borderId="24" xfId="0" applyFont="1" applyBorder="1" applyAlignment="1">
      <alignment horizontal="center" vertical="center"/>
    </xf>
    <xf numFmtId="0" fontId="11" fillId="0" borderId="8" xfId="0" applyFont="1" applyBorder="1" applyAlignment="1">
      <alignment horizontal="center" vertical="center"/>
    </xf>
    <xf numFmtId="0" fontId="11" fillId="0" borderId="304" xfId="0" applyFont="1" applyBorder="1" applyAlignment="1">
      <alignment horizontal="center" vertical="center"/>
    </xf>
    <xf numFmtId="0" fontId="16" fillId="17" borderId="112" xfId="0" applyFont="1" applyFill="1" applyBorder="1" applyAlignment="1">
      <alignment horizontal="center" vertical="center" wrapText="1"/>
    </xf>
    <xf numFmtId="0" fontId="179" fillId="0" borderId="16" xfId="0" applyFont="1" applyBorder="1" applyAlignment="1">
      <alignment horizontal="center" vertical="center" wrapText="1"/>
    </xf>
    <xf numFmtId="0" fontId="26" fillId="0" borderId="17" xfId="0" applyFont="1" applyBorder="1" applyAlignment="1">
      <alignment horizontal="center" vertical="center"/>
    </xf>
    <xf numFmtId="0" fontId="26" fillId="0" borderId="11" xfId="0" applyFont="1" applyBorder="1" applyAlignment="1">
      <alignment horizontal="center" vertical="center"/>
    </xf>
    <xf numFmtId="0" fontId="183" fillId="0" borderId="52" xfId="0" applyFont="1" applyBorder="1" applyAlignment="1">
      <alignment horizontal="left" vertical="center" wrapText="1"/>
    </xf>
    <xf numFmtId="41" fontId="65" fillId="11" borderId="63" xfId="0" applyNumberFormat="1" applyFont="1" applyFill="1" applyBorder="1" applyAlignment="1" applyProtection="1">
      <alignment horizontal="right" vertical="center"/>
      <protection locked="0"/>
    </xf>
    <xf numFmtId="41" fontId="65" fillId="11" borderId="15" xfId="0" applyNumberFormat="1" applyFont="1" applyFill="1" applyBorder="1" applyAlignment="1" applyProtection="1">
      <alignment horizontal="right" vertical="center"/>
      <protection locked="0"/>
    </xf>
    <xf numFmtId="0" fontId="64" fillId="0" borderId="0" xfId="0" applyFont="1" applyAlignment="1">
      <alignment horizontal="center" vertical="center"/>
    </xf>
    <xf numFmtId="0" fontId="75" fillId="0" borderId="41" xfId="0" applyFont="1" applyBorder="1" applyAlignment="1" applyProtection="1">
      <alignment horizontal="left" vertical="center" wrapText="1"/>
      <protection locked="0"/>
    </xf>
    <xf numFmtId="0" fontId="75" fillId="0" borderId="45" xfId="0" applyFont="1" applyBorder="1" applyAlignment="1" applyProtection="1">
      <alignment horizontal="left" vertical="center" wrapText="1"/>
      <protection locked="0"/>
    </xf>
    <xf numFmtId="0" fontId="75" fillId="0" borderId="46" xfId="0" applyFont="1" applyBorder="1" applyAlignment="1" applyProtection="1">
      <alignment horizontal="left" vertical="center" wrapText="1"/>
      <protection locked="0"/>
    </xf>
    <xf numFmtId="0" fontId="193" fillId="0" borderId="258" xfId="0" applyFont="1" applyBorder="1" applyAlignment="1" applyProtection="1">
      <alignment horizontal="center" vertical="center" wrapText="1"/>
      <protection locked="0" hidden="1"/>
    </xf>
    <xf numFmtId="0" fontId="193" fillId="0" borderId="204" xfId="0" applyFont="1" applyBorder="1" applyAlignment="1" applyProtection="1">
      <alignment horizontal="center" vertical="center" wrapText="1"/>
      <protection locked="0" hidden="1"/>
    </xf>
    <xf numFmtId="0" fontId="193" fillId="0" borderId="76" xfId="0" applyFont="1" applyBorder="1" applyAlignment="1" applyProtection="1">
      <alignment horizontal="center" vertical="center"/>
      <protection locked="0" hidden="1"/>
    </xf>
    <xf numFmtId="0" fontId="193" fillId="0" borderId="20" xfId="0" applyFont="1" applyBorder="1" applyAlignment="1" applyProtection="1">
      <alignment horizontal="center" vertical="center"/>
      <protection locked="0" hidden="1"/>
    </xf>
    <xf numFmtId="0" fontId="193" fillId="0" borderId="21" xfId="0" applyFont="1" applyBorder="1" applyAlignment="1" applyProtection="1">
      <alignment horizontal="center" vertical="center"/>
      <protection locked="0" hidden="1"/>
    </xf>
    <xf numFmtId="0" fontId="193" fillId="0" borderId="72" xfId="0" applyFont="1" applyBorder="1" applyAlignment="1" applyProtection="1">
      <alignment horizontal="center" vertical="center"/>
      <protection locked="0" hidden="1"/>
    </xf>
    <xf numFmtId="0" fontId="193" fillId="0" borderId="8" xfId="0" applyFont="1" applyBorder="1" applyAlignment="1" applyProtection="1">
      <alignment horizontal="center" vertical="center"/>
      <protection locked="0" hidden="1"/>
    </xf>
    <xf numFmtId="0" fontId="193" fillId="0" borderId="25" xfId="0" applyFont="1" applyBorder="1" applyAlignment="1" applyProtection="1">
      <alignment horizontal="center" vertical="center"/>
      <protection locked="0" hidden="1"/>
    </xf>
    <xf numFmtId="0" fontId="183" fillId="0" borderId="22" xfId="0" applyFont="1" applyBorder="1" applyAlignment="1">
      <alignment horizontal="center" vertical="center" wrapText="1"/>
    </xf>
    <xf numFmtId="0" fontId="183" fillId="0" borderId="20" xfId="0" applyFont="1" applyBorder="1" applyAlignment="1">
      <alignment horizontal="center" vertical="center" wrapText="1"/>
    </xf>
    <xf numFmtId="0" fontId="183" fillId="0" borderId="21" xfId="0" applyFont="1" applyBorder="1" applyAlignment="1">
      <alignment horizontal="center" vertical="center" wrapText="1"/>
    </xf>
    <xf numFmtId="3" fontId="16" fillId="0" borderId="52" xfId="0" applyNumberFormat="1" applyFont="1" applyBorder="1" applyAlignment="1" applyProtection="1">
      <alignment horizontal="center" vertical="center" wrapText="1"/>
      <protection locked="0"/>
    </xf>
    <xf numFmtId="3" fontId="16" fillId="0" borderId="287" xfId="0" applyNumberFormat="1" applyFont="1" applyBorder="1" applyAlignment="1" applyProtection="1">
      <alignment horizontal="center" vertical="center"/>
      <protection locked="0"/>
    </xf>
    <xf numFmtId="177" fontId="65" fillId="0" borderId="292" xfId="0" applyNumberFormat="1" applyFont="1" applyBorder="1" applyAlignment="1">
      <alignment horizontal="center" vertical="center"/>
    </xf>
    <xf numFmtId="177" fontId="65" fillId="0" borderId="305" xfId="0" applyNumberFormat="1" applyFont="1" applyBorder="1" applyAlignment="1">
      <alignment horizontal="center" vertical="center"/>
    </xf>
    <xf numFmtId="0" fontId="11" fillId="0" borderId="52" xfId="0" applyFont="1" applyBorder="1" applyAlignment="1">
      <alignment horizontal="center" vertical="center" wrapText="1"/>
    </xf>
    <xf numFmtId="177" fontId="24" fillId="0" borderId="297" xfId="0" applyNumberFormat="1" applyFont="1" applyBorder="1" applyAlignment="1">
      <alignment horizontal="center" vertical="center"/>
    </xf>
    <xf numFmtId="0" fontId="11" fillId="0" borderId="306" xfId="0" applyFont="1" applyBorder="1" applyAlignment="1">
      <alignment horizontal="center" vertical="center" wrapText="1"/>
    </xf>
    <xf numFmtId="177" fontId="24" fillId="0" borderId="307" xfId="0" applyNumberFormat="1" applyFont="1" applyBorder="1" applyAlignment="1">
      <alignment horizontal="center" vertical="center"/>
    </xf>
    <xf numFmtId="41" fontId="65" fillId="0" borderId="115" xfId="0" applyNumberFormat="1" applyFont="1" applyBorder="1" applyAlignment="1">
      <alignment horizontal="center" vertical="center"/>
    </xf>
    <xf numFmtId="41" fontId="65" fillId="0" borderId="63" xfId="0" applyNumberFormat="1" applyFont="1" applyBorder="1" applyAlignment="1">
      <alignment horizontal="center" vertical="center"/>
    </xf>
    <xf numFmtId="41" fontId="164" fillId="0" borderId="17" xfId="0" applyNumberFormat="1" applyFont="1" applyBorder="1" applyAlignment="1" applyProtection="1">
      <alignment horizontal="center" vertical="center" wrapText="1"/>
      <protection locked="0"/>
    </xf>
    <xf numFmtId="41" fontId="164" fillId="0" borderId="11" xfId="0" applyNumberFormat="1" applyFont="1" applyBorder="1" applyAlignment="1" applyProtection="1">
      <alignment horizontal="center" vertical="center" wrapText="1"/>
      <protection locked="0"/>
    </xf>
    <xf numFmtId="0" fontId="75" fillId="0" borderId="162" xfId="0" applyFont="1" applyBorder="1" applyAlignment="1" applyProtection="1">
      <alignment horizontal="left" vertical="center" wrapText="1"/>
      <protection locked="0"/>
    </xf>
    <xf numFmtId="0" fontId="75" fillId="0" borderId="47" xfId="0" applyFont="1" applyBorder="1" applyAlignment="1" applyProtection="1">
      <alignment horizontal="left" vertical="center" wrapText="1"/>
      <protection locked="0"/>
    </xf>
    <xf numFmtId="0" fontId="75" fillId="0" borderId="160" xfId="0" applyFont="1" applyBorder="1" applyAlignment="1" applyProtection="1">
      <alignment horizontal="left" vertical="center" wrapText="1"/>
      <protection locked="0"/>
    </xf>
    <xf numFmtId="0" fontId="75" fillId="0" borderId="262" xfId="0" applyFont="1" applyBorder="1" applyAlignment="1" applyProtection="1">
      <alignment horizontal="left" vertical="center" wrapText="1"/>
      <protection locked="0"/>
    </xf>
    <xf numFmtId="0" fontId="75" fillId="0" borderId="263" xfId="0" applyFont="1" applyBorder="1" applyAlignment="1" applyProtection="1">
      <alignment horizontal="left" vertical="center" wrapText="1"/>
      <protection locked="0"/>
    </xf>
    <xf numFmtId="0" fontId="75" fillId="0" borderId="264" xfId="0" applyFont="1" applyBorder="1" applyAlignment="1" applyProtection="1">
      <alignment horizontal="left" vertical="center" wrapText="1"/>
      <protection locked="0"/>
    </xf>
    <xf numFmtId="0" fontId="75" fillId="0" borderId="82" xfId="0" applyFont="1" applyBorder="1" applyAlignment="1" applyProtection="1">
      <alignment horizontal="left" vertical="center" wrapText="1"/>
      <protection locked="0"/>
    </xf>
    <xf numFmtId="0" fontId="75" fillId="0" borderId="83" xfId="0" applyFont="1" applyBorder="1" applyAlignment="1" applyProtection="1">
      <alignment horizontal="left" vertical="center" wrapText="1"/>
      <protection locked="0"/>
    </xf>
    <xf numFmtId="0" fontId="75" fillId="0" borderId="137" xfId="0" applyFont="1" applyBorder="1" applyAlignment="1" applyProtection="1">
      <alignment horizontal="left" vertical="center" wrapText="1"/>
      <protection locked="0"/>
    </xf>
    <xf numFmtId="0" fontId="64" fillId="0" borderId="0" xfId="0" applyFont="1" applyAlignment="1">
      <alignment horizontal="center"/>
    </xf>
    <xf numFmtId="0" fontId="23" fillId="0" borderId="0" xfId="0" applyFont="1" applyAlignment="1">
      <alignment horizontal="center"/>
    </xf>
    <xf numFmtId="0" fontId="23" fillId="0" borderId="0" xfId="0" applyFont="1" applyAlignment="1">
      <alignment horizontal="left"/>
    </xf>
    <xf numFmtId="177" fontId="23" fillId="0" borderId="0" xfId="0" applyNumberFormat="1" applyFont="1" applyAlignment="1">
      <alignment horizontal="left" vertical="center"/>
    </xf>
    <xf numFmtId="41" fontId="65" fillId="0" borderId="292" xfId="0" applyNumberFormat="1" applyFont="1" applyBorder="1" applyAlignment="1">
      <alignment horizontal="center" vertical="center"/>
    </xf>
    <xf numFmtId="41" fontId="65" fillId="0" borderId="305" xfId="0" applyNumberFormat="1" applyFont="1" applyBorder="1" applyAlignment="1">
      <alignment horizontal="center" vertical="center"/>
    </xf>
    <xf numFmtId="0" fontId="64" fillId="0" borderId="0" xfId="0" applyFont="1" applyAlignment="1">
      <alignment horizontal="left"/>
    </xf>
    <xf numFmtId="41" fontId="239" fillId="0" borderId="52" xfId="0" applyNumberFormat="1" applyFont="1" applyBorder="1" applyAlignment="1" applyProtection="1">
      <alignment horizontal="center" vertical="center" wrapText="1"/>
      <protection locked="0"/>
    </xf>
    <xf numFmtId="41" fontId="16" fillId="0" borderId="287" xfId="0" applyNumberFormat="1" applyFont="1" applyBorder="1" applyAlignment="1" applyProtection="1">
      <alignment horizontal="center" vertical="center"/>
      <protection locked="0"/>
    </xf>
    <xf numFmtId="0" fontId="192" fillId="0" borderId="15" xfId="0" applyFont="1" applyBorder="1" applyAlignment="1">
      <alignment horizontal="center" vertical="center"/>
    </xf>
    <xf numFmtId="0" fontId="192" fillId="0" borderId="62" xfId="0" applyFont="1" applyBorder="1" applyAlignment="1">
      <alignment horizontal="center" vertical="center"/>
    </xf>
    <xf numFmtId="0" fontId="209" fillId="0" borderId="0" xfId="0" applyFont="1" applyAlignment="1">
      <alignment horizontal="right" vertical="top"/>
    </xf>
    <xf numFmtId="0" fontId="50" fillId="0" borderId="18" xfId="0" applyFont="1" applyBorder="1" applyAlignment="1">
      <alignment horizontal="justify" vertical="center" wrapText="1"/>
    </xf>
    <xf numFmtId="0" fontId="50" fillId="0" borderId="0" xfId="0" applyFont="1" applyAlignment="1">
      <alignment horizontal="justify" vertical="center" wrapText="1"/>
    </xf>
    <xf numFmtId="0" fontId="50" fillId="0" borderId="5" xfId="0" applyFont="1" applyBorder="1" applyAlignment="1">
      <alignment horizontal="justify" vertical="center" wrapText="1"/>
    </xf>
    <xf numFmtId="0" fontId="50" fillId="0" borderId="22" xfId="0" applyFont="1" applyBorder="1" applyAlignment="1">
      <alignment horizontal="justify" vertical="center" wrapText="1"/>
    </xf>
    <xf numFmtId="0" fontId="50" fillId="0" borderId="20" xfId="0" applyFont="1" applyBorder="1" applyAlignment="1">
      <alignment horizontal="justify" vertical="center" wrapText="1"/>
    </xf>
    <xf numFmtId="0" fontId="50" fillId="0" borderId="21" xfId="0" applyFont="1" applyBorder="1" applyAlignment="1">
      <alignment horizontal="justify" vertical="center" wrapText="1"/>
    </xf>
    <xf numFmtId="0" fontId="110" fillId="0" borderId="18" xfId="0" applyFont="1" applyBorder="1" applyAlignment="1">
      <alignment horizontal="center" vertical="center" wrapText="1"/>
    </xf>
    <xf numFmtId="0" fontId="110" fillId="0" borderId="0" xfId="0" applyFont="1" applyAlignment="1">
      <alignment horizontal="center" vertical="center" wrapText="1"/>
    </xf>
    <xf numFmtId="0" fontId="110" fillId="0" borderId="5"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0" xfId="0" applyFont="1" applyAlignment="1">
      <alignment horizontal="center" vertical="center" wrapText="1"/>
    </xf>
    <xf numFmtId="177" fontId="53" fillId="0" borderId="0" xfId="0" applyNumberFormat="1" applyFont="1" applyAlignment="1">
      <alignment horizontal="right" vertical="center"/>
    </xf>
    <xf numFmtId="0" fontId="50" fillId="0" borderId="0" xfId="0" applyFont="1" applyAlignment="1">
      <alignment horizontal="left" vertical="center" wrapText="1"/>
    </xf>
    <xf numFmtId="177" fontId="53" fillId="0" borderId="0" xfId="0" applyNumberFormat="1" applyFont="1" applyAlignment="1">
      <alignment horizontal="right" vertical="center" wrapText="1"/>
    </xf>
    <xf numFmtId="0" fontId="50" fillId="0" borderId="5" xfId="0" applyFont="1" applyBorder="1" applyAlignment="1">
      <alignment horizontal="left" vertical="center" wrapText="1"/>
    </xf>
    <xf numFmtId="0" fontId="50" fillId="0" borderId="5" xfId="0" applyFont="1" applyBorder="1" applyAlignment="1">
      <alignment horizontal="center" vertical="center" wrapText="1"/>
    </xf>
    <xf numFmtId="0" fontId="50" fillId="0" borderId="2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5" xfId="0" applyFont="1" applyBorder="1" applyAlignment="1">
      <alignment horizontal="center" vertical="center" wrapText="1"/>
    </xf>
    <xf numFmtId="0" fontId="50" fillId="0" borderId="104" xfId="0" applyFont="1" applyBorder="1" applyAlignment="1">
      <alignment horizontal="justify" vertical="center" wrapText="1"/>
    </xf>
    <xf numFmtId="0" fontId="50" fillId="0" borderId="81" xfId="0" applyFont="1" applyBorder="1" applyAlignment="1">
      <alignment horizontal="justify" vertical="center" wrapText="1"/>
    </xf>
    <xf numFmtId="0" fontId="50" fillId="0" borderId="22" xfId="0" applyFont="1" applyBorder="1" applyAlignment="1">
      <alignment horizontal="right" vertical="center" wrapText="1"/>
    </xf>
    <xf numFmtId="0" fontId="50" fillId="0" borderId="20" xfId="0" applyFont="1" applyBorder="1" applyAlignment="1">
      <alignment horizontal="right" vertical="center" wrapText="1"/>
    </xf>
    <xf numFmtId="0" fontId="50" fillId="0" borderId="24" xfId="0" applyFont="1" applyBorder="1" applyAlignment="1">
      <alignment horizontal="right" vertical="center" wrapText="1"/>
    </xf>
    <xf numFmtId="0" fontId="50" fillId="0" borderId="8" xfId="0" applyFont="1" applyBorder="1" applyAlignment="1">
      <alignment horizontal="right" vertical="center" wrapText="1"/>
    </xf>
    <xf numFmtId="177" fontId="53" fillId="0" borderId="20" xfId="0" applyNumberFormat="1" applyFont="1" applyBorder="1" applyAlignment="1">
      <alignment horizontal="right" vertical="center" wrapText="1"/>
    </xf>
    <xf numFmtId="177" fontId="53" fillId="0" borderId="8" xfId="0" applyNumberFormat="1" applyFont="1" applyBorder="1" applyAlignment="1">
      <alignment horizontal="right" vertical="center" wrapText="1"/>
    </xf>
    <xf numFmtId="0" fontId="50" fillId="0" borderId="20" xfId="0" applyFont="1" applyBorder="1" applyAlignment="1">
      <alignment horizontal="center" vertical="center" wrapText="1"/>
    </xf>
    <xf numFmtId="0" fontId="50" fillId="0" borderId="18" xfId="0" applyFont="1" applyBorder="1" applyAlignment="1">
      <alignment horizontal="center" vertical="center"/>
    </xf>
    <xf numFmtId="0" fontId="50" fillId="0" borderId="0" xfId="0" applyFont="1" applyAlignment="1">
      <alignment horizontal="center" vertical="center"/>
    </xf>
    <xf numFmtId="177" fontId="53" fillId="0" borderId="0" xfId="0" applyNumberFormat="1" applyFont="1" applyAlignment="1">
      <alignment horizontal="left" vertical="center" wrapText="1"/>
    </xf>
    <xf numFmtId="177" fontId="53" fillId="0" borderId="5" xfId="0" applyNumberFormat="1" applyFont="1" applyBorder="1" applyAlignment="1">
      <alignment horizontal="left" vertical="center" wrapText="1"/>
    </xf>
    <xf numFmtId="0" fontId="50" fillId="0" borderId="98" xfId="0" applyFont="1" applyBorder="1" applyAlignment="1">
      <alignment horizontal="justify" vertical="center" wrapText="1"/>
    </xf>
    <xf numFmtId="0" fontId="50" fillId="0" borderId="22" xfId="0" applyFont="1" applyBorder="1" applyAlignment="1">
      <alignment horizontal="center" vertical="center" wrapText="1"/>
    </xf>
    <xf numFmtId="0" fontId="50" fillId="0" borderId="21" xfId="0" applyFont="1" applyBorder="1" applyAlignment="1">
      <alignment horizontal="center" vertical="center" wrapText="1"/>
    </xf>
    <xf numFmtId="0" fontId="50" fillId="0" borderId="20" xfId="0" applyFont="1" applyBorder="1" applyAlignment="1">
      <alignment horizontal="left" vertical="center" wrapText="1"/>
    </xf>
    <xf numFmtId="0" fontId="50" fillId="0" borderId="17" xfId="0" applyFont="1" applyBorder="1" applyAlignment="1">
      <alignment horizontal="center" vertical="center" wrapText="1"/>
    </xf>
    <xf numFmtId="0" fontId="50" fillId="0" borderId="11" xfId="0" applyFont="1" applyBorder="1" applyAlignment="1">
      <alignment horizontal="center" vertical="center" wrapText="1"/>
    </xf>
    <xf numFmtId="0" fontId="50" fillId="0" borderId="12" xfId="0" applyFont="1" applyBorder="1" applyAlignment="1">
      <alignment horizontal="center" vertical="center" wrapText="1"/>
    </xf>
    <xf numFmtId="177" fontId="53" fillId="0" borderId="20" xfId="0" applyNumberFormat="1" applyFont="1" applyBorder="1" applyAlignment="1">
      <alignment horizontal="right" vertical="center"/>
    </xf>
    <xf numFmtId="0" fontId="53" fillId="0" borderId="8" xfId="0" applyFont="1" applyBorder="1" applyAlignment="1" applyProtection="1">
      <alignment horizontal="right" vertical="center"/>
      <protection locked="0"/>
    </xf>
    <xf numFmtId="0" fontId="50" fillId="0" borderId="222" xfId="0" applyFont="1" applyBorder="1" applyAlignment="1">
      <alignment horizontal="center" vertical="center" wrapText="1"/>
    </xf>
    <xf numFmtId="0" fontId="50" fillId="0" borderId="223" xfId="0" applyFont="1" applyBorder="1" applyAlignment="1">
      <alignment horizontal="center" vertical="center" wrapText="1"/>
    </xf>
    <xf numFmtId="0" fontId="50" fillId="0" borderId="104" xfId="0" applyFont="1" applyBorder="1" applyAlignment="1">
      <alignment horizontal="center" wrapText="1"/>
    </xf>
    <xf numFmtId="0" fontId="50" fillId="0" borderId="98" xfId="0" applyFont="1" applyBorder="1" applyAlignment="1">
      <alignment horizontal="center" wrapText="1"/>
    </xf>
    <xf numFmtId="0" fontId="50" fillId="0" borderId="22" xfId="0" applyFont="1" applyBorder="1" applyAlignment="1">
      <alignment horizontal="left" wrapText="1"/>
    </xf>
    <xf numFmtId="0" fontId="50" fillId="0" borderId="20" xfId="0" applyFont="1" applyBorder="1" applyAlignment="1">
      <alignment horizontal="left"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53" fillId="0" borderId="11" xfId="0" applyFont="1" applyBorder="1" applyAlignment="1" applyProtection="1">
      <alignment horizontal="right" vertical="center"/>
      <protection locked="0"/>
    </xf>
    <xf numFmtId="0" fontId="53" fillId="0" borderId="17" xfId="0" applyFont="1" applyBorder="1" applyAlignment="1" applyProtection="1">
      <alignment horizontal="right" vertical="center" wrapText="1"/>
      <protection locked="0"/>
    </xf>
    <xf numFmtId="0" fontId="53" fillId="0" borderId="11" xfId="0" applyFont="1" applyBorder="1" applyAlignment="1" applyProtection="1">
      <alignment horizontal="right" vertical="center" wrapText="1"/>
      <protection locked="0"/>
    </xf>
    <xf numFmtId="0" fontId="110" fillId="0" borderId="22" xfId="0" applyFont="1" applyBorder="1" applyAlignment="1">
      <alignment horizontal="right" vertical="center" wrapText="1"/>
    </xf>
    <xf numFmtId="0" fontId="110" fillId="0" borderId="20" xfId="0" applyFont="1" applyBorder="1" applyAlignment="1">
      <alignment horizontal="right" vertical="center" wrapText="1"/>
    </xf>
    <xf numFmtId="0" fontId="110" fillId="0" borderId="24" xfId="0" applyFont="1" applyBorder="1" applyAlignment="1">
      <alignment horizontal="right" vertical="center" wrapText="1"/>
    </xf>
    <xf numFmtId="0" fontId="110" fillId="0" borderId="8" xfId="0" applyFont="1" applyBorder="1" applyAlignment="1">
      <alignment horizontal="right" vertical="center" wrapText="1"/>
    </xf>
    <xf numFmtId="0" fontId="50" fillId="0" borderId="0" xfId="0" applyFont="1" applyAlignment="1">
      <alignment horizontal="right" vertical="center" wrapText="1"/>
    </xf>
    <xf numFmtId="0" fontId="108" fillId="0" borderId="0" xfId="0" applyFont="1" applyAlignment="1" applyProtection="1">
      <alignment horizontal="center" vertical="center" wrapText="1"/>
      <protection locked="0"/>
    </xf>
    <xf numFmtId="0" fontId="53" fillId="0" borderId="0" xfId="0" applyFont="1" applyAlignment="1" applyProtection="1">
      <alignment horizontal="center" vertical="center" wrapText="1"/>
      <protection locked="0"/>
    </xf>
    <xf numFmtId="0" fontId="50" fillId="0" borderId="17" xfId="0" applyFont="1" applyBorder="1" applyAlignment="1">
      <alignment horizontal="justify" vertical="center" wrapText="1"/>
    </xf>
    <xf numFmtId="0" fontId="50" fillId="0" borderId="11" xfId="0" applyFont="1" applyBorder="1" applyAlignment="1">
      <alignment horizontal="justify" vertical="center" wrapText="1"/>
    </xf>
    <xf numFmtId="0" fontId="50" fillId="0" borderId="12" xfId="0" applyFont="1" applyBorder="1" applyAlignment="1">
      <alignment horizontal="justify" vertical="center" wrapText="1"/>
    </xf>
    <xf numFmtId="0" fontId="50" fillId="0" borderId="228" xfId="0" applyFont="1" applyBorder="1" applyAlignment="1">
      <alignment horizontal="center" vertical="center" wrapText="1"/>
    </xf>
    <xf numFmtId="0" fontId="50" fillId="0" borderId="8" xfId="0" applyFont="1" applyBorder="1" applyAlignment="1">
      <alignment horizontal="left" vertical="center" wrapText="1"/>
    </xf>
    <xf numFmtId="0" fontId="108" fillId="0" borderId="8" xfId="0" applyFont="1" applyBorder="1" applyAlignment="1" applyProtection="1">
      <alignment horizontal="center" vertical="center"/>
      <protection locked="0"/>
    </xf>
    <xf numFmtId="0" fontId="50" fillId="0" borderId="227" xfId="0" applyFont="1" applyBorder="1" applyAlignment="1">
      <alignment horizontal="center" vertical="center" wrapText="1"/>
    </xf>
    <xf numFmtId="0" fontId="50" fillId="0" borderId="227" xfId="0" applyFont="1" applyBorder="1" applyAlignment="1">
      <alignment horizontal="left" vertical="center" wrapText="1"/>
    </xf>
    <xf numFmtId="0" fontId="50" fillId="0" borderId="228" xfId="0" applyFont="1" applyBorder="1" applyAlignment="1">
      <alignment horizontal="left" vertical="center" wrapText="1"/>
    </xf>
    <xf numFmtId="0" fontId="50" fillId="0" borderId="230" xfId="0" applyFont="1" applyBorder="1" applyAlignment="1">
      <alignment horizontal="left" vertical="center" wrapText="1"/>
    </xf>
    <xf numFmtId="0" fontId="53" fillId="0" borderId="0" xfId="0" applyFont="1" applyAlignment="1">
      <alignment horizontal="distributed" vertical="center" wrapText="1"/>
    </xf>
    <xf numFmtId="0" fontId="53" fillId="0" borderId="0" xfId="0" applyFont="1" applyAlignment="1">
      <alignment horizontal="left" vertical="center" wrapText="1"/>
    </xf>
    <xf numFmtId="0" fontId="53" fillId="0" borderId="0" xfId="0" applyFont="1" applyAlignment="1">
      <alignment horizontal="distributed" vertical="top" wrapText="1"/>
    </xf>
    <xf numFmtId="0" fontId="53" fillId="0" borderId="0" xfId="0" applyFont="1" applyAlignment="1">
      <alignment horizontal="distributed" vertical="distributed" wrapText="1"/>
    </xf>
    <xf numFmtId="0" fontId="53" fillId="0" borderId="0" xfId="0" applyFont="1" applyAlignment="1">
      <alignment horizontal="distributed" vertical="center"/>
    </xf>
    <xf numFmtId="0" fontId="53" fillId="0" borderId="104" xfId="0" applyFont="1" applyBorder="1" applyAlignment="1">
      <alignment horizontal="left" vertical="top"/>
    </xf>
    <xf numFmtId="0" fontId="53" fillId="0" borderId="98" xfId="0" applyFont="1" applyBorder="1" applyAlignment="1">
      <alignment horizontal="left" vertical="top"/>
    </xf>
    <xf numFmtId="0" fontId="53" fillId="0" borderId="81" xfId="0" applyFont="1" applyBorder="1" applyAlignment="1">
      <alignment horizontal="left" vertical="top"/>
    </xf>
    <xf numFmtId="0" fontId="53" fillId="0" borderId="18" xfId="0" applyFont="1" applyBorder="1" applyAlignment="1">
      <alignment horizontal="left" vertical="top" wrapText="1"/>
    </xf>
    <xf numFmtId="0" fontId="53" fillId="0" borderId="0" xfId="0" applyFont="1" applyAlignment="1">
      <alignment horizontal="left" vertical="top" wrapText="1"/>
    </xf>
    <xf numFmtId="0" fontId="53" fillId="0" borderId="24" xfId="0" applyFont="1" applyBorder="1" applyAlignment="1">
      <alignment horizontal="left" vertical="top" wrapText="1"/>
    </xf>
    <xf numFmtId="0" fontId="53" fillId="0" borderId="8" xfId="0" applyFont="1" applyBorder="1" applyAlignment="1">
      <alignment horizontal="left" vertical="top" wrapText="1"/>
    </xf>
    <xf numFmtId="0" fontId="53" fillId="0" borderId="22" xfId="0" applyFont="1" applyBorder="1" applyAlignment="1">
      <alignment horizontal="left" vertical="top" wrapText="1"/>
    </xf>
    <xf numFmtId="0" fontId="53" fillId="0" borderId="20" xfId="0" applyFont="1" applyBorder="1" applyAlignment="1">
      <alignment horizontal="left" vertical="top" wrapText="1"/>
    </xf>
    <xf numFmtId="0" fontId="53" fillId="0" borderId="21" xfId="0" applyFont="1" applyBorder="1" applyAlignment="1">
      <alignment horizontal="left" vertical="top" wrapText="1"/>
    </xf>
    <xf numFmtId="0" fontId="53" fillId="0" borderId="25" xfId="0" applyFont="1" applyBorder="1" applyAlignment="1">
      <alignment horizontal="left" vertical="top" wrapText="1"/>
    </xf>
    <xf numFmtId="0" fontId="53" fillId="0" borderId="22" xfId="0" applyFont="1" applyBorder="1" applyAlignment="1">
      <alignment horizontal="left" vertical="center" wrapText="1"/>
    </xf>
    <xf numFmtId="0" fontId="53" fillId="0" borderId="20" xfId="0" applyFont="1" applyBorder="1" applyAlignment="1">
      <alignment horizontal="left" vertical="center" wrapText="1"/>
    </xf>
    <xf numFmtId="0" fontId="53" fillId="0" borderId="21" xfId="0" applyFont="1" applyBorder="1" applyAlignment="1">
      <alignment horizontal="left" vertical="center" wrapText="1"/>
    </xf>
    <xf numFmtId="0" fontId="53" fillId="0" borderId="24" xfId="0" applyFont="1" applyBorder="1" applyAlignment="1">
      <alignment horizontal="left" vertical="center" wrapText="1"/>
    </xf>
    <xf numFmtId="0" fontId="53" fillId="0" borderId="8" xfId="0" applyFont="1" applyBorder="1" applyAlignment="1">
      <alignment horizontal="left" vertical="center" wrapText="1"/>
    </xf>
    <xf numFmtId="0" fontId="53" fillId="0" borderId="25" xfId="0" applyFont="1" applyBorder="1" applyAlignment="1">
      <alignment horizontal="left" vertical="center" wrapText="1"/>
    </xf>
    <xf numFmtId="0" fontId="53" fillId="0" borderId="22" xfId="0" applyFont="1" applyBorder="1" applyAlignment="1">
      <alignment horizontal="center" vertical="center" wrapText="1"/>
    </xf>
    <xf numFmtId="0" fontId="53" fillId="0" borderId="17" xfId="0" applyFont="1" applyBorder="1" applyAlignment="1">
      <alignment horizontal="left" vertical="top" wrapText="1"/>
    </xf>
    <xf numFmtId="0" fontId="53" fillId="0" borderId="11" xfId="0" applyFont="1" applyBorder="1" applyAlignment="1">
      <alignment horizontal="left" vertical="top" wrapText="1"/>
    </xf>
    <xf numFmtId="0" fontId="53" fillId="0" borderId="12" xfId="0" applyFont="1" applyBorder="1" applyAlignment="1">
      <alignment horizontal="left" vertical="top" wrapText="1"/>
    </xf>
    <xf numFmtId="0" fontId="53" fillId="0" borderId="17" xfId="0" applyFont="1" applyBorder="1" applyAlignment="1">
      <alignment horizontal="left" vertical="center" wrapText="1"/>
    </xf>
    <xf numFmtId="0" fontId="53" fillId="0" borderId="11" xfId="0" applyFont="1" applyBorder="1" applyAlignment="1">
      <alignment horizontal="left" vertical="center" wrapText="1"/>
    </xf>
    <xf numFmtId="0" fontId="53" fillId="0" borderId="12" xfId="0" applyFont="1" applyBorder="1" applyAlignment="1">
      <alignment horizontal="left" vertical="center" wrapText="1"/>
    </xf>
    <xf numFmtId="0" fontId="53" fillId="0" borderId="17" xfId="0" applyFont="1" applyBorder="1" applyAlignment="1">
      <alignment horizontal="left" vertical="center"/>
    </xf>
    <xf numFmtId="0" fontId="53" fillId="0" borderId="11" xfId="0" applyFont="1" applyBorder="1" applyAlignment="1">
      <alignment horizontal="left" vertical="center"/>
    </xf>
    <xf numFmtId="0" fontId="53" fillId="0" borderId="12" xfId="0" applyFont="1" applyBorder="1" applyAlignment="1">
      <alignment horizontal="left" vertical="center"/>
    </xf>
    <xf numFmtId="0" fontId="53" fillId="0" borderId="104" xfId="0" applyFont="1" applyBorder="1" applyAlignment="1">
      <alignment horizontal="left" vertical="center"/>
    </xf>
    <xf numFmtId="0" fontId="53" fillId="0" borderId="98" xfId="0" applyFont="1" applyBorder="1" applyAlignment="1">
      <alignment horizontal="left" vertical="center"/>
    </xf>
    <xf numFmtId="0" fontId="53" fillId="0" borderId="81" xfId="0" applyFont="1" applyBorder="1" applyAlignment="1">
      <alignment horizontal="left" vertical="center"/>
    </xf>
    <xf numFmtId="0" fontId="75" fillId="0" borderId="0" xfId="0" applyFont="1" applyAlignment="1">
      <alignment horizontal="center" vertical="center"/>
    </xf>
    <xf numFmtId="0" fontId="75" fillId="0" borderId="0" xfId="0" applyFont="1" applyAlignment="1" applyProtection="1">
      <alignment horizontal="center" vertical="center"/>
      <protection hidden="1"/>
    </xf>
    <xf numFmtId="0" fontId="75" fillId="0" borderId="0" xfId="0" applyFont="1" applyAlignment="1">
      <alignment horizontal="left" vertical="center"/>
    </xf>
    <xf numFmtId="0" fontId="75" fillId="0" borderId="0" xfId="0" applyFont="1" applyAlignment="1">
      <alignment horizontal="left" vertical="center" wrapText="1"/>
    </xf>
    <xf numFmtId="0" fontId="75" fillId="0" borderId="17" xfId="0" applyFont="1" applyBorder="1" applyAlignment="1">
      <alignment horizontal="center" vertical="center" wrapText="1"/>
    </xf>
    <xf numFmtId="0" fontId="75" fillId="0" borderId="11" xfId="0" applyFont="1" applyBorder="1" applyAlignment="1">
      <alignment horizontal="center" vertical="center" wrapText="1"/>
    </xf>
    <xf numFmtId="0" fontId="75" fillId="0" borderId="12" xfId="0" applyFont="1" applyBorder="1" applyAlignment="1">
      <alignment horizontal="center" vertical="center" wrapText="1"/>
    </xf>
    <xf numFmtId="0" fontId="4" fillId="0" borderId="22" xfId="0" applyFont="1" applyBorder="1" applyAlignment="1">
      <alignment horizontal="center" vertical="center"/>
    </xf>
    <xf numFmtId="0" fontId="75" fillId="0" borderId="0" xfId="0" applyFont="1" applyAlignment="1" applyProtection="1">
      <alignment horizontal="center" vertical="center"/>
      <protection locked="0"/>
    </xf>
    <xf numFmtId="177" fontId="75" fillId="0" borderId="0" xfId="0" applyNumberFormat="1" applyFont="1" applyAlignment="1" applyProtection="1">
      <alignment horizontal="center" vertical="center" shrinkToFit="1"/>
      <protection hidden="1"/>
    </xf>
    <xf numFmtId="0" fontId="95" fillId="0" borderId="20" xfId="0" applyFont="1" applyBorder="1" applyAlignment="1">
      <alignment horizontal="center" vertical="top" wrapText="1"/>
    </xf>
    <xf numFmtId="0" fontId="95" fillId="0" borderId="26" xfId="0" applyFont="1" applyBorder="1" applyAlignment="1">
      <alignment horizontal="center" vertical="top" wrapText="1"/>
    </xf>
    <xf numFmtId="0" fontId="95" fillId="0" borderId="0" xfId="0" applyFont="1" applyAlignment="1">
      <alignment horizontal="center" vertical="top" wrapText="1"/>
    </xf>
    <xf numFmtId="0" fontId="95" fillId="0" borderId="6" xfId="0" applyFont="1" applyBorder="1" applyAlignment="1">
      <alignment horizontal="center" vertical="top" wrapText="1"/>
    </xf>
    <xf numFmtId="0" fontId="95" fillId="0" borderId="8" xfId="0" applyFont="1" applyBorder="1" applyAlignment="1">
      <alignment horizontal="center" vertical="top" wrapText="1"/>
    </xf>
    <xf numFmtId="0" fontId="95" fillId="0" borderId="9" xfId="0" applyFont="1" applyBorder="1" applyAlignment="1">
      <alignment horizontal="center" vertical="top" wrapText="1"/>
    </xf>
    <xf numFmtId="0" fontId="75" fillId="0" borderId="61" xfId="0" applyFont="1" applyBorder="1" applyAlignment="1">
      <alignment horizontal="center" vertical="center"/>
    </xf>
    <xf numFmtId="0" fontId="75" fillId="0" borderId="18" xfId="0" applyFont="1" applyBorder="1" applyAlignment="1">
      <alignment horizontal="center" vertical="center"/>
    </xf>
    <xf numFmtId="0" fontId="75" fillId="0" borderId="6" xfId="0" applyFont="1" applyBorder="1" applyAlignment="1">
      <alignment horizontal="center" vertical="center"/>
    </xf>
    <xf numFmtId="0" fontId="75" fillId="0" borderId="22" xfId="0" applyFont="1" applyBorder="1" applyAlignment="1">
      <alignment horizontal="center" vertical="center"/>
    </xf>
    <xf numFmtId="0" fontId="75" fillId="0" borderId="20" xfId="0" applyFont="1" applyBorder="1" applyAlignment="1">
      <alignment horizontal="center" vertical="center"/>
    </xf>
    <xf numFmtId="0" fontId="75" fillId="0" borderId="26" xfId="0" applyFont="1" applyBorder="1" applyAlignment="1">
      <alignment horizontal="center" vertical="center"/>
    </xf>
    <xf numFmtId="0" fontId="75" fillId="0" borderId="24" xfId="0" applyFont="1" applyBorder="1" applyAlignment="1">
      <alignment horizontal="center" vertical="center"/>
    </xf>
    <xf numFmtId="0" fontId="75" fillId="0" borderId="8" xfId="0" applyFont="1" applyBorder="1" applyAlignment="1">
      <alignment horizontal="center" vertical="center"/>
    </xf>
    <xf numFmtId="0" fontId="75" fillId="0" borderId="9" xfId="0" applyFont="1" applyBorder="1" applyAlignment="1">
      <alignment horizontal="center" vertical="center"/>
    </xf>
    <xf numFmtId="0" fontId="75" fillId="8" borderId="17" xfId="0" applyFont="1" applyFill="1" applyBorder="1" applyAlignment="1">
      <alignment horizontal="center" vertical="center"/>
    </xf>
    <xf numFmtId="0" fontId="75" fillId="8" borderId="11" xfId="0" applyFont="1" applyFill="1" applyBorder="1" applyAlignment="1">
      <alignment horizontal="center" vertical="center"/>
    </xf>
    <xf numFmtId="0" fontId="83" fillId="0" borderId="11" xfId="0" applyFont="1" applyBorder="1" applyAlignment="1" applyProtection="1">
      <alignment horizontal="center" vertical="center"/>
      <protection locked="0"/>
    </xf>
    <xf numFmtId="0" fontId="233" fillId="0" borderId="8" xfId="0" applyFont="1" applyBorder="1" applyAlignment="1">
      <alignment horizontal="center"/>
    </xf>
    <xf numFmtId="0" fontId="93" fillId="0" borderId="11" xfId="0" applyFont="1" applyBorder="1" applyAlignment="1" applyProtection="1">
      <alignment horizontal="center" vertical="center"/>
      <protection locked="0"/>
    </xf>
    <xf numFmtId="0" fontId="75" fillId="0" borderId="52" xfId="0" applyFont="1" applyBorder="1" applyAlignment="1">
      <alignment horizontal="center" vertical="center" wrapText="1"/>
    </xf>
    <xf numFmtId="49" fontId="75" fillId="0" borderId="20" xfId="0" applyNumberFormat="1" applyFont="1" applyBorder="1" applyAlignment="1">
      <alignment horizontal="center" vertical="center"/>
    </xf>
    <xf numFmtId="49" fontId="75" fillId="0" borderId="8" xfId="0" applyNumberFormat="1" applyFont="1" applyBorder="1" applyAlignment="1">
      <alignment horizontal="center" vertical="center"/>
    </xf>
    <xf numFmtId="180" fontId="75" fillId="0" borderId="20" xfId="0" applyNumberFormat="1" applyFont="1" applyBorder="1" applyAlignment="1" applyProtection="1">
      <alignment horizontal="right" vertical="center" wrapText="1"/>
      <protection locked="0"/>
    </xf>
    <xf numFmtId="180" fontId="75" fillId="0" borderId="8" xfId="0" applyNumberFormat="1" applyFont="1" applyBorder="1" applyAlignment="1" applyProtection="1">
      <alignment horizontal="right" vertical="center" wrapText="1"/>
      <protection locked="0"/>
    </xf>
    <xf numFmtId="31" fontId="75" fillId="0" borderId="22" xfId="0" applyNumberFormat="1" applyFont="1" applyBorder="1" applyAlignment="1">
      <alignment horizontal="right" vertical="center" wrapText="1"/>
    </xf>
    <xf numFmtId="31" fontId="75" fillId="0" borderId="20" xfId="0" applyNumberFormat="1" applyFont="1" applyBorder="1" applyAlignment="1">
      <alignment horizontal="right" vertical="center" wrapText="1"/>
    </xf>
    <xf numFmtId="31" fontId="75" fillId="0" borderId="24" xfId="0" applyNumberFormat="1" applyFont="1" applyBorder="1" applyAlignment="1">
      <alignment horizontal="right" vertical="center" wrapText="1"/>
    </xf>
    <xf numFmtId="31" fontId="75" fillId="0" borderId="8" xfId="0" applyNumberFormat="1" applyFont="1" applyBorder="1" applyAlignment="1">
      <alignment horizontal="right" vertical="center" wrapText="1"/>
    </xf>
    <xf numFmtId="0" fontId="75" fillId="0" borderId="11" xfId="0" applyFont="1" applyBorder="1" applyAlignment="1">
      <alignment horizontal="center" vertical="center"/>
    </xf>
    <xf numFmtId="0" fontId="75" fillId="0" borderId="12" xfId="0" applyFont="1" applyBorder="1" applyAlignment="1">
      <alignment horizontal="center" vertical="center"/>
    </xf>
    <xf numFmtId="0" fontId="1" fillId="0" borderId="0" xfId="0" applyFont="1" applyAlignment="1">
      <alignment horizontal="center" vertical="center" wrapText="1"/>
    </xf>
    <xf numFmtId="0" fontId="95" fillId="0" borderId="174" xfId="0" applyFont="1" applyBorder="1" applyAlignment="1" applyProtection="1">
      <alignment horizontal="center" vertical="top" wrapText="1"/>
      <protection locked="0"/>
    </xf>
    <xf numFmtId="0" fontId="95" fillId="0" borderId="175" xfId="0" applyFont="1" applyBorder="1" applyAlignment="1" applyProtection="1">
      <alignment horizontal="center" vertical="top" wrapText="1"/>
      <protection locked="0"/>
    </xf>
    <xf numFmtId="0" fontId="95" fillId="0" borderId="176" xfId="0" applyFont="1" applyBorder="1" applyAlignment="1" applyProtection="1">
      <alignment horizontal="center" vertical="top" wrapText="1"/>
      <protection locked="0"/>
    </xf>
    <xf numFmtId="0" fontId="95" fillId="0" borderId="23" xfId="0" applyFont="1" applyBorder="1" applyAlignment="1" applyProtection="1">
      <alignment horizontal="center" vertical="top" wrapText="1"/>
      <protection locked="0"/>
    </xf>
    <xf numFmtId="0" fontId="95" fillId="0" borderId="20" xfId="0" applyFont="1" applyBorder="1" applyAlignment="1" applyProtection="1">
      <alignment horizontal="center" vertical="top" wrapText="1"/>
      <protection locked="0"/>
    </xf>
    <xf numFmtId="0" fontId="95" fillId="0" borderId="4" xfId="0" applyFont="1" applyBorder="1" applyAlignment="1" applyProtection="1">
      <alignment horizontal="center" vertical="top" wrapText="1"/>
      <protection locked="0"/>
    </xf>
    <xf numFmtId="0" fontId="95" fillId="0" borderId="0" xfId="0" applyFont="1" applyAlignment="1" applyProtection="1">
      <alignment horizontal="center" vertical="top" wrapText="1"/>
      <protection locked="0"/>
    </xf>
    <xf numFmtId="0" fontId="95" fillId="0" borderId="7" xfId="0" applyFont="1" applyBorder="1" applyAlignment="1" applyProtection="1">
      <alignment horizontal="center" vertical="top" wrapText="1"/>
      <protection locked="0"/>
    </xf>
    <xf numFmtId="0" fontId="95" fillId="0" borderId="8" xfId="0" applyFont="1" applyBorder="1" applyAlignment="1" applyProtection="1">
      <alignment horizontal="center" vertical="top" wrapText="1"/>
      <protection locked="0"/>
    </xf>
    <xf numFmtId="0" fontId="95" fillId="0" borderId="23" xfId="0" applyFont="1" applyBorder="1" applyAlignment="1">
      <alignment horizontal="center" vertical="top" wrapText="1"/>
    </xf>
    <xf numFmtId="0" fontId="95" fillId="0" borderId="4" xfId="0" applyFont="1" applyBorder="1" applyAlignment="1">
      <alignment horizontal="center" vertical="top" wrapText="1"/>
    </xf>
    <xf numFmtId="0" fontId="95" fillId="0" borderId="7" xfId="0" applyFont="1" applyBorder="1" applyAlignment="1">
      <alignment horizontal="center" vertical="top" wrapText="1"/>
    </xf>
    <xf numFmtId="0" fontId="47" fillId="0" borderId="52" xfId="0" applyFont="1" applyBorder="1" applyAlignment="1">
      <alignment horizontal="center" vertical="top" wrapText="1"/>
    </xf>
    <xf numFmtId="0" fontId="47" fillId="0" borderId="104" xfId="0" applyFont="1" applyBorder="1" applyAlignment="1">
      <alignment horizontal="center" vertical="top" wrapText="1"/>
    </xf>
    <xf numFmtId="0" fontId="48" fillId="0" borderId="52" xfId="0" applyFont="1" applyBorder="1" applyAlignment="1">
      <alignment horizontal="center" vertical="center" wrapText="1"/>
    </xf>
    <xf numFmtId="0" fontId="48" fillId="0" borderId="104" xfId="0" applyFont="1" applyBorder="1" applyAlignment="1">
      <alignment horizontal="center" vertical="center" wrapText="1"/>
    </xf>
    <xf numFmtId="49" fontId="75" fillId="0" borderId="21" xfId="0" applyNumberFormat="1" applyFont="1" applyBorder="1" applyAlignment="1">
      <alignment horizontal="center" vertical="center"/>
    </xf>
    <xf numFmtId="49" fontId="75" fillId="0" borderId="25" xfId="0" applyNumberFormat="1" applyFont="1" applyBorder="1" applyAlignment="1">
      <alignment horizontal="center" vertical="center"/>
    </xf>
    <xf numFmtId="183" fontId="75" fillId="0" borderId="20" xfId="0" applyNumberFormat="1" applyFont="1" applyBorder="1" applyAlignment="1" applyProtection="1">
      <alignment horizontal="right" vertical="center" wrapText="1"/>
      <protection locked="0"/>
    </xf>
    <xf numFmtId="183" fontId="75" fillId="0" borderId="8" xfId="0" applyNumberFormat="1" applyFont="1" applyBorder="1" applyAlignment="1" applyProtection="1">
      <alignment horizontal="right" vertical="center" wrapText="1"/>
      <protection locked="0"/>
    </xf>
    <xf numFmtId="0" fontId="75" fillId="0" borderId="58" xfId="0" applyFont="1" applyBorder="1" applyAlignment="1" applyProtection="1">
      <alignment horizontal="center" vertical="center" wrapText="1"/>
      <protection locked="0"/>
    </xf>
    <xf numFmtId="0" fontId="75" fillId="0" borderId="112" xfId="0" applyFont="1" applyBorder="1" applyAlignment="1" applyProtection="1">
      <alignment horizontal="center" vertical="center" wrapText="1"/>
      <protection locked="0"/>
    </xf>
    <xf numFmtId="0" fontId="75" fillId="0" borderId="138" xfId="0" applyFont="1" applyBorder="1" applyAlignment="1" applyProtection="1">
      <alignment horizontal="center" vertical="center" wrapText="1"/>
      <protection locked="0"/>
    </xf>
    <xf numFmtId="0" fontId="75" fillId="0" borderId="17" xfId="0" applyFont="1" applyBorder="1" applyAlignment="1">
      <alignment horizontal="right" vertical="center"/>
    </xf>
    <xf numFmtId="0" fontId="75" fillId="0" borderId="11" xfId="0" applyFont="1" applyBorder="1" applyAlignment="1">
      <alignment horizontal="right" vertical="center"/>
    </xf>
    <xf numFmtId="0" fontId="233" fillId="0" borderId="8" xfId="0" applyFont="1" applyBorder="1" applyAlignment="1">
      <alignment horizontal="left" wrapText="1"/>
    </xf>
    <xf numFmtId="0" fontId="75" fillId="0" borderId="1"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23" xfId="0" applyFont="1" applyBorder="1" applyAlignment="1">
      <alignment horizontal="center" vertical="center" wrapText="1"/>
    </xf>
    <xf numFmtId="0" fontId="75" fillId="0" borderId="20" xfId="0" applyFont="1" applyBorder="1" applyAlignment="1">
      <alignment horizontal="center" vertical="center" wrapText="1"/>
    </xf>
    <xf numFmtId="0" fontId="75" fillId="0" borderId="21"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8" xfId="0" applyFont="1" applyBorder="1" applyAlignment="1">
      <alignment horizontal="center" vertical="center" wrapText="1"/>
    </xf>
    <xf numFmtId="0" fontId="75" fillId="0" borderId="25" xfId="0" applyFont="1" applyBorder="1" applyAlignment="1">
      <alignment horizontal="center" vertical="center" wrapText="1"/>
    </xf>
    <xf numFmtId="0" fontId="4" fillId="0" borderId="0" xfId="0" applyFont="1" applyAlignment="1">
      <alignment horizontal="right" vertical="center"/>
    </xf>
    <xf numFmtId="0" fontId="75" fillId="0" borderId="8" xfId="0" applyFont="1" applyBorder="1" applyAlignment="1" applyProtection="1">
      <alignment horizontal="left" vertical="center" wrapText="1"/>
      <protection locked="0"/>
    </xf>
    <xf numFmtId="0" fontId="75" fillId="0" borderId="25" xfId="0" applyFont="1" applyBorder="1" applyAlignment="1" applyProtection="1">
      <alignment horizontal="left" vertical="center" wrapText="1"/>
      <protection locked="0"/>
    </xf>
    <xf numFmtId="0" fontId="75" fillId="8" borderId="17" xfId="0" applyFont="1" applyFill="1" applyBorder="1" applyAlignment="1">
      <alignment horizontal="left" vertical="center"/>
    </xf>
    <xf numFmtId="0" fontId="75" fillId="8" borderId="11" xfId="0" applyFont="1" applyFill="1" applyBorder="1" applyAlignment="1">
      <alignment horizontal="left" vertical="center"/>
    </xf>
    <xf numFmtId="0" fontId="75" fillId="8" borderId="12" xfId="0" applyFont="1" applyFill="1" applyBorder="1" applyAlignment="1">
      <alignment horizontal="left" vertical="center"/>
    </xf>
    <xf numFmtId="0" fontId="75" fillId="0" borderId="17" xfId="0" applyFont="1" applyBorder="1" applyAlignment="1">
      <alignment horizontal="left" vertical="center" wrapText="1"/>
    </xf>
    <xf numFmtId="0" fontId="75" fillId="0" borderId="11" xfId="0" applyFont="1" applyBorder="1" applyAlignment="1">
      <alignment horizontal="left" vertical="center" wrapText="1"/>
    </xf>
    <xf numFmtId="0" fontId="75" fillId="0" borderId="12" xfId="0" applyFont="1" applyBorder="1" applyAlignment="1">
      <alignment horizontal="left" vertical="center" wrapText="1"/>
    </xf>
    <xf numFmtId="0" fontId="4" fillId="0" borderId="0" xfId="0" applyFont="1" applyAlignment="1">
      <alignment horizontal="right" vertical="center" textRotation="255"/>
    </xf>
    <xf numFmtId="0" fontId="4" fillId="0" borderId="5" xfId="0" applyFont="1" applyBorder="1" applyAlignment="1">
      <alignment horizontal="right" vertical="center" textRotation="255"/>
    </xf>
    <xf numFmtId="177" fontId="48" fillId="0" borderId="8" xfId="0" applyNumberFormat="1" applyFont="1" applyBorder="1" applyAlignment="1">
      <alignment horizontal="center"/>
    </xf>
    <xf numFmtId="0" fontId="48" fillId="0" borderId="8" xfId="0" applyFont="1" applyBorder="1" applyAlignment="1">
      <alignment horizontal="center"/>
    </xf>
    <xf numFmtId="0" fontId="75" fillId="0" borderId="0" xfId="0" applyFont="1" applyAlignment="1" applyProtection="1">
      <alignment horizontal="right" vertical="center"/>
      <protection locked="0"/>
    </xf>
    <xf numFmtId="0" fontId="75" fillId="0" borderId="0" xfId="0" applyFont="1" applyAlignment="1" applyProtection="1">
      <alignment horizontal="left" vertical="center"/>
      <protection locked="0"/>
    </xf>
    <xf numFmtId="0" fontId="75" fillId="0" borderId="17" xfId="0" applyFont="1" applyBorder="1" applyAlignment="1">
      <alignment horizontal="center" vertical="center"/>
    </xf>
    <xf numFmtId="0" fontId="93" fillId="0" borderId="8" xfId="0" applyFont="1" applyBorder="1" applyAlignment="1" applyProtection="1">
      <alignment horizontal="center" vertical="center"/>
      <protection locked="0"/>
    </xf>
    <xf numFmtId="184" fontId="75" fillId="0" borderId="0" xfId="0" applyNumberFormat="1" applyFont="1" applyAlignment="1" applyProtection="1">
      <alignment horizontal="left" vertical="center"/>
      <protection locked="0"/>
    </xf>
    <xf numFmtId="0" fontId="95" fillId="0" borderId="181" xfId="0" applyFont="1" applyBorder="1" applyAlignment="1">
      <alignment horizontal="center" vertical="top" wrapText="1"/>
    </xf>
    <xf numFmtId="0" fontId="95" fillId="0" borderId="182" xfId="0" applyFont="1" applyBorder="1" applyAlignment="1">
      <alignment horizontal="center" vertical="top" wrapText="1"/>
    </xf>
    <xf numFmtId="0" fontId="95" fillId="0" borderId="180" xfId="0" applyFont="1" applyBorder="1" applyAlignment="1">
      <alignment horizontal="center" vertical="top" wrapText="1"/>
    </xf>
    <xf numFmtId="177" fontId="1" fillId="0" borderId="79" xfId="0" applyNumberFormat="1" applyFont="1" applyBorder="1" applyAlignment="1" applyProtection="1">
      <alignment horizontal="center" vertical="center"/>
      <protection hidden="1"/>
    </xf>
    <xf numFmtId="177" fontId="1" fillId="0" borderId="82" xfId="0" applyNumberFormat="1" applyFont="1" applyBorder="1" applyAlignment="1" applyProtection="1">
      <alignment horizontal="center" vertical="center"/>
      <protection hidden="1"/>
    </xf>
    <xf numFmtId="0" fontId="47" fillId="0" borderId="17" xfId="0" applyFont="1" applyBorder="1" applyAlignment="1">
      <alignment horizontal="center" vertical="center"/>
    </xf>
    <xf numFmtId="0" fontId="47" fillId="0" borderId="11" xfId="0" applyFont="1" applyBorder="1" applyAlignment="1">
      <alignment horizontal="center" vertical="center"/>
    </xf>
    <xf numFmtId="0" fontId="47" fillId="0" borderId="12" xfId="0" applyFont="1" applyBorder="1" applyAlignment="1">
      <alignment horizontal="center" vertical="center"/>
    </xf>
    <xf numFmtId="0" fontId="47" fillId="0" borderId="184" xfId="0" applyFont="1" applyBorder="1" applyAlignment="1">
      <alignment horizontal="center" vertical="center"/>
    </xf>
    <xf numFmtId="0" fontId="47" fillId="0" borderId="94" xfId="0" applyFont="1" applyBorder="1" applyAlignment="1">
      <alignment horizontal="center" vertical="center"/>
    </xf>
    <xf numFmtId="0" fontId="47" fillId="0" borderId="96" xfId="0" applyFont="1" applyBorder="1" applyAlignment="1">
      <alignment horizontal="center" vertical="center"/>
    </xf>
    <xf numFmtId="0" fontId="75" fillId="0" borderId="53" xfId="0" applyFont="1" applyBorder="1" applyAlignment="1">
      <alignment horizontal="center" vertical="center"/>
    </xf>
    <xf numFmtId="0" fontId="75" fillId="0" borderId="54" xfId="0" applyFont="1" applyBorder="1" applyAlignment="1">
      <alignment horizontal="center" vertical="center"/>
    </xf>
    <xf numFmtId="0" fontId="75" fillId="0" borderId="55" xfId="0" applyFont="1" applyBorder="1" applyAlignment="1">
      <alignment horizontal="center" vertical="center"/>
    </xf>
    <xf numFmtId="177" fontId="1" fillId="0" borderId="83" xfId="0" applyNumberFormat="1" applyFont="1" applyBorder="1" applyAlignment="1" applyProtection="1">
      <alignment horizontal="center" vertical="center"/>
      <protection locked="0"/>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75" fillId="0" borderId="0" xfId="0" applyFont="1" applyAlignment="1">
      <alignment horizontal="right" vertical="center"/>
    </xf>
    <xf numFmtId="0" fontId="94" fillId="0" borderId="0" xfId="0" applyFont="1" applyAlignment="1">
      <alignment horizontal="center" vertical="center"/>
    </xf>
    <xf numFmtId="0" fontId="75" fillId="0" borderId="42" xfId="0" applyFont="1" applyBorder="1" applyAlignment="1">
      <alignment horizontal="center" vertical="center"/>
    </xf>
    <xf numFmtId="0" fontId="75" fillId="0" borderId="45" xfId="0" applyFont="1" applyBorder="1" applyAlignment="1">
      <alignment horizontal="center" vertical="center"/>
    </xf>
    <xf numFmtId="0" fontId="75" fillId="0" borderId="46" xfId="0" applyFont="1" applyBorder="1" applyAlignment="1">
      <alignment horizontal="center" vertical="center"/>
    </xf>
    <xf numFmtId="0" fontId="4" fillId="0" borderId="44" xfId="0" applyFont="1" applyBorder="1" applyAlignment="1">
      <alignment horizontal="center" vertical="center"/>
    </xf>
    <xf numFmtId="0" fontId="4" fillId="0" borderId="40" xfId="0" applyFont="1" applyBorder="1" applyAlignment="1">
      <alignment horizontal="center" vertical="center"/>
    </xf>
    <xf numFmtId="0" fontId="75" fillId="0" borderId="65" xfId="0" applyFont="1" applyBorder="1" applyAlignment="1">
      <alignment horizontal="center" vertical="center" wrapText="1"/>
    </xf>
    <xf numFmtId="0" fontId="75" fillId="0" borderId="66" xfId="0" applyFont="1" applyBorder="1" applyAlignment="1">
      <alignment horizontal="center" vertical="center" wrapText="1"/>
    </xf>
    <xf numFmtId="0" fontId="75" fillId="0" borderId="89" xfId="0" applyFont="1" applyBorder="1" applyAlignment="1">
      <alignment horizontal="center" vertical="center" wrapText="1"/>
    </xf>
    <xf numFmtId="0" fontId="75" fillId="0" borderId="83" xfId="0" applyFont="1" applyBorder="1" applyAlignment="1">
      <alignment horizontal="center" vertical="center" wrapText="1"/>
    </xf>
    <xf numFmtId="0" fontId="75" fillId="0" borderId="66" xfId="0" applyFont="1" applyBorder="1" applyAlignment="1">
      <alignment horizontal="center" vertical="center"/>
    </xf>
    <xf numFmtId="0" fontId="75" fillId="0" borderId="83" xfId="0" applyFont="1" applyBorder="1" applyAlignment="1">
      <alignment horizontal="center" vertical="center"/>
    </xf>
    <xf numFmtId="0" fontId="47" fillId="0" borderId="66" xfId="0" applyFont="1" applyBorder="1" applyAlignment="1">
      <alignment horizontal="center" vertical="center" wrapText="1"/>
    </xf>
    <xf numFmtId="0" fontId="47" fillId="0" borderId="140" xfId="0" applyFont="1" applyBorder="1" applyAlignment="1">
      <alignment horizontal="center" vertical="center" wrapText="1"/>
    </xf>
    <xf numFmtId="0" fontId="47" fillId="0" borderId="83" xfId="0" applyFont="1" applyBorder="1" applyAlignment="1">
      <alignment horizontal="center" vertical="center" wrapText="1"/>
    </xf>
    <xf numFmtId="0" fontId="47" fillId="0" borderId="137" xfId="0" applyFont="1" applyBorder="1" applyAlignment="1">
      <alignment horizontal="center" vertical="center" wrapText="1"/>
    </xf>
    <xf numFmtId="177" fontId="1" fillId="0" borderId="44" xfId="0" applyNumberFormat="1" applyFont="1" applyBorder="1" applyAlignment="1" applyProtection="1">
      <alignment horizontal="center" vertical="center"/>
      <protection locked="0"/>
    </xf>
    <xf numFmtId="177" fontId="1" fillId="0" borderId="41" xfId="0" applyNumberFormat="1" applyFont="1" applyBorder="1" applyAlignment="1" applyProtection="1">
      <alignment horizontal="center" vertical="center"/>
      <protection locked="0"/>
    </xf>
    <xf numFmtId="177" fontId="4" fillId="0" borderId="66" xfId="0" applyNumberFormat="1" applyFont="1" applyBorder="1" applyAlignment="1">
      <alignment horizontal="center" vertical="center"/>
    </xf>
    <xf numFmtId="177" fontId="4" fillId="0" borderId="83" xfId="0" applyNumberFormat="1" applyFont="1" applyBorder="1" applyAlignment="1">
      <alignment horizontal="center" vertical="center"/>
    </xf>
    <xf numFmtId="177" fontId="1" fillId="0" borderId="66" xfId="0" applyNumberFormat="1" applyFont="1" applyBorder="1" applyAlignment="1">
      <alignment horizontal="center" vertical="center"/>
    </xf>
    <xf numFmtId="0" fontId="99" fillId="0" borderId="66" xfId="0" applyFont="1" applyBorder="1">
      <alignment vertical="center"/>
    </xf>
    <xf numFmtId="0" fontId="99" fillId="0" borderId="83" xfId="0" applyFont="1" applyBorder="1">
      <alignment vertical="center"/>
    </xf>
    <xf numFmtId="177" fontId="1" fillId="0" borderId="40" xfId="0" applyNumberFormat="1" applyFont="1" applyBorder="1" applyAlignment="1" applyProtection="1">
      <alignment horizontal="center" vertical="center"/>
      <protection locked="0"/>
    </xf>
    <xf numFmtId="177" fontId="4" fillId="0" borderId="45" xfId="0" applyNumberFormat="1" applyFont="1" applyBorder="1" applyAlignment="1">
      <alignment horizontal="center" vertical="center"/>
    </xf>
    <xf numFmtId="177" fontId="1" fillId="0" borderId="44" xfId="0" applyNumberFormat="1" applyFont="1" applyBorder="1" applyAlignment="1">
      <alignment horizontal="center" vertical="center"/>
    </xf>
    <xf numFmtId="177" fontId="1" fillId="0" borderId="41" xfId="0" applyNumberFormat="1" applyFont="1" applyBorder="1" applyAlignment="1">
      <alignment horizontal="center" vertical="center"/>
    </xf>
    <xf numFmtId="177" fontId="75" fillId="0" borderId="40" xfId="0" applyNumberFormat="1" applyFont="1" applyBorder="1" applyAlignment="1" applyProtection="1">
      <alignment horizontal="center" vertical="center"/>
      <protection hidden="1"/>
    </xf>
    <xf numFmtId="177" fontId="75" fillId="0" borderId="41" xfId="0" applyNumberFormat="1" applyFont="1" applyBorder="1" applyAlignment="1" applyProtection="1">
      <alignment horizontal="center" vertical="center"/>
      <protection hidden="1"/>
    </xf>
    <xf numFmtId="177" fontId="4" fillId="0" borderId="44" xfId="0" applyNumberFormat="1" applyFont="1" applyBorder="1" applyAlignment="1" applyProtection="1">
      <alignment horizontal="center" vertical="center"/>
      <protection hidden="1"/>
    </xf>
    <xf numFmtId="177" fontId="4" fillId="0" borderId="41" xfId="0" applyNumberFormat="1" applyFont="1" applyBorder="1" applyAlignment="1" applyProtection="1">
      <alignment horizontal="center" vertical="center"/>
      <protection hidden="1"/>
    </xf>
    <xf numFmtId="177" fontId="1" fillId="0" borderId="44" xfId="0" applyNumberFormat="1" applyFont="1" applyBorder="1" applyAlignment="1" applyProtection="1">
      <alignment horizontal="center" vertical="center"/>
      <protection hidden="1"/>
    </xf>
    <xf numFmtId="177" fontId="1" fillId="0" borderId="40" xfId="0" applyNumberFormat="1" applyFont="1" applyBorder="1" applyAlignment="1" applyProtection="1">
      <alignment horizontal="center" vertical="center"/>
      <protection hidden="1"/>
    </xf>
    <xf numFmtId="177" fontId="1" fillId="0" borderId="41" xfId="0" applyNumberFormat="1" applyFont="1" applyBorder="1" applyAlignment="1" applyProtection="1">
      <alignment horizontal="center" vertical="center"/>
      <protection hidden="1"/>
    </xf>
    <xf numFmtId="0" fontId="75" fillId="0" borderId="190" xfId="0" applyFont="1" applyBorder="1" applyAlignment="1">
      <alignment horizontal="center" vertical="top"/>
    </xf>
    <xf numFmtId="0" fontId="75" fillId="0" borderId="20" xfId="0" applyFont="1" applyBorder="1" applyAlignment="1">
      <alignment horizontal="center" vertical="top"/>
    </xf>
    <xf numFmtId="0" fontId="75" fillId="0" borderId="187" xfId="0" applyFont="1" applyBorder="1" applyAlignment="1">
      <alignment horizontal="center" vertical="top"/>
    </xf>
    <xf numFmtId="0" fontId="75" fillId="0" borderId="191" xfId="0" applyFont="1" applyBorder="1" applyAlignment="1">
      <alignment horizontal="center" vertical="top"/>
    </xf>
    <xf numFmtId="0" fontId="75" fillId="0" borderId="0" xfId="0" applyFont="1" applyAlignment="1">
      <alignment horizontal="center" vertical="top"/>
    </xf>
    <xf numFmtId="0" fontId="75" fillId="0" borderId="188" xfId="0" applyFont="1" applyBorder="1" applyAlignment="1">
      <alignment horizontal="center" vertical="top"/>
    </xf>
    <xf numFmtId="0" fontId="75" fillId="0" borderId="192" xfId="0" applyFont="1" applyBorder="1" applyAlignment="1">
      <alignment horizontal="center" vertical="top"/>
    </xf>
    <xf numFmtId="0" fontId="75" fillId="0" borderId="8" xfId="0" applyFont="1" applyBorder="1" applyAlignment="1">
      <alignment horizontal="center" vertical="top"/>
    </xf>
    <xf numFmtId="0" fontId="75" fillId="0" borderId="189" xfId="0" applyFont="1" applyBorder="1" applyAlignment="1">
      <alignment horizontal="center" vertical="top"/>
    </xf>
    <xf numFmtId="0" fontId="1" fillId="7" borderId="4" xfId="0" applyFont="1" applyFill="1" applyBorder="1" applyAlignment="1">
      <alignment horizontal="left" vertical="top" wrapText="1"/>
    </xf>
    <xf numFmtId="0" fontId="1" fillId="7" borderId="0" xfId="0" applyFont="1" applyFill="1" applyAlignment="1">
      <alignment horizontal="left" vertical="top" wrapText="1"/>
    </xf>
    <xf numFmtId="0" fontId="1" fillId="7" borderId="6" xfId="0" applyFont="1" applyFill="1" applyBorder="1" applyAlignment="1">
      <alignment horizontal="left" vertical="top" wrapText="1"/>
    </xf>
    <xf numFmtId="0" fontId="98" fillId="0" borderId="23" xfId="0" applyFont="1" applyBorder="1" applyAlignment="1">
      <alignment horizontal="center" vertical="center"/>
    </xf>
    <xf numFmtId="0" fontId="98" fillId="0" borderId="20" xfId="0" applyFont="1" applyBorder="1" applyAlignment="1">
      <alignment horizontal="center" vertical="center"/>
    </xf>
    <xf numFmtId="0" fontId="98" fillId="0" borderId="26" xfId="0" applyFont="1" applyBorder="1" applyAlignment="1">
      <alignment horizontal="center" vertical="center"/>
    </xf>
    <xf numFmtId="0" fontId="98" fillId="0" borderId="4" xfId="0" applyFont="1" applyBorder="1" applyAlignment="1">
      <alignment horizontal="center" vertical="center"/>
    </xf>
    <xf numFmtId="0" fontId="98" fillId="0" borderId="0" xfId="0" applyFont="1" applyAlignment="1">
      <alignment horizontal="center" vertical="center"/>
    </xf>
    <xf numFmtId="0" fontId="98" fillId="0" borderId="6" xfId="0" applyFont="1" applyBorder="1" applyAlignment="1">
      <alignment horizontal="center" vertical="center"/>
    </xf>
    <xf numFmtId="0" fontId="4" fillId="0" borderId="60" xfId="0" applyFont="1" applyBorder="1" applyAlignment="1">
      <alignment horizontal="center" vertical="center"/>
    </xf>
    <xf numFmtId="0" fontId="75" fillId="0" borderId="57" xfId="0" applyFont="1" applyBorder="1" applyAlignment="1">
      <alignment horizontal="center" vertical="center" wrapText="1"/>
    </xf>
    <xf numFmtId="0" fontId="95" fillId="0" borderId="177" xfId="0" applyFont="1" applyBorder="1" applyAlignment="1">
      <alignment horizontal="center" vertical="top" wrapText="1"/>
    </xf>
    <xf numFmtId="0" fontId="95" fillId="0" borderId="193" xfId="0" applyFont="1" applyBorder="1" applyAlignment="1">
      <alignment horizontal="center" vertical="top" wrapText="1"/>
    </xf>
    <xf numFmtId="0" fontId="95" fillId="0" borderId="178" xfId="0" applyFont="1" applyBorder="1" applyAlignment="1">
      <alignment horizontal="center" vertical="top" wrapText="1"/>
    </xf>
    <xf numFmtId="0" fontId="95" fillId="0" borderId="194" xfId="0" applyFont="1" applyBorder="1" applyAlignment="1">
      <alignment horizontal="center" vertical="top" wrapText="1"/>
    </xf>
    <xf numFmtId="0" fontId="95" fillId="0" borderId="179" xfId="0" applyFont="1" applyBorder="1" applyAlignment="1">
      <alignment horizontal="center" vertical="top" wrapText="1"/>
    </xf>
    <xf numFmtId="0" fontId="95" fillId="0" borderId="195" xfId="0" applyFont="1" applyBorder="1" applyAlignment="1">
      <alignment horizontal="center" vertical="top" wrapText="1"/>
    </xf>
    <xf numFmtId="0" fontId="75" fillId="0" borderId="177" xfId="0" applyFont="1" applyBorder="1" applyAlignment="1">
      <alignment horizontal="center" vertical="top"/>
    </xf>
    <xf numFmtId="0" fontId="75" fillId="0" borderId="196" xfId="0" applyFont="1" applyBorder="1" applyAlignment="1">
      <alignment horizontal="center" vertical="top"/>
    </xf>
    <xf numFmtId="0" fontId="75" fillId="0" borderId="178" xfId="0" applyFont="1" applyBorder="1" applyAlignment="1">
      <alignment horizontal="center" vertical="top"/>
    </xf>
    <xf numFmtId="0" fontId="75" fillId="0" borderId="197" xfId="0" applyFont="1" applyBorder="1" applyAlignment="1">
      <alignment horizontal="center" vertical="top"/>
    </xf>
    <xf numFmtId="0" fontId="75" fillId="0" borderId="179" xfId="0" applyFont="1" applyBorder="1" applyAlignment="1">
      <alignment horizontal="center" vertical="top"/>
    </xf>
    <xf numFmtId="0" fontId="75" fillId="0" borderId="198" xfId="0" applyFont="1" applyBorder="1" applyAlignment="1">
      <alignment horizontal="center" vertical="top"/>
    </xf>
    <xf numFmtId="0" fontId="4" fillId="0" borderId="140" xfId="0" applyFont="1" applyBorder="1" applyAlignment="1">
      <alignment horizontal="center" vertical="center"/>
    </xf>
    <xf numFmtId="0" fontId="4" fillId="0" borderId="137" xfId="0" applyFont="1" applyBorder="1" applyAlignment="1">
      <alignment horizontal="center" vertical="center"/>
    </xf>
    <xf numFmtId="0" fontId="75" fillId="0" borderId="102" xfId="0" applyFont="1" applyBorder="1" applyAlignment="1">
      <alignment horizontal="center" vertical="center"/>
    </xf>
    <xf numFmtId="0" fontId="75" fillId="0" borderId="47" xfId="0" applyFont="1" applyBorder="1" applyAlignment="1">
      <alignment horizontal="center" vertical="center"/>
    </xf>
    <xf numFmtId="0" fontId="75" fillId="0" borderId="160" xfId="0" applyFont="1" applyBorder="1" applyAlignment="1">
      <alignment horizontal="center" vertical="center"/>
    </xf>
    <xf numFmtId="177" fontId="1" fillId="0" borderId="47" xfId="0" applyNumberFormat="1" applyFont="1" applyBorder="1" applyAlignment="1" applyProtection="1">
      <alignment horizontal="center" vertical="center"/>
      <protection hidden="1"/>
    </xf>
    <xf numFmtId="177" fontId="1" fillId="0" borderId="162" xfId="0" applyNumberFormat="1" applyFont="1" applyBorder="1" applyAlignment="1" applyProtection="1">
      <alignment horizontal="center" vertical="center"/>
      <protection hidden="1"/>
    </xf>
    <xf numFmtId="0" fontId="4" fillId="0" borderId="47" xfId="0" applyFont="1" applyBorder="1" applyAlignment="1" applyProtection="1">
      <alignment horizontal="center" vertical="center"/>
      <protection hidden="1"/>
    </xf>
    <xf numFmtId="0" fontId="4" fillId="0" borderId="163" xfId="0" applyFont="1" applyBorder="1" applyAlignment="1" applyProtection="1">
      <alignment horizontal="center" vertical="center"/>
      <protection hidden="1"/>
    </xf>
    <xf numFmtId="184" fontId="99" fillId="0" borderId="17" xfId="0" applyNumberFormat="1" applyFont="1" applyBorder="1" applyAlignment="1">
      <alignment horizontal="center" vertical="center" wrapText="1"/>
    </xf>
    <xf numFmtId="184" fontId="99" fillId="0" borderId="11" xfId="0" applyNumberFormat="1" applyFont="1" applyBorder="1" applyAlignment="1">
      <alignment horizontal="center" vertical="center" wrapText="1"/>
    </xf>
    <xf numFmtId="184" fontId="99" fillId="0" borderId="12" xfId="0" applyNumberFormat="1" applyFont="1" applyBorder="1" applyAlignment="1">
      <alignment horizontal="center" vertical="center" wrapText="1"/>
    </xf>
    <xf numFmtId="194" fontId="146" fillId="0" borderId="52" xfId="0" applyNumberFormat="1" applyFont="1" applyBorder="1" applyAlignment="1">
      <alignment horizontal="right" vertical="center"/>
    </xf>
    <xf numFmtId="193" fontId="147" fillId="0" borderId="17" xfId="0" applyNumberFormat="1" applyFont="1" applyBorder="1" applyAlignment="1">
      <alignment horizontal="center" vertical="center"/>
    </xf>
    <xf numFmtId="193" fontId="147" fillId="0" borderId="11" xfId="0" applyNumberFormat="1" applyFont="1" applyBorder="1" applyAlignment="1">
      <alignment horizontal="center" vertical="center"/>
    </xf>
    <xf numFmtId="0" fontId="11" fillId="0" borderId="52" xfId="0" applyFont="1" applyBorder="1" applyAlignment="1">
      <alignment horizontal="center" vertical="center"/>
    </xf>
    <xf numFmtId="193" fontId="20" fillId="0" borderId="17" xfId="0" applyNumberFormat="1" applyFont="1" applyBorder="1" applyAlignment="1">
      <alignment horizontal="right" vertical="center" wrapText="1"/>
    </xf>
    <xf numFmtId="0" fontId="20" fillId="0" borderId="11" xfId="0" applyFont="1" applyBorder="1" applyAlignment="1">
      <alignment horizontal="right" vertical="center" wrapText="1"/>
    </xf>
    <xf numFmtId="0" fontId="26" fillId="0" borderId="104" xfId="0" applyFont="1" applyBorder="1" applyAlignment="1">
      <alignment horizontal="center" vertical="center"/>
    </xf>
    <xf numFmtId="0" fontId="26" fillId="0" borderId="81" xfId="0" applyFont="1" applyBorder="1" applyAlignment="1">
      <alignment horizontal="center" vertical="center"/>
    </xf>
    <xf numFmtId="0" fontId="179" fillId="0" borderId="11" xfId="0" applyFont="1" applyBorder="1" applyAlignment="1">
      <alignment horizontal="center" vertical="center" wrapText="1"/>
    </xf>
    <xf numFmtId="0" fontId="179" fillId="0" borderId="12" xfId="0" applyFont="1" applyBorder="1" applyAlignment="1">
      <alignment horizontal="center" vertical="center" wrapText="1"/>
    </xf>
    <xf numFmtId="194" fontId="11" fillId="0" borderId="17" xfId="0" applyNumberFormat="1" applyFont="1" applyBorder="1" applyAlignment="1">
      <alignment horizontal="center" vertical="center"/>
    </xf>
    <xf numFmtId="194" fontId="11" fillId="0" borderId="12" xfId="0" applyNumberFormat="1"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194" fontId="146" fillId="0" borderId="17" xfId="0" applyNumberFormat="1" applyFont="1" applyBorder="1" applyAlignment="1">
      <alignment horizontal="center" vertical="center"/>
    </xf>
    <xf numFmtId="194" fontId="146" fillId="0" borderId="11" xfId="0" applyNumberFormat="1" applyFont="1" applyBorder="1" applyAlignment="1">
      <alignment horizontal="center" vertical="center"/>
    </xf>
    <xf numFmtId="194" fontId="146" fillId="0" borderId="12" xfId="0" applyNumberFormat="1" applyFont="1" applyBorder="1" applyAlignment="1">
      <alignment horizontal="center" vertical="center"/>
    </xf>
    <xf numFmtId="177" fontId="93" fillId="0" borderId="78" xfId="0" applyNumberFormat="1" applyFont="1" applyBorder="1" applyAlignment="1" applyProtection="1">
      <alignment horizontal="right" vertical="center"/>
      <protection locked="0"/>
    </xf>
    <xf numFmtId="177" fontId="93" fillId="0" borderId="82" xfId="0" applyNumberFormat="1" applyFont="1" applyBorder="1" applyAlignment="1" applyProtection="1">
      <alignment horizontal="right" vertical="center"/>
      <protection locked="0"/>
    </xf>
    <xf numFmtId="177" fontId="93" fillId="0" borderId="163" xfId="0" applyNumberFormat="1" applyFont="1" applyBorder="1" applyAlignment="1" applyProtection="1">
      <alignment horizontal="right" vertical="center"/>
      <protection locked="0"/>
    </xf>
    <xf numFmtId="177" fontId="93" fillId="0" borderId="162" xfId="0" applyNumberFormat="1" applyFont="1" applyBorder="1" applyAlignment="1" applyProtection="1">
      <alignment horizontal="right" vertical="center"/>
      <protection locked="0"/>
    </xf>
    <xf numFmtId="177" fontId="93" fillId="0" borderId="45" xfId="0" applyNumberFormat="1" applyFont="1" applyBorder="1" applyAlignment="1" applyProtection="1">
      <alignment horizontal="center" vertical="center"/>
      <protection locked="0"/>
    </xf>
    <xf numFmtId="177" fontId="93" fillId="0" borderId="54" xfId="0" applyNumberFormat="1" applyFont="1" applyBorder="1" applyAlignment="1" applyProtection="1">
      <alignment horizontal="center" vertical="center"/>
      <protection locked="0"/>
    </xf>
    <xf numFmtId="0" fontId="75" fillId="0" borderId="184" xfId="0" applyFont="1" applyBorder="1" applyAlignment="1">
      <alignment horizontal="center" vertical="center"/>
    </xf>
    <xf numFmtId="0" fontId="75" fillId="0" borderId="94" xfId="0" applyFont="1" applyBorder="1" applyAlignment="1">
      <alignment horizontal="center" vertical="center"/>
    </xf>
    <xf numFmtId="177" fontId="93" fillId="0" borderId="0" xfId="0" applyNumberFormat="1" applyFont="1" applyAlignment="1" applyProtection="1">
      <alignment horizontal="center" vertical="center"/>
      <protection locked="0"/>
    </xf>
    <xf numFmtId="0" fontId="47" fillId="0" borderId="0" xfId="0" applyFont="1" applyAlignment="1">
      <alignment horizontal="center" vertical="center" wrapText="1"/>
    </xf>
    <xf numFmtId="0" fontId="47" fillId="0" borderId="5" xfId="0" applyFont="1" applyBorder="1" applyAlignment="1">
      <alignment horizontal="center" vertical="center" wrapText="1"/>
    </xf>
    <xf numFmtId="0" fontId="75" fillId="0" borderId="5" xfId="0" applyFont="1" applyBorder="1" applyAlignment="1">
      <alignment horizontal="center" vertical="center"/>
    </xf>
    <xf numFmtId="177" fontId="93" fillId="0" borderId="11" xfId="0" applyNumberFormat="1" applyFont="1" applyBorder="1" applyAlignment="1" applyProtection="1">
      <alignment horizontal="center" vertical="center"/>
      <protection hidden="1"/>
    </xf>
    <xf numFmtId="177" fontId="4" fillId="0" borderId="0" xfId="0" applyNumberFormat="1" applyFont="1" applyAlignment="1">
      <alignment horizontal="center" vertical="center"/>
    </xf>
    <xf numFmtId="177" fontId="4" fillId="0" borderId="8" xfId="0" applyNumberFormat="1" applyFont="1" applyBorder="1" applyAlignment="1">
      <alignment horizontal="center" vertical="center"/>
    </xf>
    <xf numFmtId="177" fontId="1" fillId="0" borderId="0" xfId="0" applyNumberFormat="1" applyFont="1" applyAlignment="1">
      <alignment horizontal="center" vertical="center"/>
    </xf>
    <xf numFmtId="0" fontId="99" fillId="0" borderId="0" xfId="0" applyFont="1">
      <alignment vertical="center"/>
    </xf>
    <xf numFmtId="0" fontId="99" fillId="0" borderId="8" xfId="0" applyFont="1" applyBorder="1">
      <alignment vertical="center"/>
    </xf>
    <xf numFmtId="0" fontId="4" fillId="0" borderId="41" xfId="0" applyFont="1" applyBorder="1" applyAlignment="1">
      <alignment horizontal="center" vertical="center"/>
    </xf>
    <xf numFmtId="0" fontId="4" fillId="0" borderId="163" xfId="0" applyFont="1" applyBorder="1" applyAlignment="1">
      <alignment horizontal="center" vertical="center"/>
    </xf>
    <xf numFmtId="0" fontId="4" fillId="0" borderId="162" xfId="0" applyFont="1" applyBorder="1" applyAlignment="1">
      <alignment horizontal="center" vertical="center"/>
    </xf>
    <xf numFmtId="0" fontId="47" fillId="0" borderId="18" xfId="0" applyFont="1" applyBorder="1" applyAlignment="1">
      <alignment horizontal="center" vertical="center" wrapText="1"/>
    </xf>
    <xf numFmtId="0" fontId="4" fillId="0" borderId="8" xfId="0" applyFont="1" applyBorder="1" applyAlignment="1" applyProtection="1">
      <alignment horizontal="center" vertical="center"/>
      <protection hidden="1"/>
    </xf>
    <xf numFmtId="177" fontId="93" fillId="0" borderId="72" xfId="0" applyNumberFormat="1" applyFont="1" applyBorder="1" applyAlignment="1" applyProtection="1">
      <alignment horizontal="center" vertical="center"/>
      <protection hidden="1"/>
    </xf>
    <xf numFmtId="177" fontId="93" fillId="0" borderId="79" xfId="0" applyNumberFormat="1" applyFont="1" applyBorder="1" applyAlignment="1" applyProtection="1">
      <alignment horizontal="right" vertical="center"/>
      <protection locked="0"/>
    </xf>
    <xf numFmtId="177" fontId="93" fillId="0" borderId="41" xfId="0" applyNumberFormat="1" applyFont="1" applyBorder="1" applyAlignment="1" applyProtection="1">
      <alignment horizontal="right" vertical="center"/>
      <protection locked="0"/>
    </xf>
    <xf numFmtId="177" fontId="93" fillId="0" borderId="210" xfId="0" applyNumberFormat="1" applyFont="1" applyBorder="1" applyAlignment="1" applyProtection="1">
      <alignment horizontal="right" vertical="center"/>
      <protection locked="0"/>
    </xf>
    <xf numFmtId="177" fontId="93" fillId="0" borderId="44" xfId="0" applyNumberFormat="1" applyFont="1" applyBorder="1" applyAlignment="1">
      <alignment horizontal="center" vertical="center"/>
    </xf>
    <xf numFmtId="177" fontId="93" fillId="0" borderId="41" xfId="0" applyNumberFormat="1" applyFont="1" applyBorder="1" applyAlignment="1">
      <alignment horizontal="center" vertical="center"/>
    </xf>
    <xf numFmtId="177" fontId="93" fillId="0" borderId="163" xfId="0" applyNumberFormat="1" applyFont="1" applyBorder="1" applyAlignment="1">
      <alignment horizontal="center" vertical="center"/>
    </xf>
    <xf numFmtId="177" fontId="93" fillId="0" borderId="162" xfId="0" applyNumberFormat="1" applyFont="1" applyBorder="1" applyAlignment="1">
      <alignment horizontal="center" vertical="center"/>
    </xf>
    <xf numFmtId="177" fontId="4" fillId="0" borderId="47" xfId="0" applyNumberFormat="1" applyFont="1" applyBorder="1" applyAlignment="1">
      <alignment horizontal="center" vertical="center"/>
    </xf>
    <xf numFmtId="177" fontId="4" fillId="0" borderId="163" xfId="0" applyNumberFormat="1" applyFont="1" applyBorder="1" applyAlignment="1" applyProtection="1">
      <alignment horizontal="center" vertical="center"/>
      <protection hidden="1"/>
    </xf>
    <xf numFmtId="177" fontId="4" fillId="0" borderId="162" xfId="0" applyNumberFormat="1" applyFont="1" applyBorder="1" applyAlignment="1" applyProtection="1">
      <alignment horizontal="center" vertical="center"/>
      <protection hidden="1"/>
    </xf>
    <xf numFmtId="177" fontId="93" fillId="0" borderId="44" xfId="0" applyNumberFormat="1" applyFont="1" applyBorder="1" applyAlignment="1" applyProtection="1">
      <alignment horizontal="right" vertical="center"/>
      <protection hidden="1"/>
    </xf>
    <xf numFmtId="177" fontId="93" fillId="0" borderId="40" xfId="0" applyNumberFormat="1" applyFont="1" applyBorder="1" applyAlignment="1" applyProtection="1">
      <alignment horizontal="right" vertical="center"/>
      <protection hidden="1"/>
    </xf>
    <xf numFmtId="177" fontId="93" fillId="0" borderId="41" xfId="0" applyNumberFormat="1" applyFont="1" applyBorder="1" applyAlignment="1" applyProtection="1">
      <alignment horizontal="right" vertical="center"/>
      <protection hidden="1"/>
    </xf>
    <xf numFmtId="177" fontId="93" fillId="0" borderId="163" xfId="0" applyNumberFormat="1" applyFont="1" applyBorder="1" applyAlignment="1" applyProtection="1">
      <alignment horizontal="right" vertical="center"/>
      <protection hidden="1"/>
    </xf>
    <xf numFmtId="177" fontId="93" fillId="0" borderId="210" xfId="0" applyNumberFormat="1" applyFont="1" applyBorder="1" applyAlignment="1" applyProtection="1">
      <alignment horizontal="right" vertical="center"/>
      <protection hidden="1"/>
    </xf>
    <xf numFmtId="177" fontId="93" fillId="0" borderId="162" xfId="0" applyNumberFormat="1" applyFont="1" applyBorder="1" applyAlignment="1" applyProtection="1">
      <alignment horizontal="right" vertical="center"/>
      <protection hidden="1"/>
    </xf>
    <xf numFmtId="177" fontId="93" fillId="0" borderId="44" xfId="0" applyNumberFormat="1" applyFont="1" applyBorder="1" applyAlignment="1" applyProtection="1">
      <alignment horizontal="center" vertical="center"/>
      <protection hidden="1"/>
    </xf>
    <xf numFmtId="177" fontId="93" fillId="0" borderId="40" xfId="0" applyNumberFormat="1" applyFont="1" applyBorder="1" applyAlignment="1" applyProtection="1">
      <alignment horizontal="center" vertical="center"/>
      <protection hidden="1"/>
    </xf>
    <xf numFmtId="177" fontId="93" fillId="0" borderId="41" xfId="0" applyNumberFormat="1" applyFont="1" applyBorder="1" applyAlignment="1" applyProtection="1">
      <alignment horizontal="center" vertical="center"/>
      <protection hidden="1"/>
    </xf>
    <xf numFmtId="177" fontId="93" fillId="0" borderId="163" xfId="0" applyNumberFormat="1" applyFont="1" applyBorder="1" applyAlignment="1" applyProtection="1">
      <alignment horizontal="center" vertical="center"/>
      <protection hidden="1"/>
    </xf>
    <xf numFmtId="177" fontId="93" fillId="0" borderId="210" xfId="0" applyNumberFormat="1" applyFont="1" applyBorder="1" applyAlignment="1" applyProtection="1">
      <alignment horizontal="center" vertical="center"/>
      <protection hidden="1"/>
    </xf>
    <xf numFmtId="177" fontId="93" fillId="0" borderId="162" xfId="0" applyNumberFormat="1" applyFont="1" applyBorder="1" applyAlignment="1" applyProtection="1">
      <alignment horizontal="center" vertical="center"/>
      <protection hidden="1"/>
    </xf>
    <xf numFmtId="177" fontId="93" fillId="0" borderId="83" xfId="0" applyNumberFormat="1" applyFont="1" applyBorder="1" applyAlignment="1" applyProtection="1">
      <alignment horizontal="center" vertical="center"/>
      <protection locked="0"/>
    </xf>
    <xf numFmtId="0" fontId="75" fillId="0" borderId="95" xfId="0" applyFont="1" applyBorder="1" applyAlignment="1">
      <alignment horizontal="center" vertical="center"/>
    </xf>
    <xf numFmtId="0" fontId="75" fillId="0" borderId="96" xfId="0" applyFont="1" applyBorder="1" applyAlignment="1">
      <alignment horizontal="center" vertical="center"/>
    </xf>
    <xf numFmtId="177" fontId="93" fillId="0" borderId="67" xfId="0" applyNumberFormat="1" applyFont="1" applyBorder="1" applyAlignment="1" applyProtection="1">
      <alignment horizontal="center" vertical="center"/>
      <protection hidden="1"/>
    </xf>
    <xf numFmtId="177" fontId="93" fillId="0" borderId="68" xfId="0" applyNumberFormat="1" applyFont="1" applyBorder="1" applyAlignment="1" applyProtection="1">
      <alignment horizontal="center" vertical="center"/>
      <protection hidden="1"/>
    </xf>
    <xf numFmtId="177" fontId="93" fillId="0" borderId="70" xfId="0" applyNumberFormat="1" applyFont="1" applyBorder="1" applyAlignment="1" applyProtection="1">
      <alignment horizontal="center" vertical="center"/>
      <protection hidden="1"/>
    </xf>
    <xf numFmtId="0" fontId="4" fillId="0" borderId="88" xfId="0" applyFont="1" applyBorder="1" applyAlignment="1">
      <alignment horizontal="center" vertical="center"/>
    </xf>
    <xf numFmtId="0" fontId="4" fillId="0" borderId="213" xfId="0" applyFont="1" applyBorder="1" applyAlignment="1">
      <alignment horizontal="center" vertical="center"/>
    </xf>
    <xf numFmtId="0" fontId="4" fillId="0" borderId="82" xfId="0" applyFont="1" applyBorder="1" applyAlignment="1">
      <alignment horizontal="center" vertical="center"/>
    </xf>
    <xf numFmtId="177" fontId="93" fillId="0" borderId="88" xfId="0" applyNumberFormat="1" applyFont="1" applyBorder="1" applyAlignment="1" applyProtection="1">
      <alignment horizontal="center" vertical="center"/>
      <protection hidden="1"/>
    </xf>
    <xf numFmtId="177" fontId="93" fillId="0" borderId="219" xfId="0" applyNumberFormat="1" applyFont="1" applyBorder="1" applyAlignment="1" applyProtection="1">
      <alignment horizontal="center" vertical="center"/>
      <protection hidden="1"/>
    </xf>
    <xf numFmtId="177" fontId="93" fillId="0" borderId="213" xfId="0" applyNumberFormat="1" applyFont="1" applyBorder="1" applyAlignment="1" applyProtection="1">
      <alignment horizontal="center" vertical="center"/>
      <protection hidden="1"/>
    </xf>
    <xf numFmtId="0" fontId="94" fillId="0" borderId="0" xfId="0" applyFont="1" applyAlignment="1">
      <alignment horizontal="right" vertical="center"/>
    </xf>
    <xf numFmtId="177" fontId="75" fillId="0" borderId="0" xfId="0" applyNumberFormat="1" applyFont="1" applyAlignment="1" applyProtection="1">
      <alignment horizontal="left" vertical="center"/>
      <protection locked="0"/>
    </xf>
    <xf numFmtId="0" fontId="139" fillId="0" borderId="0" xfId="0" applyFont="1" applyAlignment="1">
      <alignment horizontal="left" vertical="center"/>
    </xf>
    <xf numFmtId="0" fontId="139" fillId="0" borderId="8" xfId="0" applyFont="1" applyBorder="1" applyAlignment="1">
      <alignment horizontal="left" vertical="center" wrapText="1"/>
    </xf>
    <xf numFmtId="0" fontId="139" fillId="0" borderId="25" xfId="0" applyFont="1" applyBorder="1" applyAlignment="1">
      <alignment horizontal="left" vertical="center" wrapText="1"/>
    </xf>
    <xf numFmtId="0" fontId="139" fillId="0" borderId="0" xfId="0" applyFont="1" applyAlignment="1">
      <alignment horizontal="center"/>
    </xf>
    <xf numFmtId="177" fontId="139" fillId="0" borderId="0" xfId="0" applyNumberFormat="1" applyFont="1" applyAlignment="1">
      <alignment horizontal="right"/>
    </xf>
    <xf numFmtId="0" fontId="139" fillId="0" borderId="0" xfId="0" applyFont="1" applyAlignment="1">
      <alignment horizontal="right"/>
    </xf>
    <xf numFmtId="0" fontId="139" fillId="0" borderId="0" xfId="0" applyFont="1" applyAlignment="1">
      <alignment horizontal="center" vertical="center"/>
    </xf>
    <xf numFmtId="0" fontId="139" fillId="0" borderId="20" xfId="0" applyFont="1" applyBorder="1" applyAlignment="1">
      <alignment horizontal="center"/>
    </xf>
    <xf numFmtId="0" fontId="139" fillId="0" borderId="17" xfId="0" applyFont="1" applyBorder="1" applyAlignment="1">
      <alignment horizontal="center" vertical="center"/>
    </xf>
    <xf numFmtId="0" fontId="139" fillId="0" borderId="11" xfId="0" applyFont="1" applyBorder="1" applyAlignment="1">
      <alignment horizontal="center" vertical="center"/>
    </xf>
    <xf numFmtId="0" fontId="139" fillId="0" borderId="12" xfId="0" applyFont="1" applyBorder="1" applyAlignment="1">
      <alignment horizontal="center" vertical="center"/>
    </xf>
    <xf numFmtId="192" fontId="144" fillId="0" borderId="11" xfId="0" applyNumberFormat="1" applyFont="1" applyBorder="1" applyAlignment="1">
      <alignment horizontal="center" vertical="center"/>
    </xf>
    <xf numFmtId="192" fontId="144" fillId="0" borderId="12" xfId="0" applyNumberFormat="1" applyFont="1" applyBorder="1" applyAlignment="1">
      <alignment horizontal="center" vertical="center"/>
    </xf>
    <xf numFmtId="192" fontId="143" fillId="0" borderId="11" xfId="0" applyNumberFormat="1" applyFont="1" applyBorder="1" applyAlignment="1">
      <alignment horizontal="center" vertical="center"/>
    </xf>
    <xf numFmtId="192" fontId="143" fillId="0" borderId="12" xfId="0" applyNumberFormat="1" applyFont="1" applyBorder="1" applyAlignment="1">
      <alignment horizontal="center" vertical="center"/>
    </xf>
    <xf numFmtId="192" fontId="140" fillId="0" borderId="17" xfId="0" applyNumberFormat="1" applyFont="1" applyBorder="1" applyAlignment="1">
      <alignment horizontal="center" vertical="center"/>
    </xf>
    <xf numFmtId="192" fontId="140" fillId="0" borderId="11" xfId="0" applyNumberFormat="1" applyFont="1" applyBorder="1" applyAlignment="1">
      <alignment horizontal="center" vertical="center"/>
    </xf>
    <xf numFmtId="0" fontId="140" fillId="0" borderId="17" xfId="0" applyFont="1" applyBorder="1" applyAlignment="1" applyProtection="1">
      <alignment horizontal="center" vertical="center"/>
      <protection locked="0"/>
    </xf>
    <xf numFmtId="0" fontId="142" fillId="0" borderId="11" xfId="0" applyFont="1" applyBorder="1" applyAlignment="1" applyProtection="1">
      <alignment horizontal="center" vertical="center"/>
      <protection locked="0"/>
    </xf>
    <xf numFmtId="0" fontId="143" fillId="0" borderId="11" xfId="0" applyFont="1" applyBorder="1" applyAlignment="1">
      <alignment horizontal="center" vertical="center"/>
    </xf>
    <xf numFmtId="0" fontId="143" fillId="0" borderId="12" xfId="0" applyFont="1" applyBorder="1" applyAlignment="1">
      <alignment horizontal="center" vertical="center"/>
    </xf>
    <xf numFmtId="0" fontId="139" fillId="0" borderId="52" xfId="0" applyFont="1" applyBorder="1" applyAlignment="1">
      <alignment horizontal="center" vertical="center"/>
    </xf>
    <xf numFmtId="0" fontId="140" fillId="0" borderId="11" xfId="0" applyFont="1" applyBorder="1" applyAlignment="1" applyProtection="1">
      <alignment horizontal="center" vertical="center"/>
      <protection locked="0"/>
    </xf>
    <xf numFmtId="0" fontId="142" fillId="0" borderId="17" xfId="0" applyFont="1" applyBorder="1" applyAlignment="1" applyProtection="1">
      <alignment horizontal="center" vertical="center"/>
      <protection locked="0"/>
    </xf>
    <xf numFmtId="192" fontId="140" fillId="0" borderId="52" xfId="0" applyNumberFormat="1" applyFont="1" applyBorder="1" applyAlignment="1">
      <alignment horizontal="center" vertical="center"/>
    </xf>
    <xf numFmtId="0" fontId="139" fillId="0" borderId="17" xfId="0" applyFont="1" applyBorder="1" applyAlignment="1">
      <alignment horizontal="center" vertical="center" wrapText="1"/>
    </xf>
    <xf numFmtId="0" fontId="139" fillId="0" borderId="11" xfId="0" applyFont="1" applyBorder="1" applyAlignment="1">
      <alignment horizontal="center" vertical="center" wrapText="1"/>
    </xf>
    <xf numFmtId="0" fontId="139" fillId="0" borderId="11" xfId="0" applyFont="1" applyBorder="1" applyAlignment="1" applyProtection="1">
      <alignment horizontal="center" vertical="center"/>
      <protection locked="0"/>
    </xf>
    <xf numFmtId="0" fontId="139" fillId="0" borderId="22" xfId="0" applyFont="1" applyBorder="1" applyAlignment="1">
      <alignment horizontal="center" vertical="center"/>
    </xf>
    <xf numFmtId="0" fontId="139" fillId="0" borderId="20" xfId="0" applyFont="1" applyBorder="1" applyAlignment="1">
      <alignment horizontal="center" vertical="center"/>
    </xf>
    <xf numFmtId="0" fontId="139" fillId="0" borderId="24" xfId="0" applyFont="1" applyBorder="1" applyAlignment="1">
      <alignment horizontal="center" vertical="center"/>
    </xf>
    <xf numFmtId="0" fontId="139" fillId="0" borderId="8" xfId="0" applyFont="1" applyBorder="1" applyAlignment="1">
      <alignment horizontal="center" vertical="center"/>
    </xf>
    <xf numFmtId="0" fontId="139" fillId="0" borderId="8" xfId="0" applyFont="1" applyBorder="1" applyAlignment="1">
      <alignment horizontal="left" vertical="center"/>
    </xf>
    <xf numFmtId="0" fontId="139" fillId="0" borderId="25" xfId="0" applyFont="1" applyBorder="1" applyAlignment="1">
      <alignment horizontal="left" vertical="center"/>
    </xf>
    <xf numFmtId="0" fontId="139" fillId="0" borderId="18" xfId="0" applyFont="1" applyBorder="1" applyAlignment="1">
      <alignment horizontal="center" vertical="center"/>
    </xf>
    <xf numFmtId="0" fontId="1" fillId="0" borderId="20" xfId="0" applyFont="1" applyBorder="1" applyAlignment="1">
      <alignment horizontal="center" vertical="center"/>
    </xf>
    <xf numFmtId="177" fontId="139" fillId="0" borderId="0" xfId="0" applyNumberFormat="1" applyFont="1" applyAlignment="1" applyProtection="1">
      <alignment horizontal="right" vertical="center"/>
      <protection locked="0"/>
    </xf>
    <xf numFmtId="0" fontId="139" fillId="0" borderId="5" xfId="0" applyFont="1" applyBorder="1" applyAlignment="1">
      <alignment horizontal="left" vertical="center"/>
    </xf>
    <xf numFmtId="177" fontId="4" fillId="0" borderId="0" xfId="0" applyNumberFormat="1" applyFont="1" applyAlignment="1" applyProtection="1">
      <alignment horizontal="left" vertical="center"/>
      <protection locked="0"/>
    </xf>
    <xf numFmtId="0" fontId="139" fillId="0" borderId="0" xfId="0" applyFont="1" applyAlignment="1" applyProtection="1">
      <alignment horizontal="left" vertical="center"/>
      <protection locked="0"/>
    </xf>
    <xf numFmtId="0" fontId="139" fillId="0" borderId="0" xfId="0" applyFont="1" applyAlignment="1">
      <alignment horizontal="right" vertical="center"/>
    </xf>
    <xf numFmtId="0" fontId="139" fillId="0" borderId="21" xfId="0" applyFont="1" applyBorder="1" applyAlignment="1">
      <alignment horizontal="center" vertical="center"/>
    </xf>
    <xf numFmtId="0" fontId="139" fillId="0" borderId="25" xfId="0" applyFont="1" applyBorder="1" applyAlignment="1">
      <alignment horizontal="center" vertical="center"/>
    </xf>
    <xf numFmtId="0" fontId="50" fillId="0" borderId="52" xfId="0" applyFont="1" applyBorder="1" applyAlignment="1">
      <alignment horizontal="center" vertical="center" wrapText="1"/>
    </xf>
    <xf numFmtId="0" fontId="53" fillId="0" borderId="22" xfId="0" applyFont="1" applyBorder="1" applyAlignment="1">
      <alignment horizontal="center" vertical="top" wrapText="1"/>
    </xf>
    <xf numFmtId="0" fontId="53" fillId="0" borderId="21" xfId="0" applyFont="1" applyBorder="1" applyAlignment="1">
      <alignment horizontal="center" vertical="top" wrapText="1"/>
    </xf>
    <xf numFmtId="0" fontId="53" fillId="0" borderId="18" xfId="0" applyFont="1" applyBorder="1" applyAlignment="1">
      <alignment horizontal="center" vertical="top" wrapText="1"/>
    </xf>
    <xf numFmtId="0" fontId="53" fillId="0" borderId="5" xfId="0" applyFont="1" applyBorder="1" applyAlignment="1">
      <alignment horizontal="center" vertical="top" wrapText="1"/>
    </xf>
    <xf numFmtId="0" fontId="53" fillId="0" borderId="63" xfId="0" applyFont="1" applyBorder="1" applyAlignment="1">
      <alignment horizontal="center" vertical="top" wrapText="1"/>
    </xf>
    <xf numFmtId="0" fontId="53" fillId="0" borderId="16" xfId="0" applyFont="1" applyBorder="1" applyAlignment="1">
      <alignment horizontal="center" vertical="top" wrapText="1"/>
    </xf>
    <xf numFmtId="0" fontId="54" fillId="0" borderId="22"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21" xfId="0" applyFont="1" applyBorder="1" applyAlignment="1">
      <alignment horizontal="center" vertical="center" wrapText="1"/>
    </xf>
    <xf numFmtId="0" fontId="54" fillId="0" borderId="18" xfId="0" applyFont="1" applyBorder="1" applyAlignment="1">
      <alignment horizontal="center" vertical="center" wrapText="1"/>
    </xf>
    <xf numFmtId="0" fontId="54" fillId="0" borderId="0" xfId="0" applyFont="1" applyAlignment="1">
      <alignment horizontal="center" vertical="center" wrapText="1"/>
    </xf>
    <xf numFmtId="0" fontId="54" fillId="0" borderId="5" xfId="0" applyFont="1" applyBorder="1" applyAlignment="1">
      <alignment horizontal="center" vertical="center" wrapText="1"/>
    </xf>
    <xf numFmtId="0" fontId="54" fillId="0" borderId="63" xfId="0" applyFont="1" applyBorder="1" applyAlignment="1">
      <alignment horizontal="center" vertical="center" wrapText="1"/>
    </xf>
    <xf numFmtId="0" fontId="54" fillId="0" borderId="15" xfId="0" applyFont="1" applyBorder="1" applyAlignment="1">
      <alignment horizontal="center" vertical="center" wrapText="1"/>
    </xf>
    <xf numFmtId="0" fontId="54" fillId="0" borderId="16"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0" xfId="0" applyFont="1" applyAlignment="1">
      <alignment horizontal="center" vertical="center" wrapText="1"/>
    </xf>
    <xf numFmtId="0" fontId="53" fillId="0" borderId="56" xfId="0" applyFont="1" applyBorder="1" applyAlignment="1">
      <alignment horizontal="center" vertical="center" wrapText="1"/>
    </xf>
    <xf numFmtId="0" fontId="53" fillId="0" borderId="138" xfId="0" applyFont="1" applyBorder="1" applyAlignment="1">
      <alignment horizontal="center" vertical="center" wrapText="1"/>
    </xf>
    <xf numFmtId="0" fontId="53" fillId="0" borderId="112" xfId="0" applyFont="1" applyBorder="1" applyAlignment="1" applyProtection="1">
      <alignment horizontal="distributed" vertical="distributed" wrapText="1" justifyLastLine="1"/>
      <protection locked="0"/>
    </xf>
    <xf numFmtId="0" fontId="53" fillId="0" borderId="57" xfId="0" applyFont="1" applyBorder="1" applyAlignment="1">
      <alignment horizontal="center" vertical="center" wrapText="1"/>
    </xf>
    <xf numFmtId="0" fontId="53" fillId="0" borderId="52" xfId="0" applyFont="1" applyBorder="1" applyAlignment="1">
      <alignment horizontal="center" vertical="center" wrapText="1"/>
    </xf>
    <xf numFmtId="0" fontId="47" fillId="0" borderId="57" xfId="0" applyFont="1" applyBorder="1" applyAlignment="1">
      <alignment horizontal="center" vertical="center"/>
    </xf>
    <xf numFmtId="0" fontId="47" fillId="0" borderId="148" xfId="0" applyFont="1" applyBorder="1" applyAlignment="1">
      <alignment horizontal="center" vertical="center"/>
    </xf>
    <xf numFmtId="0" fontId="47" fillId="0" borderId="52" xfId="0" applyFont="1" applyBorder="1" applyAlignment="1">
      <alignment horizontal="center" vertical="center"/>
    </xf>
    <xf numFmtId="0" fontId="47" fillId="0" borderId="124" xfId="0" applyFont="1" applyBorder="1" applyAlignment="1">
      <alignment horizontal="center" vertical="center"/>
    </xf>
    <xf numFmtId="0" fontId="53" fillId="0" borderId="23"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25" xfId="0" applyFont="1" applyBorder="1" applyAlignment="1">
      <alignment horizontal="center" vertical="center" wrapText="1"/>
    </xf>
    <xf numFmtId="31" fontId="53" fillId="0" borderId="22" xfId="0" applyNumberFormat="1" applyFont="1" applyBorder="1" applyAlignment="1">
      <alignment horizontal="right" vertical="center" wrapText="1"/>
    </xf>
    <xf numFmtId="31" fontId="53" fillId="0" borderId="20" xfId="0" applyNumberFormat="1" applyFont="1" applyBorder="1" applyAlignment="1">
      <alignment horizontal="right" vertical="center" wrapText="1"/>
    </xf>
    <xf numFmtId="31" fontId="53" fillId="0" borderId="24" xfId="0" applyNumberFormat="1" applyFont="1" applyBorder="1" applyAlignment="1">
      <alignment horizontal="right" vertical="center" wrapText="1"/>
    </xf>
    <xf numFmtId="31" fontId="53" fillId="0" borderId="8" xfId="0" applyNumberFormat="1" applyFont="1" applyBorder="1" applyAlignment="1">
      <alignment horizontal="right" vertical="center" wrapText="1"/>
    </xf>
    <xf numFmtId="177" fontId="53" fillId="0" borderId="20" xfId="0" applyNumberFormat="1" applyFont="1" applyBorder="1" applyAlignment="1">
      <alignment horizontal="center" vertical="center" wrapText="1"/>
    </xf>
    <xf numFmtId="177" fontId="53" fillId="0" borderId="8" xfId="0" applyNumberFormat="1" applyFont="1" applyBorder="1" applyAlignment="1">
      <alignment horizontal="center" vertical="center" wrapText="1"/>
    </xf>
    <xf numFmtId="177" fontId="53" fillId="0" borderId="20" xfId="0" applyNumberFormat="1" applyFont="1" applyBorder="1" applyAlignment="1" applyProtection="1">
      <alignment horizontal="center" vertical="center" wrapText="1"/>
      <protection locked="0"/>
    </xf>
    <xf numFmtId="177" fontId="53" fillId="0" borderId="8" xfId="0" applyNumberFormat="1" applyFont="1" applyBorder="1" applyAlignment="1" applyProtection="1">
      <alignment horizontal="center" vertical="center" wrapText="1"/>
      <protection locked="0"/>
    </xf>
    <xf numFmtId="177" fontId="4" fillId="0" borderId="20" xfId="0" applyNumberFormat="1" applyFont="1" applyBorder="1" applyAlignment="1">
      <alignment horizontal="center" vertical="center"/>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0" borderId="8" xfId="0" applyNumberFormat="1" applyFont="1" applyBorder="1" applyAlignment="1">
      <alignment horizontal="left" vertical="center"/>
    </xf>
    <xf numFmtId="49" fontId="4" fillId="0" borderId="25" xfId="0" applyNumberFormat="1" applyFont="1" applyBorder="1" applyAlignment="1">
      <alignment horizontal="left" vertical="center"/>
    </xf>
    <xf numFmtId="0" fontId="53" fillId="0" borderId="12" xfId="0" applyFont="1" applyBorder="1" applyAlignment="1">
      <alignment horizontal="center" vertical="center" wrapText="1"/>
    </xf>
    <xf numFmtId="0" fontId="53" fillId="0" borderId="10" xfId="0" applyFont="1" applyBorder="1" applyAlignment="1">
      <alignment horizontal="center" vertical="center" wrapText="1"/>
    </xf>
    <xf numFmtId="0" fontId="4" fillId="0" borderId="17" xfId="0" applyFont="1" applyBorder="1" applyAlignment="1">
      <alignment horizontal="right" vertical="center"/>
    </xf>
    <xf numFmtId="0" fontId="4" fillId="0" borderId="11" xfId="0" applyFont="1" applyBorder="1" applyAlignment="1">
      <alignment horizontal="right" vertical="center"/>
    </xf>
    <xf numFmtId="177" fontId="47" fillId="0" borderId="11" xfId="0" applyNumberFormat="1" applyFont="1" applyBorder="1" applyAlignment="1" applyProtection="1">
      <alignment horizontal="right" vertical="center"/>
      <protection locked="0"/>
    </xf>
    <xf numFmtId="0" fontId="53" fillId="7" borderId="4" xfId="0" applyFont="1" applyFill="1" applyBorder="1" applyAlignment="1">
      <alignment horizontal="left" vertical="distributed" wrapText="1"/>
    </xf>
    <xf numFmtId="0" fontId="53" fillId="7" borderId="0" xfId="0" applyFont="1" applyFill="1" applyAlignment="1">
      <alignment horizontal="left" vertical="distributed" wrapText="1"/>
    </xf>
    <xf numFmtId="0" fontId="53" fillId="7" borderId="6" xfId="0" applyFont="1" applyFill="1" applyBorder="1" applyAlignment="1">
      <alignment horizontal="left" vertical="distributed" wrapText="1"/>
    </xf>
    <xf numFmtId="0" fontId="45" fillId="0" borderId="142" xfId="0" applyFont="1" applyBorder="1" applyAlignment="1" applyProtection="1">
      <alignment horizontal="center" vertical="top" wrapText="1"/>
      <protection locked="0"/>
    </xf>
    <xf numFmtId="0" fontId="45" fillId="0" borderId="143" xfId="0" applyFont="1" applyBorder="1" applyAlignment="1" applyProtection="1">
      <alignment horizontal="center" vertical="top" wrapText="1"/>
      <protection locked="0"/>
    </xf>
    <xf numFmtId="0" fontId="45" fillId="0" borderId="144" xfId="0" applyFont="1" applyBorder="1" applyAlignment="1" applyProtection="1">
      <alignment horizontal="center" vertical="top" wrapText="1"/>
      <protection locked="0"/>
    </xf>
    <xf numFmtId="0" fontId="45" fillId="0" borderId="145" xfId="0" applyFont="1" applyBorder="1" applyAlignment="1" applyProtection="1">
      <alignment horizontal="center" vertical="top" wrapText="1"/>
      <protection locked="0"/>
    </xf>
    <xf numFmtId="0" fontId="45" fillId="0" borderId="149" xfId="0" applyFont="1" applyBorder="1" applyAlignment="1">
      <alignment horizontal="center" vertical="top" wrapText="1"/>
    </xf>
    <xf numFmtId="0" fontId="45" fillId="0" borderId="150" xfId="0" applyFont="1" applyBorder="1" applyAlignment="1">
      <alignment horizontal="center" vertical="top" wrapText="1"/>
    </xf>
    <xf numFmtId="0" fontId="45" fillId="0" borderId="153" xfId="0" applyFont="1" applyBorder="1" applyAlignment="1">
      <alignment horizontal="center" vertical="top" wrapText="1"/>
    </xf>
    <xf numFmtId="0" fontId="45" fillId="0" borderId="154" xfId="0" applyFont="1" applyBorder="1" applyAlignment="1">
      <alignment horizontal="center" vertical="top" wrapText="1"/>
    </xf>
    <xf numFmtId="0" fontId="45" fillId="0" borderId="151" xfId="0" applyFont="1" applyBorder="1" applyAlignment="1">
      <alignment horizontal="center" vertical="top" wrapText="1"/>
    </xf>
    <xf numFmtId="0" fontId="45" fillId="0" borderId="152" xfId="0" applyFont="1" applyBorder="1" applyAlignment="1">
      <alignment horizontal="center" vertical="top" wrapText="1"/>
    </xf>
    <xf numFmtId="0" fontId="45" fillId="0" borderId="155" xfId="0" applyFont="1" applyBorder="1" applyAlignment="1">
      <alignment horizontal="center" vertical="top" wrapText="1"/>
    </xf>
    <xf numFmtId="0" fontId="109" fillId="0" borderId="23" xfId="0" applyFont="1" applyBorder="1" applyAlignment="1">
      <alignment horizontal="center" vertical="center"/>
    </xf>
    <xf numFmtId="0" fontId="109" fillId="0" borderId="20" xfId="0" applyFont="1" applyBorder="1" applyAlignment="1">
      <alignment horizontal="center" vertical="center"/>
    </xf>
    <xf numFmtId="0" fontId="109" fillId="0" borderId="26" xfId="0" applyFont="1" applyBorder="1" applyAlignment="1">
      <alignment horizontal="center" vertical="center"/>
    </xf>
    <xf numFmtId="0" fontId="109" fillId="0" borderId="4" xfId="0" applyFont="1" applyBorder="1" applyAlignment="1">
      <alignment horizontal="center" vertical="center"/>
    </xf>
    <xf numFmtId="0" fontId="109" fillId="0" borderId="0" xfId="0" applyFont="1" applyAlignment="1">
      <alignment horizontal="center" vertical="center"/>
    </xf>
    <xf numFmtId="0" fontId="109" fillId="0" borderId="6" xfId="0" applyFont="1" applyBorder="1" applyAlignment="1">
      <alignment horizontal="center" vertical="center"/>
    </xf>
    <xf numFmtId="0" fontId="108" fillId="7" borderId="4" xfId="0" applyFont="1" applyFill="1" applyBorder="1" applyAlignment="1">
      <alignment horizontal="left" vertical="top" wrapText="1"/>
    </xf>
    <xf numFmtId="0" fontId="108" fillId="7" borderId="0" xfId="0" applyFont="1" applyFill="1" applyAlignment="1">
      <alignment horizontal="left" vertical="top" wrapText="1"/>
    </xf>
    <xf numFmtId="0" fontId="108" fillId="7" borderId="6" xfId="0" applyFont="1" applyFill="1" applyBorder="1" applyAlignment="1">
      <alignment horizontal="left" vertical="top" wrapText="1"/>
    </xf>
    <xf numFmtId="0" fontId="4" fillId="0" borderId="57" xfId="0" applyFont="1" applyBorder="1" applyAlignment="1">
      <alignment horizontal="center" vertical="center"/>
    </xf>
    <xf numFmtId="0" fontId="4" fillId="0" borderId="148" xfId="0" applyFont="1" applyBorder="1" applyAlignment="1">
      <alignment horizontal="center" vertical="center"/>
    </xf>
    <xf numFmtId="0" fontId="4" fillId="0" borderId="124" xfId="0" applyFont="1" applyBorder="1" applyAlignment="1">
      <alignment horizontal="center" vertical="center"/>
    </xf>
    <xf numFmtId="0" fontId="139" fillId="0" borderId="8" xfId="0" applyFont="1" applyBorder="1" applyProtection="1">
      <alignment vertical="center"/>
      <protection locked="0"/>
    </xf>
    <xf numFmtId="0" fontId="139" fillId="0" borderId="8" xfId="0" applyFont="1" applyBorder="1" applyAlignment="1" applyProtection="1">
      <alignment horizontal="center" vertical="center"/>
      <protection locked="0"/>
    </xf>
    <xf numFmtId="0" fontId="139" fillId="0" borderId="25" xfId="0" applyFont="1" applyBorder="1" applyProtection="1">
      <alignment vertical="center"/>
      <protection locked="0"/>
    </xf>
  </cellXfs>
  <cellStyles count="5">
    <cellStyle name="通貨 2" xfId="4" xr:uid="{6809835F-0894-4A71-BEB7-5051F15FF649}"/>
    <cellStyle name="標準" xfId="0" builtinId="0"/>
    <cellStyle name="標準 2" xfId="2" xr:uid="{00000000-0005-0000-0000-000001000000}"/>
    <cellStyle name="標準 3" xfId="3" xr:uid="{18BA4443-3941-4533-B485-DF14C21FAC6A}"/>
    <cellStyle name="標準_23-moushikomi" xfId="1" xr:uid="{00000000-0005-0000-0000-000002000000}"/>
  </cellStyles>
  <dxfs count="165">
    <dxf>
      <font>
        <color theme="0"/>
      </font>
    </dxf>
    <dxf>
      <fill>
        <patternFill>
          <bgColor theme="7" tint="0.59996337778862885"/>
        </patternFill>
      </fill>
    </dxf>
    <dxf>
      <fill>
        <patternFill>
          <bgColor theme="8" tint="0.59996337778862885"/>
        </patternFill>
      </fill>
    </dxf>
    <dxf>
      <fill>
        <patternFill>
          <bgColor theme="7" tint="0.59996337778862885"/>
        </patternFill>
      </fill>
    </dxf>
    <dxf>
      <fill>
        <patternFill>
          <bgColor theme="9" tint="0.39994506668294322"/>
        </patternFill>
      </fill>
      <border>
        <vertical/>
        <horizontal/>
      </border>
    </dxf>
    <dxf>
      <fill>
        <patternFill>
          <bgColor rgb="FFFFFF8F"/>
        </patternFill>
      </fill>
    </dxf>
    <dxf>
      <font>
        <color theme="0"/>
      </font>
    </dxf>
    <dxf>
      <fill>
        <patternFill>
          <bgColor theme="7" tint="0.59996337778862885"/>
        </patternFill>
      </fill>
    </dxf>
    <dxf>
      <font>
        <color theme="0"/>
      </font>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numFmt numFmtId="202" formatCode=";;;"/>
    </dxf>
    <dxf>
      <numFmt numFmtId="202" formatCode=";;;"/>
    </dxf>
    <dxf>
      <numFmt numFmtId="202" formatCode=";;;"/>
    </dxf>
    <dxf>
      <numFmt numFmtId="202" formatCode=";;;"/>
    </dxf>
    <dxf>
      <font>
        <color auto="1"/>
      </font>
      <numFmt numFmtId="203" formatCode="\-\-\-"/>
      <fill>
        <patternFill patternType="none">
          <bgColor auto="1"/>
        </patternFill>
      </fill>
    </dxf>
    <dxf>
      <font>
        <color theme="0"/>
      </font>
    </dxf>
    <dxf>
      <font>
        <color auto="1"/>
      </font>
      <numFmt numFmtId="203" formatCode="\-\-\-"/>
    </dxf>
    <dxf>
      <font>
        <color theme="0"/>
      </font>
    </dxf>
    <dxf>
      <font>
        <color theme="0"/>
      </font>
    </dxf>
    <dxf>
      <font>
        <color theme="0"/>
      </font>
    </dxf>
    <dxf>
      <font>
        <color theme="0"/>
      </font>
    </dxf>
    <dxf>
      <font>
        <color theme="0"/>
      </font>
    </dxf>
    <dxf>
      <font>
        <color theme="0"/>
      </font>
    </dxf>
    <dxf>
      <fill>
        <patternFill>
          <bgColor theme="7" tint="0.59996337778862885"/>
        </patternFill>
      </fill>
    </dxf>
    <dxf>
      <font>
        <color auto="1"/>
      </font>
      <fill>
        <patternFill>
          <bgColor theme="8" tint="0.3999450666829432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lightGray">
          <fgColor auto="1"/>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patternFill>
      </fill>
    </dxf>
    <dxf>
      <fill>
        <patternFill>
          <bgColor rgb="FFFFCDCD"/>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bgColor theme="0" tint="-0.14990691854609822"/>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rgb="FFFF8BB2"/>
        </patternFill>
      </fill>
    </dxf>
    <dxf>
      <fill>
        <patternFill>
          <bgColor theme="8" tint="0.59996337778862885"/>
        </patternFill>
      </fill>
    </dxf>
    <dxf>
      <fill>
        <patternFill>
          <bgColor theme="8" tint="0.59996337778862885"/>
        </patternFill>
      </fill>
    </dxf>
    <dxf>
      <fill>
        <patternFill patternType="solid">
          <bgColor rgb="FFFFFF00"/>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patternType="solid">
          <bgColor rgb="FFFFFF00"/>
        </patternFill>
      </fill>
    </dxf>
    <dxf>
      <fill>
        <patternFill>
          <bgColor theme="8" tint="0.59996337778862885"/>
        </patternFill>
      </fill>
    </dxf>
    <dxf>
      <font>
        <b val="0"/>
        <i val="0"/>
        <color auto="1"/>
      </font>
      <numFmt numFmtId="204" formatCode="\✔"/>
    </dxf>
    <dxf>
      <font>
        <color theme="0"/>
      </font>
    </dxf>
    <dxf>
      <fill>
        <patternFill>
          <bgColor theme="7" tint="0.39994506668294322"/>
        </patternFill>
      </fill>
    </dxf>
    <dxf>
      <fill>
        <patternFill>
          <bgColor theme="7" tint="0.39994506668294322"/>
        </patternFill>
      </fill>
    </dxf>
    <dxf>
      <font>
        <color auto="1"/>
      </font>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79998168889431442"/>
        </patternFill>
      </fill>
    </dxf>
  </dxfs>
  <tableStyles count="0" defaultTableStyle="TableStyleMedium9" defaultPivotStyle="PivotStyleLight16"/>
  <colors>
    <mruColors>
      <color rgb="FFB9FFB9"/>
      <color rgb="FFFF9999"/>
      <color rgb="FFFFE5E5"/>
      <color rgb="FFFF7C80"/>
      <color rgb="FFFFCCFF"/>
      <color rgb="FFFFEFFF"/>
      <color rgb="FFFF66CC"/>
      <color rgb="FFFFABC1"/>
      <color rgb="FFFFFFA3"/>
      <color rgb="FFE8D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O$26" noThreeD="1"/>
</file>

<file path=xl/ctrlProps/ctrlProp10.xml><?xml version="1.0" encoding="utf-8"?>
<formControlPr xmlns="http://schemas.microsoft.com/office/spreadsheetml/2009/9/main" objectType="CheckBox" fmlaLink="①利用!$AO$23"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①利用!$AO$26" noThreeD="1"/>
</file>

<file path=xl/ctrlProps/ctrlProp13.xml><?xml version="1.0" encoding="utf-8"?>
<formControlPr xmlns="http://schemas.microsoft.com/office/spreadsheetml/2009/9/main" objectType="CheckBox" fmlaLink="①利用!$AO$27" lockText="1" noThreeD="1"/>
</file>

<file path=xl/ctrlProps/ctrlProp14.xml><?xml version="1.0" encoding="utf-8"?>
<formControlPr xmlns="http://schemas.microsoft.com/office/spreadsheetml/2009/9/main" objectType="CheckBox" fmlaLink="①利用!$AO$19" lockText="1" noThreeD="1"/>
</file>

<file path=xl/ctrlProps/ctrlProp15.xml><?xml version="1.0" encoding="utf-8"?>
<formControlPr xmlns="http://schemas.microsoft.com/office/spreadsheetml/2009/9/main" objectType="CheckBox" fmlaLink="①利用!$AO$23"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27"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O$19" lockText="1" noThreeD="1"/>
</file>

<file path=xl/ctrlProps/ctrlProp4.xml><?xml version="1.0" encoding="utf-8"?>
<formControlPr xmlns="http://schemas.microsoft.com/office/spreadsheetml/2009/9/main" objectType="CheckBox" fmlaLink="$AO$23" noThreeD="1"/>
</file>

<file path=xl/ctrlProps/ctrlProp5.xml><?xml version="1.0" encoding="utf-8"?>
<formControlPr xmlns="http://schemas.microsoft.com/office/spreadsheetml/2009/9/main" objectType="Radio" firstButton="1" fmlaLink="$AN$7"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①利用!$AO$26" noThreeD="1"/>
</file>

<file path=xl/ctrlProps/ctrlProp9.xml><?xml version="1.0" encoding="utf-8"?>
<formControlPr xmlns="http://schemas.microsoft.com/office/spreadsheetml/2009/9/main" objectType="CheckBox" fmlaLink="①利用!$AO$27"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emf"/><Relationship Id="rId1" Type="http://schemas.openxmlformats.org/officeDocument/2006/relationships/hyperlink" Target="#&#9317;&#39135;&#26448;!A1"/></Relationships>
</file>

<file path=xl/drawings/_rels/drawing4.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0.emf"/></Relationships>
</file>

<file path=xl/drawings/_rels/drawing8.xml.rels><?xml version="1.0" encoding="UTF-8" standalone="yes"?>
<Relationships xmlns="http://schemas.openxmlformats.org/package/2006/relationships"><Relationship Id="rId1" Type="http://schemas.openxmlformats.org/officeDocument/2006/relationships/image" Target="../media/image22.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13.jpeg"/><Relationship Id="rId13" Type="http://schemas.openxmlformats.org/officeDocument/2006/relationships/image" Target="../media/image18.jpeg"/><Relationship Id="rId3" Type="http://schemas.openxmlformats.org/officeDocument/2006/relationships/image" Target="../media/image8.jpeg"/><Relationship Id="rId7" Type="http://schemas.openxmlformats.org/officeDocument/2006/relationships/image" Target="../media/image12.jpeg"/><Relationship Id="rId12" Type="http://schemas.openxmlformats.org/officeDocument/2006/relationships/image" Target="../media/image17.jpeg"/><Relationship Id="rId2" Type="http://schemas.openxmlformats.org/officeDocument/2006/relationships/image" Target="../media/image7.jpeg"/><Relationship Id="rId1" Type="http://schemas.openxmlformats.org/officeDocument/2006/relationships/image" Target="../media/image6.jpeg"/><Relationship Id="rId6" Type="http://schemas.openxmlformats.org/officeDocument/2006/relationships/image" Target="../media/image11.jpeg"/><Relationship Id="rId11" Type="http://schemas.openxmlformats.org/officeDocument/2006/relationships/image" Target="../media/image16.jpeg"/><Relationship Id="rId5" Type="http://schemas.openxmlformats.org/officeDocument/2006/relationships/image" Target="../media/image10.jpeg"/><Relationship Id="rId10" Type="http://schemas.openxmlformats.org/officeDocument/2006/relationships/image" Target="../media/image15.jpeg"/><Relationship Id="rId4" Type="http://schemas.openxmlformats.org/officeDocument/2006/relationships/image" Target="../media/image9.jpeg"/><Relationship Id="rId9" Type="http://schemas.openxmlformats.org/officeDocument/2006/relationships/image" Target="../media/image14.jpeg"/><Relationship Id="rId14" Type="http://schemas.openxmlformats.org/officeDocument/2006/relationships/image" Target="../media/image19.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209550</xdr:colOff>
          <xdr:row>18</xdr:row>
          <xdr:rowOff>28575</xdr:rowOff>
        </xdr:from>
        <xdr:to>
          <xdr:col>17</xdr:col>
          <xdr:colOff>38100</xdr:colOff>
          <xdr:row>18</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18</xdr:row>
          <xdr:rowOff>66675</xdr:rowOff>
        </xdr:from>
        <xdr:to>
          <xdr:col>25</xdr:col>
          <xdr:colOff>0</xdr:colOff>
          <xdr:row>18</xdr:row>
          <xdr:rowOff>323850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20</xdr:row>
          <xdr:rowOff>95250</xdr:rowOff>
        </xdr:from>
        <xdr:to>
          <xdr:col>31</xdr:col>
          <xdr:colOff>0</xdr:colOff>
          <xdr:row>20</xdr:row>
          <xdr:rowOff>409575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18</xdr:row>
          <xdr:rowOff>57150</xdr:rowOff>
        </xdr:from>
        <xdr:to>
          <xdr:col>9</xdr:col>
          <xdr:colOff>171450</xdr:colOff>
          <xdr:row>18</xdr:row>
          <xdr:rowOff>361950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21165</xdr:colOff>
      <xdr:row>0</xdr:row>
      <xdr:rowOff>95249</xdr:rowOff>
    </xdr:from>
    <xdr:to>
      <xdr:col>60</xdr:col>
      <xdr:colOff>261937</xdr:colOff>
      <xdr:row>0</xdr:row>
      <xdr:rowOff>542924</xdr:rowOff>
    </xdr:to>
    <xdr:sp macro="" textlink="">
      <xdr:nvSpPr>
        <xdr:cNvPr id="2" name="四角形: 角を丸くする 1">
          <a:extLst>
            <a:ext uri="{FF2B5EF4-FFF2-40B4-BE49-F238E27FC236}">
              <a16:creationId xmlns:a16="http://schemas.microsoft.com/office/drawing/2014/main" id="{2D8F73EE-6FCF-4AC9-8129-EA6EF1D29754}"/>
            </a:ext>
          </a:extLst>
        </xdr:cNvPr>
        <xdr:cNvSpPr/>
      </xdr:nvSpPr>
      <xdr:spPr>
        <a:xfrm>
          <a:off x="437884" y="95249"/>
          <a:ext cx="8313209"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133350</xdr:colOff>
          <xdr:row>18</xdr:row>
          <xdr:rowOff>152400</xdr:rowOff>
        </xdr:from>
        <xdr:to>
          <xdr:col>17</xdr:col>
          <xdr:colOff>57150</xdr:colOff>
          <xdr:row>18</xdr:row>
          <xdr:rowOff>476250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18</xdr:row>
          <xdr:rowOff>171450</xdr:rowOff>
        </xdr:from>
        <xdr:to>
          <xdr:col>24</xdr:col>
          <xdr:colOff>152400</xdr:colOff>
          <xdr:row>18</xdr:row>
          <xdr:rowOff>476250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A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20</xdr:row>
          <xdr:rowOff>133350</xdr:rowOff>
        </xdr:from>
        <xdr:to>
          <xdr:col>27</xdr:col>
          <xdr:colOff>142875</xdr:colOff>
          <xdr:row>20</xdr:row>
          <xdr:rowOff>495300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A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142875</xdr:rowOff>
        </xdr:from>
        <xdr:to>
          <xdr:col>9</xdr:col>
          <xdr:colOff>19050</xdr:colOff>
          <xdr:row>18</xdr:row>
          <xdr:rowOff>476250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A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104775</xdr:colOff>
          <xdr:row>15</xdr:row>
          <xdr:rowOff>276225</xdr:rowOff>
        </xdr:from>
        <xdr:to>
          <xdr:col>28</xdr:col>
          <xdr:colOff>47625</xdr:colOff>
          <xdr:row>17</xdr:row>
          <xdr:rowOff>38100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B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15</xdr:row>
          <xdr:rowOff>0</xdr:rowOff>
        </xdr:from>
        <xdr:to>
          <xdr:col>28</xdr:col>
          <xdr:colOff>47625</xdr:colOff>
          <xdr:row>16</xdr:row>
          <xdr:rowOff>9525</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B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228600</xdr:rowOff>
        </xdr:from>
        <xdr:to>
          <xdr:col>12</xdr:col>
          <xdr:colOff>171450</xdr:colOff>
          <xdr:row>12</xdr:row>
          <xdr:rowOff>552450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B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12</xdr:row>
          <xdr:rowOff>209550</xdr:rowOff>
        </xdr:from>
        <xdr:to>
          <xdr:col>25</xdr:col>
          <xdr:colOff>133350</xdr:colOff>
          <xdr:row>12</xdr:row>
          <xdr:rowOff>600075</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B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238125</xdr:colOff>
          <xdr:row>12</xdr:row>
          <xdr:rowOff>752475</xdr:rowOff>
        </xdr:from>
        <xdr:to>
          <xdr:col>22</xdr:col>
          <xdr:colOff>180975</xdr:colOff>
          <xdr:row>14</xdr:row>
          <xdr:rowOff>19050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B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14</xdr:row>
          <xdr:rowOff>47625</xdr:rowOff>
        </xdr:from>
        <xdr:to>
          <xdr:col>17</xdr:col>
          <xdr:colOff>171450</xdr:colOff>
          <xdr:row>14</xdr:row>
          <xdr:rowOff>228600</xdr:rowOff>
        </xdr:to>
        <xdr:sp macro="" textlink="">
          <xdr:nvSpPr>
            <xdr:cNvPr id="70668" name="Check Box 12" hidden="1">
              <a:extLst>
                <a:ext uri="{63B3BB69-23CF-44E3-9099-C40C66FF867C}">
                  <a14:compatExt spid="_x0000_s70668"/>
                </a:ext>
                <a:ext uri="{FF2B5EF4-FFF2-40B4-BE49-F238E27FC236}">
                  <a16:creationId xmlns:a16="http://schemas.microsoft.com/office/drawing/2014/main" id="{00000000-0008-0000-0B00-00000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12</xdr:row>
          <xdr:rowOff>771525</xdr:rowOff>
        </xdr:from>
        <xdr:to>
          <xdr:col>9</xdr:col>
          <xdr:colOff>152400</xdr:colOff>
          <xdr:row>14</xdr:row>
          <xdr:rowOff>28575</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B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14</xdr:row>
          <xdr:rowOff>9525</xdr:rowOff>
        </xdr:from>
        <xdr:to>
          <xdr:col>9</xdr:col>
          <xdr:colOff>152400</xdr:colOff>
          <xdr:row>14</xdr:row>
          <xdr:rowOff>238125</xdr:rowOff>
        </xdr:to>
        <xdr:sp macro="" textlink="">
          <xdr:nvSpPr>
            <xdr:cNvPr id="70670" name="Check Box 14" hidden="1">
              <a:extLst>
                <a:ext uri="{63B3BB69-23CF-44E3-9099-C40C66FF867C}">
                  <a14:compatExt spid="_x0000_s70670"/>
                </a:ext>
                <a:ext uri="{FF2B5EF4-FFF2-40B4-BE49-F238E27FC236}">
                  <a16:creationId xmlns:a16="http://schemas.microsoft.com/office/drawing/2014/main" id="{00000000-0008-0000-0B00-00000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20</xdr:col>
      <xdr:colOff>962</xdr:colOff>
      <xdr:row>16</xdr:row>
      <xdr:rowOff>114300</xdr:rowOff>
    </xdr:from>
    <xdr:to>
      <xdr:col>20</xdr:col>
      <xdr:colOff>5196</xdr:colOff>
      <xdr:row>17</xdr:row>
      <xdr:rowOff>195334</xdr:rowOff>
    </xdr:to>
    <xdr:sp macro="" textlink="">
      <xdr:nvSpPr>
        <xdr:cNvPr id="12" name="吹き出し: 角を丸めた四角形 11">
          <a:extLst>
            <a:ext uri="{FF2B5EF4-FFF2-40B4-BE49-F238E27FC236}">
              <a16:creationId xmlns:a16="http://schemas.microsoft.com/office/drawing/2014/main" id="{3F1BA9F1-8695-4AB3-9BF4-0C3CD0852F2B}"/>
            </a:ext>
          </a:extLst>
        </xdr:cNvPr>
        <xdr:cNvSpPr/>
      </xdr:nvSpPr>
      <xdr:spPr>
        <a:xfrm>
          <a:off x="11933189" y="4270664"/>
          <a:ext cx="4234" cy="375443"/>
        </a:xfrm>
        <a:prstGeom prst="wedgeRoundRectCallout">
          <a:avLst>
            <a:gd name="adj1" fmla="val 38089"/>
            <a:gd name="adj2" fmla="val 18163"/>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en-US" altLang="ja-JP" sz="1800" b="1">
              <a:solidFill>
                <a:srgbClr val="FF0000"/>
              </a:solidFill>
            </a:rPr>
            <a:t>2</a:t>
          </a:r>
          <a:r>
            <a:rPr kumimoji="1" lang="ja-JP" altLang="en-US" sz="1800" b="1">
              <a:solidFill>
                <a:srgbClr val="FF0000"/>
              </a:solidFill>
            </a:rPr>
            <a:t>泊</a:t>
          </a:r>
          <a:r>
            <a:rPr kumimoji="1" lang="en-US" altLang="ja-JP" sz="1800" b="1">
              <a:solidFill>
                <a:srgbClr val="FF0000"/>
              </a:solidFill>
            </a:rPr>
            <a:t>3</a:t>
          </a:r>
          <a:r>
            <a:rPr kumimoji="1" lang="ja-JP" altLang="en-US" sz="1800" b="1">
              <a:solidFill>
                <a:srgbClr val="FF0000"/>
              </a:solidFill>
            </a:rPr>
            <a:t>日</a:t>
          </a:r>
        </a:p>
      </xdr:txBody>
    </xdr:sp>
    <xdr:clientData/>
  </xdr:twoCellAnchor>
  <xdr:twoCellAnchor>
    <xdr:from>
      <xdr:col>20</xdr:col>
      <xdr:colOff>5196</xdr:colOff>
      <xdr:row>16</xdr:row>
      <xdr:rowOff>66675</xdr:rowOff>
    </xdr:from>
    <xdr:to>
      <xdr:col>20</xdr:col>
      <xdr:colOff>5196</xdr:colOff>
      <xdr:row>17</xdr:row>
      <xdr:rowOff>212372</xdr:rowOff>
    </xdr:to>
    <xdr:sp macro="" textlink="">
      <xdr:nvSpPr>
        <xdr:cNvPr id="13" name="楕円 12">
          <a:extLst>
            <a:ext uri="{FF2B5EF4-FFF2-40B4-BE49-F238E27FC236}">
              <a16:creationId xmlns:a16="http://schemas.microsoft.com/office/drawing/2014/main" id="{49C788B2-622A-47A5-A078-EA4DABC212FA}"/>
            </a:ext>
          </a:extLst>
        </xdr:cNvPr>
        <xdr:cNvSpPr/>
      </xdr:nvSpPr>
      <xdr:spPr>
        <a:xfrm>
          <a:off x="11937423" y="4223039"/>
          <a:ext cx="0" cy="440106"/>
        </a:xfrm>
        <a:prstGeom prst="ellipse">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t>例</a:t>
          </a:r>
        </a:p>
      </xdr:txBody>
    </xdr:sp>
    <xdr:clientData/>
  </xdr:twoCellAnchor>
  <xdr:twoCellAnchor>
    <xdr:from>
      <xdr:col>45</xdr:col>
      <xdr:colOff>237108</xdr:colOff>
      <xdr:row>19</xdr:row>
      <xdr:rowOff>488856</xdr:rowOff>
    </xdr:from>
    <xdr:to>
      <xdr:col>65</xdr:col>
      <xdr:colOff>50646</xdr:colOff>
      <xdr:row>42</xdr:row>
      <xdr:rowOff>81642</xdr:rowOff>
    </xdr:to>
    <xdr:grpSp>
      <xdr:nvGrpSpPr>
        <xdr:cNvPr id="18" name="グループ化 17">
          <a:extLst>
            <a:ext uri="{FF2B5EF4-FFF2-40B4-BE49-F238E27FC236}">
              <a16:creationId xmlns:a16="http://schemas.microsoft.com/office/drawing/2014/main" id="{C916643B-EF19-D28C-FD20-451AD59CD4AC}"/>
            </a:ext>
          </a:extLst>
        </xdr:cNvPr>
        <xdr:cNvGrpSpPr/>
      </xdr:nvGrpSpPr>
      <xdr:grpSpPr>
        <a:xfrm>
          <a:off x="11599072" y="6231070"/>
          <a:ext cx="10726467" cy="12737286"/>
          <a:chOff x="7814494" y="3101975"/>
          <a:chExt cx="9764076" cy="6938432"/>
        </a:xfrm>
        <a:solidFill>
          <a:schemeClr val="bg1"/>
        </a:solidFill>
      </xdr:grpSpPr>
      <xdr:pic>
        <xdr:nvPicPr>
          <xdr:cNvPr id="17" name="図 16">
            <a:extLst>
              <a:ext uri="{FF2B5EF4-FFF2-40B4-BE49-F238E27FC236}">
                <a16:creationId xmlns:a16="http://schemas.microsoft.com/office/drawing/2014/main" id="{742064D1-20BF-8E6E-200B-4A3EBC7E8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8182" y="3196738"/>
            <a:ext cx="4257675" cy="1464880"/>
          </a:xfrm>
          <a:prstGeom prst="rect">
            <a:avLst/>
          </a:prstGeom>
          <a:grpFill/>
        </xdr:spPr>
      </xdr:pic>
      <xdr:grpSp>
        <xdr:nvGrpSpPr>
          <xdr:cNvPr id="11" name="グループ化 10">
            <a:extLst>
              <a:ext uri="{FF2B5EF4-FFF2-40B4-BE49-F238E27FC236}">
                <a16:creationId xmlns:a16="http://schemas.microsoft.com/office/drawing/2014/main" id="{5193759A-2DCD-39BB-005D-919530694AF6}"/>
              </a:ext>
            </a:extLst>
          </xdr:cNvPr>
          <xdr:cNvGrpSpPr/>
        </xdr:nvGrpSpPr>
        <xdr:grpSpPr>
          <a:xfrm>
            <a:off x="7814494" y="3101975"/>
            <a:ext cx="9764076" cy="6938432"/>
            <a:chOff x="7772319" y="-935457"/>
            <a:chExt cx="14076285" cy="9549552"/>
          </a:xfrm>
          <a:grpFill/>
        </xdr:grpSpPr>
        <xdr:grpSp>
          <xdr:nvGrpSpPr>
            <xdr:cNvPr id="10" name="グループ化 9">
              <a:extLst>
                <a:ext uri="{FF2B5EF4-FFF2-40B4-BE49-F238E27FC236}">
                  <a16:creationId xmlns:a16="http://schemas.microsoft.com/office/drawing/2014/main" id="{F161C2A9-45D7-9305-EC13-A2D0C7664795}"/>
                </a:ext>
              </a:extLst>
            </xdr:cNvPr>
            <xdr:cNvGrpSpPr/>
          </xdr:nvGrpSpPr>
          <xdr:grpSpPr>
            <a:xfrm>
              <a:off x="7772319" y="-935457"/>
              <a:ext cx="14076285" cy="9549552"/>
              <a:chOff x="22714662" y="943655"/>
              <a:chExt cx="14076285" cy="9753976"/>
            </a:xfrm>
            <a:grpFill/>
          </xdr:grpSpPr>
          <xdr:grpSp>
            <xdr:nvGrpSpPr>
              <xdr:cNvPr id="4" name="グループ化 3">
                <a:extLst>
                  <a:ext uri="{FF2B5EF4-FFF2-40B4-BE49-F238E27FC236}">
                    <a16:creationId xmlns:a16="http://schemas.microsoft.com/office/drawing/2014/main" id="{66512CAA-56EC-CD88-D5CE-788B49E72B40}"/>
                  </a:ext>
                </a:extLst>
              </xdr:cNvPr>
              <xdr:cNvGrpSpPr/>
            </xdr:nvGrpSpPr>
            <xdr:grpSpPr>
              <a:xfrm>
                <a:off x="22714662" y="943655"/>
                <a:ext cx="14076285" cy="9753976"/>
                <a:chOff x="27977224" y="1431811"/>
                <a:chExt cx="14076285" cy="9753976"/>
              </a:xfrm>
              <a:grpFill/>
            </xdr:grpSpPr>
            <xdr:grpSp>
              <xdr:nvGrpSpPr>
                <xdr:cNvPr id="6" name="グループ化 5">
                  <a:extLst>
                    <a:ext uri="{FF2B5EF4-FFF2-40B4-BE49-F238E27FC236}">
                      <a16:creationId xmlns:a16="http://schemas.microsoft.com/office/drawing/2014/main" id="{FD8A3A1C-0D98-6801-0DD8-FDE36410C8F6}"/>
                    </a:ext>
                  </a:extLst>
                </xdr:cNvPr>
                <xdr:cNvGrpSpPr/>
              </xdr:nvGrpSpPr>
              <xdr:grpSpPr>
                <a:xfrm>
                  <a:off x="27977224" y="3730312"/>
                  <a:ext cx="14076285" cy="7455475"/>
                  <a:chOff x="8194971" y="1682859"/>
                  <a:chExt cx="14060175" cy="7889658"/>
                </a:xfrm>
                <a:grpFill/>
              </xdr:grpSpPr>
              <xdr:pic>
                <xdr:nvPicPr>
                  <xdr:cNvPr id="5" name="図 4">
                    <a:extLst>
                      <a:ext uri="{FF2B5EF4-FFF2-40B4-BE49-F238E27FC236}">
                        <a16:creationId xmlns:a16="http://schemas.microsoft.com/office/drawing/2014/main" id="{4BFFFBBE-C125-4E20-B24B-5D43352EEB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4971" y="1682859"/>
                    <a:ext cx="6170239" cy="2265204"/>
                  </a:xfrm>
                  <a:prstGeom prst="rect">
                    <a:avLst/>
                  </a:prstGeom>
                  <a:grpFill/>
                </xdr:spPr>
              </xdr:pic>
              <xdr:grpSp>
                <xdr:nvGrpSpPr>
                  <xdr:cNvPr id="50" name="グループ化 49">
                    <a:extLst>
                      <a:ext uri="{FF2B5EF4-FFF2-40B4-BE49-F238E27FC236}">
                        <a16:creationId xmlns:a16="http://schemas.microsoft.com/office/drawing/2014/main" id="{062803EF-6D1E-CBFD-8ABC-7AFDE1313F7D}"/>
                      </a:ext>
                    </a:extLst>
                  </xdr:cNvPr>
                  <xdr:cNvGrpSpPr/>
                </xdr:nvGrpSpPr>
                <xdr:grpSpPr>
                  <a:xfrm>
                    <a:off x="8428553" y="2849413"/>
                    <a:ext cx="13826593" cy="6723104"/>
                    <a:chOff x="8451568" y="2873051"/>
                    <a:chExt cx="13892998" cy="6773682"/>
                  </a:xfrm>
                  <a:grpFill/>
                </xdr:grpSpPr>
                <xdr:grpSp>
                  <xdr:nvGrpSpPr>
                    <xdr:cNvPr id="26" name="グループ化 25">
                      <a:extLst>
                        <a:ext uri="{FF2B5EF4-FFF2-40B4-BE49-F238E27FC236}">
                          <a16:creationId xmlns:a16="http://schemas.microsoft.com/office/drawing/2014/main" id="{0ADAF858-8E2A-D277-A464-88F3C6451131}"/>
                        </a:ext>
                      </a:extLst>
                    </xdr:cNvPr>
                    <xdr:cNvGrpSpPr/>
                  </xdr:nvGrpSpPr>
                  <xdr:grpSpPr>
                    <a:xfrm>
                      <a:off x="8451568" y="2873051"/>
                      <a:ext cx="13892998" cy="2116754"/>
                      <a:chOff x="7794888" y="2606243"/>
                      <a:chExt cx="14229797" cy="1879008"/>
                    </a:xfrm>
                    <a:grpFill/>
                  </xdr:grpSpPr>
                  <xdr:sp macro="" textlink="">
                    <xdr:nvSpPr>
                      <xdr:cNvPr id="15" name="吹き出し: 四角形 14">
                        <a:extLst>
                          <a:ext uri="{FF2B5EF4-FFF2-40B4-BE49-F238E27FC236}">
                            <a16:creationId xmlns:a16="http://schemas.microsoft.com/office/drawing/2014/main" id="{88BC54B9-0F5D-4FED-8F7F-C17D84D7953E}"/>
                          </a:ext>
                        </a:extLst>
                      </xdr:cNvPr>
                      <xdr:cNvSpPr/>
                    </xdr:nvSpPr>
                    <xdr:spPr>
                      <a:xfrm>
                        <a:off x="14595659" y="2606243"/>
                        <a:ext cx="7429026" cy="443258"/>
                      </a:xfrm>
                      <a:prstGeom prst="wedgeRectCallout">
                        <a:avLst>
                          <a:gd name="adj1" fmla="val -59034"/>
                          <a:gd name="adj2" fmla="val 23948"/>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200" kern="1200"/>
                          <a:t>１級やＡ判定など重度身障者の方は（本人のみ</a:t>
                        </a:r>
                        <a:r>
                          <a:rPr kumimoji="1" lang="en-US" altLang="ja-JP" sz="1200" kern="1200"/>
                          <a:t>+</a:t>
                        </a:r>
                        <a:r>
                          <a:rPr kumimoji="1" lang="ja-JP" altLang="en-US" sz="1200" kern="1200"/>
                          <a:t>介護者）施設利用料免除</a:t>
                        </a:r>
                        <a:endParaRPr kumimoji="1" lang="en-US" altLang="ja-JP" sz="1200" kern="1200"/>
                      </a:p>
                    </xdr:txBody>
                  </xdr:sp>
                  <xdr:sp macro="" textlink="">
                    <xdr:nvSpPr>
                      <xdr:cNvPr id="25" name="吹き出し: 四角形 24">
                        <a:extLst>
                          <a:ext uri="{FF2B5EF4-FFF2-40B4-BE49-F238E27FC236}">
                            <a16:creationId xmlns:a16="http://schemas.microsoft.com/office/drawing/2014/main" id="{6E3C97FC-EA20-4339-8824-5F2A72239363}"/>
                          </a:ext>
                        </a:extLst>
                      </xdr:cNvPr>
                      <xdr:cNvSpPr/>
                    </xdr:nvSpPr>
                    <xdr:spPr>
                      <a:xfrm>
                        <a:off x="7794888" y="3870567"/>
                        <a:ext cx="2954033" cy="614684"/>
                      </a:xfrm>
                      <a:prstGeom prst="wedgeRectCallout">
                        <a:avLst>
                          <a:gd name="adj1" fmla="val 45344"/>
                          <a:gd name="adj2" fmla="val -97222"/>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400" kern="1200"/>
                          <a:t>小学校～高校生までは</a:t>
                        </a:r>
                        <a:endParaRPr kumimoji="1" lang="en-US" altLang="ja-JP" sz="1400" kern="1200"/>
                      </a:p>
                      <a:p>
                        <a:pPr algn="l"/>
                        <a:r>
                          <a:rPr kumimoji="1" lang="ja-JP" altLang="en-US" sz="1800" b="1" u="sng" kern="1200">
                            <a:solidFill>
                              <a:srgbClr val="FF0000"/>
                            </a:solidFill>
                          </a:rPr>
                          <a:t>学年を必ず記入　</a:t>
                        </a:r>
                      </a:p>
                    </xdr:txBody>
                  </xdr:sp>
                </xdr:grpSp>
                <xdr:sp macro="" textlink="">
                  <xdr:nvSpPr>
                    <xdr:cNvPr id="29" name="正方形/長方形 28">
                      <a:extLst>
                        <a:ext uri="{FF2B5EF4-FFF2-40B4-BE49-F238E27FC236}">
                          <a16:creationId xmlns:a16="http://schemas.microsoft.com/office/drawing/2014/main" id="{233FEA46-BE1D-47A6-9582-2E0190D669F8}"/>
                        </a:ext>
                      </a:extLst>
                    </xdr:cNvPr>
                    <xdr:cNvSpPr/>
                  </xdr:nvSpPr>
                  <xdr:spPr>
                    <a:xfrm>
                      <a:off x="14086622" y="9326005"/>
                      <a:ext cx="1197689" cy="320728"/>
                    </a:xfrm>
                    <a:prstGeom prst="rect">
                      <a:avLst/>
                    </a:prstGeom>
                    <a:grpFill/>
                    <a:ln w="9525">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grpSp>
            </xdr:grpSp>
            <xdr:sp macro="" textlink="">
              <xdr:nvSpPr>
                <xdr:cNvPr id="2" name="吹き出し: 角を丸めた四角形 1">
                  <a:extLst>
                    <a:ext uri="{FF2B5EF4-FFF2-40B4-BE49-F238E27FC236}">
                      <a16:creationId xmlns:a16="http://schemas.microsoft.com/office/drawing/2014/main" id="{22EE04E3-A6C8-4B45-A427-21BDEA996513}"/>
                    </a:ext>
                  </a:extLst>
                </xdr:cNvPr>
                <xdr:cNvSpPr/>
              </xdr:nvSpPr>
              <xdr:spPr>
                <a:xfrm>
                  <a:off x="34244112" y="1431811"/>
                  <a:ext cx="7059386" cy="2192530"/>
                </a:xfrm>
                <a:prstGeom prst="wedgeRoundRectCallout">
                  <a:avLst>
                    <a:gd name="adj1" fmla="val -28420"/>
                    <a:gd name="adj2" fmla="val 731"/>
                    <a:gd name="adj3" fmla="val 16667"/>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lang="ja-JP" altLang="en-US" sz="1200" b="0" i="0" u="none" strike="noStrike">
                      <a:solidFill>
                        <a:srgbClr val="FF0000"/>
                      </a:solidFill>
                      <a:effectLst/>
                      <a:latin typeface="メイリオ" panose="020B0604030504040204" pitchFamily="50" charset="-128"/>
                      <a:ea typeface="メイリオ" panose="020B0604030504040204" pitchFamily="50" charset="-128"/>
                    </a:rPr>
                    <a:t>○以下の場合は宿泊料金</a:t>
                  </a:r>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①お風呂に入る</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②宿泊予定で代表者会（１６：３０）以降に帰った場合</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FF0000"/>
                      </a:solidFill>
                      <a:effectLst/>
                      <a:latin typeface="メイリオ" panose="020B0604030504040204" pitchFamily="50" charset="-128"/>
                      <a:ea typeface="メイリオ" panose="020B0604030504040204" pitchFamily="50" charset="-128"/>
                    </a:rPr>
                    <a:t>○以下の場合は一日利用料金</a:t>
                  </a:r>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①保護者等で、子ども達の手伝いで施設内にいる場合</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②昼食を青年の家で食べる場合</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FF0000"/>
                      </a:solidFill>
                      <a:effectLst/>
                      <a:latin typeface="メイリオ" panose="020B0604030504040204" pitchFamily="50" charset="-128"/>
                      <a:ea typeface="メイリオ" panose="020B0604030504040204" pitchFamily="50" charset="-128"/>
                    </a:rPr>
                    <a:t>○以下の場合は無料</a:t>
                  </a:r>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①講話のみをされる講師（２時間以内）</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②集団宿泊教室で夜の活動を見学</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xdr:txBody>
            </xdr:sp>
          </xdr:grpSp>
          <xdr:sp macro="" textlink="">
            <xdr:nvSpPr>
              <xdr:cNvPr id="7" name="吹き出し: 四角形 6">
                <a:extLst>
                  <a:ext uri="{FF2B5EF4-FFF2-40B4-BE49-F238E27FC236}">
                    <a16:creationId xmlns:a16="http://schemas.microsoft.com/office/drawing/2014/main" id="{3981C1D5-1EED-48F4-88E7-2A3AF640C893}"/>
                  </a:ext>
                </a:extLst>
              </xdr:cNvPr>
              <xdr:cNvSpPr/>
            </xdr:nvSpPr>
            <xdr:spPr>
              <a:xfrm>
                <a:off x="29416980" y="5099973"/>
                <a:ext cx="6412144" cy="425189"/>
              </a:xfrm>
              <a:prstGeom prst="wedgeRectCallout">
                <a:avLst>
                  <a:gd name="adj1" fmla="val -58530"/>
                  <a:gd name="adj2" fmla="val -20157"/>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400" kern="1200"/>
                  <a:t>２級やＢ判定など（本人のみ）施設利用料無料　</a:t>
                </a:r>
                <a:endParaRPr kumimoji="1" lang="en-US" altLang="ja-JP" sz="1400" kern="1200"/>
              </a:p>
            </xdr:txBody>
          </xdr:sp>
        </xdr:grpSp>
        <xdr:sp macro="" textlink="">
          <xdr:nvSpPr>
            <xdr:cNvPr id="8" name="正方形/長方形 7">
              <a:extLst>
                <a:ext uri="{FF2B5EF4-FFF2-40B4-BE49-F238E27FC236}">
                  <a16:creationId xmlns:a16="http://schemas.microsoft.com/office/drawing/2014/main" id="{C61B4026-585C-438B-B41F-B80944EE8567}"/>
                </a:ext>
              </a:extLst>
            </xdr:cNvPr>
            <xdr:cNvSpPr/>
          </xdr:nvSpPr>
          <xdr:spPr>
            <a:xfrm>
              <a:off x="14575462" y="1960255"/>
              <a:ext cx="3336558" cy="373852"/>
            </a:xfrm>
            <a:prstGeom prst="rect">
              <a:avLst/>
            </a:prstGeom>
            <a:grpFill/>
            <a:ln w="1270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200" b="1" kern="1200"/>
                <a:t>７免除申請に内訳を記入</a:t>
              </a:r>
            </a:p>
          </xdr:txBody>
        </xdr:sp>
      </xdr:grpSp>
    </xdr:grpSp>
    <xdr:clientData/>
  </xdr:twoCellAnchor>
  <xdr:twoCellAnchor editAs="oneCell">
    <xdr:from>
      <xdr:col>45</xdr:col>
      <xdr:colOff>307107</xdr:colOff>
      <xdr:row>15</xdr:row>
      <xdr:rowOff>322980</xdr:rowOff>
    </xdr:from>
    <xdr:to>
      <xdr:col>52</xdr:col>
      <xdr:colOff>219227</xdr:colOff>
      <xdr:row>19</xdr:row>
      <xdr:rowOff>434185</xdr:rowOff>
    </xdr:to>
    <xdr:pic>
      <xdr:nvPicPr>
        <xdr:cNvPr id="14" name="図 13">
          <a:extLst>
            <a:ext uri="{FF2B5EF4-FFF2-40B4-BE49-F238E27FC236}">
              <a16:creationId xmlns:a16="http://schemas.microsoft.com/office/drawing/2014/main" id="{F7DD2257-8F79-F118-08F4-A9D7C9025D5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05786" y="3956087"/>
          <a:ext cx="4103120" cy="1798490"/>
        </a:xfrm>
        <a:prstGeom prst="rect">
          <a:avLst/>
        </a:prstGeom>
        <a:solidFill>
          <a:schemeClr val="bg1"/>
        </a:solidFill>
        <a:ln w="53975">
          <a:solidFill>
            <a:srgbClr val="FF0000"/>
          </a:solidFill>
        </a:ln>
      </xdr:spPr>
    </xdr:pic>
    <xdr:clientData/>
  </xdr:twoCellAnchor>
  <xdr:twoCellAnchor>
    <xdr:from>
      <xdr:col>45</xdr:col>
      <xdr:colOff>288097</xdr:colOff>
      <xdr:row>14</xdr:row>
      <xdr:rowOff>122425</xdr:rowOff>
    </xdr:from>
    <xdr:to>
      <xdr:col>48</xdr:col>
      <xdr:colOff>2345</xdr:colOff>
      <xdr:row>15</xdr:row>
      <xdr:rowOff>260462</xdr:rowOff>
    </xdr:to>
    <xdr:sp macro="" textlink="">
      <xdr:nvSpPr>
        <xdr:cNvPr id="9" name="四角形: 角を丸くする 8">
          <a:extLst>
            <a:ext uri="{FF2B5EF4-FFF2-40B4-BE49-F238E27FC236}">
              <a16:creationId xmlns:a16="http://schemas.microsoft.com/office/drawing/2014/main" id="{3A830FEC-43C9-4466-8DD8-EB530463FEA8}"/>
            </a:ext>
          </a:extLst>
        </xdr:cNvPr>
        <xdr:cNvSpPr/>
      </xdr:nvSpPr>
      <xdr:spPr>
        <a:xfrm>
          <a:off x="11650061" y="3728318"/>
          <a:ext cx="1265463" cy="682323"/>
        </a:xfrm>
        <a:prstGeom prst="roundRect">
          <a:avLst/>
        </a:prstGeom>
        <a:solidFill>
          <a:schemeClr val="bg1"/>
        </a:solidFill>
        <a:ln w="47625">
          <a:solidFill>
            <a:schemeClr val="accent1">
              <a:lumMod val="60000"/>
              <a:lumOff val="40000"/>
            </a:schemeClr>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solidFill>
                <a:srgbClr val="FF0000"/>
              </a:solidFill>
            </a:rPr>
            <a:t>記入例</a:t>
          </a:r>
          <a:endParaRPr kumimoji="1" lang="ja-JP" altLang="en-US" sz="1800" kern="1200"/>
        </a:p>
      </xdr:txBody>
    </xdr:sp>
    <xdr:clientData/>
  </xdr:twoCellAnchor>
  <xdr:twoCellAnchor>
    <xdr:from>
      <xdr:col>2</xdr:col>
      <xdr:colOff>54427</xdr:colOff>
      <xdr:row>0</xdr:row>
      <xdr:rowOff>108857</xdr:rowOff>
    </xdr:from>
    <xdr:to>
      <xdr:col>19</xdr:col>
      <xdr:colOff>27214</xdr:colOff>
      <xdr:row>0</xdr:row>
      <xdr:rowOff>598714</xdr:rowOff>
    </xdr:to>
    <xdr:sp macro="" textlink="">
      <xdr:nvSpPr>
        <xdr:cNvPr id="19" name="四角形: 角を丸くする 18">
          <a:extLst>
            <a:ext uri="{FF2B5EF4-FFF2-40B4-BE49-F238E27FC236}">
              <a16:creationId xmlns:a16="http://schemas.microsoft.com/office/drawing/2014/main" id="{FEAACBA1-D422-4150-B563-6AEF3504D08B}"/>
            </a:ext>
          </a:extLst>
        </xdr:cNvPr>
        <xdr:cNvSpPr/>
      </xdr:nvSpPr>
      <xdr:spPr>
        <a:xfrm>
          <a:off x="299356" y="108857"/>
          <a:ext cx="10926537" cy="489857"/>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400" b="0" kern="1200">
              <a:solidFill>
                <a:sysClr val="windowText" lastClr="000000"/>
              </a:solidFill>
            </a:rPr>
            <a:t>sheet</a:t>
          </a:r>
          <a:r>
            <a:rPr kumimoji="1" lang="ja-JP" altLang="en-US" sz="2400" b="1" kern="1200">
              <a:solidFill>
                <a:srgbClr val="FF0000"/>
              </a:solidFill>
            </a:rPr>
            <a:t>①</a:t>
          </a:r>
          <a:r>
            <a:rPr kumimoji="1" lang="ja-JP" altLang="en-US" sz="1800" b="1" kern="1200">
              <a:solidFill>
                <a:srgbClr val="FF0000"/>
              </a:solidFill>
            </a:rPr>
            <a:t>利用</a:t>
          </a:r>
          <a:r>
            <a:rPr kumimoji="1" lang="ja-JP" altLang="en-US" sz="1800" b="0" kern="1200">
              <a:solidFill>
                <a:sysClr val="windowText" lastClr="000000"/>
              </a:solidFill>
            </a:rPr>
            <a:t>許可申請書</a:t>
          </a:r>
          <a:r>
            <a:rPr kumimoji="1" lang="ja-JP" altLang="en-US" sz="1800" b="1" kern="1200">
              <a:solidFill>
                <a:srgbClr val="FF0000"/>
              </a:solidFill>
            </a:rPr>
            <a:t>～</a:t>
          </a:r>
          <a:r>
            <a:rPr kumimoji="1" lang="ja-JP" altLang="en-US" sz="2400" b="1" kern="1200">
              <a:solidFill>
                <a:srgbClr val="FF0000"/>
              </a:solidFill>
            </a:rPr>
            <a:t>⑤</a:t>
          </a:r>
          <a:r>
            <a:rPr kumimoji="1" lang="ja-JP" altLang="en-US" sz="1800" b="1" kern="1200">
              <a:solidFill>
                <a:srgbClr val="FF0000"/>
              </a:solidFill>
            </a:rPr>
            <a:t>食物</a:t>
          </a:r>
          <a:r>
            <a:rPr kumimoji="1" lang="ja-JP" altLang="en-US" sz="1800" b="0" kern="1200">
              <a:solidFill>
                <a:sysClr val="windowText" lastClr="000000"/>
              </a:solidFill>
            </a:rPr>
            <a:t>アレルギー確認表　</a:t>
          </a:r>
          <a:r>
            <a:rPr kumimoji="1" lang="ja-JP" altLang="en-US" sz="1800" b="1" kern="1200">
              <a:solidFill>
                <a:srgbClr val="FF0000"/>
              </a:solidFill>
            </a:rPr>
            <a:t>必ず提出　　</a:t>
          </a:r>
          <a:r>
            <a:rPr kumimoji="1" lang="ja-JP" altLang="en-US" sz="2400" b="1" kern="1200">
              <a:solidFill>
                <a:schemeClr val="accent1"/>
              </a:solidFill>
            </a:rPr>
            <a:t>⑥～⑧</a:t>
          </a:r>
          <a:r>
            <a:rPr kumimoji="1" lang="ja-JP" altLang="en-US" sz="1800" kern="1200">
              <a:solidFill>
                <a:schemeClr val="accent1"/>
              </a:solidFill>
            </a:rPr>
            <a:t>　</a:t>
          </a:r>
          <a:r>
            <a:rPr kumimoji="1" lang="ja-JP" altLang="en-US" sz="1800" b="1" kern="1200">
              <a:solidFill>
                <a:srgbClr val="0070C0"/>
              </a:solidFill>
            </a:rPr>
            <a:t>該当する場合に提出</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849</xdr:colOff>
      <xdr:row>30</xdr:row>
      <xdr:rowOff>27213</xdr:rowOff>
    </xdr:from>
    <xdr:to>
      <xdr:col>59</xdr:col>
      <xdr:colOff>104179</xdr:colOff>
      <xdr:row>41</xdr:row>
      <xdr:rowOff>367392</xdr:rowOff>
    </xdr:to>
    <xdr:sp macro="" textlink="">
      <xdr:nvSpPr>
        <xdr:cNvPr id="2" name="右中かっこ 1">
          <a:extLst>
            <a:ext uri="{FF2B5EF4-FFF2-40B4-BE49-F238E27FC236}">
              <a16:creationId xmlns:a16="http://schemas.microsoft.com/office/drawing/2014/main" id="{B9DD8CE4-0A61-4892-BACA-9701719204AC}"/>
            </a:ext>
          </a:extLst>
        </xdr:cNvPr>
        <xdr:cNvSpPr/>
      </xdr:nvSpPr>
      <xdr:spPr>
        <a:xfrm>
          <a:off x="12740537" y="11382799"/>
          <a:ext cx="564697" cy="4924085"/>
        </a:xfrm>
        <a:prstGeom prst="rightBrace">
          <a:avLst>
            <a:gd name="adj1" fmla="val 66395"/>
            <a:gd name="adj2" fmla="val 41758"/>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668582</xdr:colOff>
      <xdr:row>8</xdr:row>
      <xdr:rowOff>217583</xdr:rowOff>
    </xdr:from>
    <xdr:to>
      <xdr:col>29</xdr:col>
      <xdr:colOff>194949</xdr:colOff>
      <xdr:row>11</xdr:row>
      <xdr:rowOff>151640</xdr:rowOff>
    </xdr:to>
    <xdr:sp macro="" textlink="">
      <xdr:nvSpPr>
        <xdr:cNvPr id="3" name="右中かっこ 2">
          <a:extLst>
            <a:ext uri="{FF2B5EF4-FFF2-40B4-BE49-F238E27FC236}">
              <a16:creationId xmlns:a16="http://schemas.microsoft.com/office/drawing/2014/main" id="{375A5939-2BFB-489A-A025-234A7541DBE9}"/>
            </a:ext>
          </a:extLst>
        </xdr:cNvPr>
        <xdr:cNvSpPr/>
      </xdr:nvSpPr>
      <xdr:spPr>
        <a:xfrm>
          <a:off x="16270532" y="2703608"/>
          <a:ext cx="240742" cy="648432"/>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59</xdr:col>
      <xdr:colOff>203682</xdr:colOff>
      <xdr:row>30</xdr:row>
      <xdr:rowOff>328666</xdr:rowOff>
    </xdr:from>
    <xdr:to>
      <xdr:col>59</xdr:col>
      <xdr:colOff>652718</xdr:colOff>
      <xdr:row>40</xdr:row>
      <xdr:rowOff>372070</xdr:rowOff>
    </xdr:to>
    <xdr:sp macro="" textlink="">
      <xdr:nvSpPr>
        <xdr:cNvPr id="9" name="吹き出し: 角を丸めた四角形 8">
          <a:hlinkClick xmlns:r="http://schemas.openxmlformats.org/officeDocument/2006/relationships" r:id="rId1"/>
          <a:extLst>
            <a:ext uri="{FF2B5EF4-FFF2-40B4-BE49-F238E27FC236}">
              <a16:creationId xmlns:a16="http://schemas.microsoft.com/office/drawing/2014/main" id="{B417049B-C3EA-DDE9-942F-7FAA11F9F8C7}"/>
            </a:ext>
          </a:extLst>
        </xdr:cNvPr>
        <xdr:cNvSpPr/>
      </xdr:nvSpPr>
      <xdr:spPr>
        <a:xfrm>
          <a:off x="13404737" y="11684252"/>
          <a:ext cx="449036" cy="4210591"/>
        </a:xfrm>
        <a:prstGeom prst="wedgeRoundRectCallout">
          <a:avLst>
            <a:gd name="adj1" fmla="val -49925"/>
            <a:gd name="adj2" fmla="val 36701"/>
            <a:gd name="adj3" fmla="val 16667"/>
          </a:avLst>
        </a:prstGeom>
        <a:solidFill>
          <a:srgbClr val="FFFF00"/>
        </a:solidFill>
        <a:ln>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vert="horz" rtlCol="0" anchor="ctr"/>
        <a:lstStyle/>
        <a:p>
          <a:pPr algn="ctr"/>
          <a:r>
            <a:rPr kumimoji="0" lang="ja-JP" altLang="en-US" sz="1800" b="1" i="0" u="none" strike="noStrike">
              <a:solidFill>
                <a:schemeClr val="tx1"/>
              </a:solidFill>
              <a:effectLst/>
              <a:latin typeface="+mn-lt"/>
              <a:ea typeface="+mn-ea"/>
              <a:cs typeface="+mn-cs"/>
            </a:rPr>
            <a:t>食材注文表</a:t>
          </a:r>
          <a:endParaRPr kumimoji="0" lang="en-US" altLang="ja-JP" sz="1800" b="1" i="0" u="none" strike="noStrike">
            <a:solidFill>
              <a:schemeClr val="tx1"/>
            </a:solidFill>
            <a:effectLst/>
            <a:latin typeface="+mn-lt"/>
            <a:ea typeface="+mn-ea"/>
            <a:cs typeface="+mn-cs"/>
          </a:endParaRPr>
        </a:p>
        <a:p>
          <a:pPr algn="ctr"/>
          <a:r>
            <a:rPr kumimoji="0" lang="ja-JP" altLang="en-US" sz="1800" b="0" i="0" u="none" strike="noStrike">
              <a:solidFill>
                <a:schemeClr val="tx1"/>
              </a:solidFill>
              <a:effectLst/>
              <a:latin typeface="+mn-lt"/>
              <a:ea typeface="+mn-ea"/>
              <a:cs typeface="+mn-cs"/>
            </a:rPr>
            <a:t>に詳細記入</a:t>
          </a:r>
          <a:endParaRPr kumimoji="1" lang="ja-JP" altLang="en-US" sz="1800"/>
        </a:p>
      </xdr:txBody>
    </xdr:sp>
    <xdr:clientData/>
  </xdr:twoCellAnchor>
  <xdr:twoCellAnchor>
    <xdr:from>
      <xdr:col>1</xdr:col>
      <xdr:colOff>342306</xdr:colOff>
      <xdr:row>0</xdr:row>
      <xdr:rowOff>163711</xdr:rowOff>
    </xdr:from>
    <xdr:to>
      <xdr:col>21</xdr:col>
      <xdr:colOff>590550</xdr:colOff>
      <xdr:row>0</xdr:row>
      <xdr:rowOff>773907</xdr:rowOff>
    </xdr:to>
    <xdr:sp macro="" textlink="">
      <xdr:nvSpPr>
        <xdr:cNvPr id="4" name="四角形: 角を丸くする 3">
          <a:extLst>
            <a:ext uri="{FF2B5EF4-FFF2-40B4-BE49-F238E27FC236}">
              <a16:creationId xmlns:a16="http://schemas.microsoft.com/office/drawing/2014/main" id="{3F1E2A1D-8D5F-4B84-8A61-7CFB60E89422}"/>
            </a:ext>
          </a:extLst>
        </xdr:cNvPr>
        <xdr:cNvSpPr/>
      </xdr:nvSpPr>
      <xdr:spPr>
        <a:xfrm>
          <a:off x="647106" y="163711"/>
          <a:ext cx="12068769"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twoCellAnchor editAs="oneCell">
    <xdr:from>
      <xdr:col>59</xdr:col>
      <xdr:colOff>428624</xdr:colOff>
      <xdr:row>4</xdr:row>
      <xdr:rowOff>365125</xdr:rowOff>
    </xdr:from>
    <xdr:to>
      <xdr:col>70</xdr:col>
      <xdr:colOff>619125</xdr:colOff>
      <xdr:row>13</xdr:row>
      <xdr:rowOff>320675</xdr:rowOff>
    </xdr:to>
    <xdr:pic>
      <xdr:nvPicPr>
        <xdr:cNvPr id="6" name="図 5">
          <a:extLst>
            <a:ext uri="{FF2B5EF4-FFF2-40B4-BE49-F238E27FC236}">
              <a16:creationId xmlns:a16="http://schemas.microsoft.com/office/drawing/2014/main" id="{12A4BBFB-1B88-984A-90CA-888C95B2D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652499" y="2047875"/>
          <a:ext cx="9588501" cy="2813050"/>
        </a:xfrm>
        <a:prstGeom prst="rect">
          <a:avLst/>
        </a:prstGeom>
        <a:solidFill>
          <a:schemeClr val="bg1"/>
        </a:solidFill>
      </xdr:spPr>
    </xdr:pic>
    <xdr:clientData/>
  </xdr:twoCellAnchor>
  <xdr:twoCellAnchor>
    <xdr:from>
      <xdr:col>71</xdr:col>
      <xdr:colOff>269875</xdr:colOff>
      <xdr:row>7</xdr:row>
      <xdr:rowOff>47625</xdr:rowOff>
    </xdr:from>
    <xdr:to>
      <xdr:col>74</xdr:col>
      <xdr:colOff>285750</xdr:colOff>
      <xdr:row>8</xdr:row>
      <xdr:rowOff>206375</xdr:rowOff>
    </xdr:to>
    <xdr:sp macro="" textlink="">
      <xdr:nvSpPr>
        <xdr:cNvPr id="7" name="吹き出し: 四角形 6">
          <a:extLst>
            <a:ext uri="{FF2B5EF4-FFF2-40B4-BE49-F238E27FC236}">
              <a16:creationId xmlns:a16="http://schemas.microsoft.com/office/drawing/2014/main" id="{273BE07B-F17A-8E04-235F-7259607F87E8}"/>
            </a:ext>
          </a:extLst>
        </xdr:cNvPr>
        <xdr:cNvSpPr/>
      </xdr:nvSpPr>
      <xdr:spPr>
        <a:xfrm>
          <a:off x="23574375" y="2889250"/>
          <a:ext cx="2063750" cy="492125"/>
        </a:xfrm>
        <a:prstGeom prst="wedgeRectCallout">
          <a:avLst>
            <a:gd name="adj1" fmla="val -166219"/>
            <a:gd name="adj2" fmla="val 149596"/>
          </a:avLst>
        </a:prstGeom>
        <a:solidFill>
          <a:schemeClr val="bg1"/>
        </a:solidFill>
        <a:ln w="1905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71</xdr:col>
      <xdr:colOff>263524</xdr:colOff>
      <xdr:row>6</xdr:row>
      <xdr:rowOff>79376</xdr:rowOff>
    </xdr:from>
    <xdr:to>
      <xdr:col>76</xdr:col>
      <xdr:colOff>269874</xdr:colOff>
      <xdr:row>8</xdr:row>
      <xdr:rowOff>200026</xdr:rowOff>
    </xdr:to>
    <xdr:sp macro="" textlink="">
      <xdr:nvSpPr>
        <xdr:cNvPr id="8" name="吹き出し: 四角形 7">
          <a:extLst>
            <a:ext uri="{FF2B5EF4-FFF2-40B4-BE49-F238E27FC236}">
              <a16:creationId xmlns:a16="http://schemas.microsoft.com/office/drawing/2014/main" id="{652F4C3A-9E92-47B6-9A29-9ED874A057F6}"/>
            </a:ext>
          </a:extLst>
        </xdr:cNvPr>
        <xdr:cNvSpPr/>
      </xdr:nvSpPr>
      <xdr:spPr>
        <a:xfrm>
          <a:off x="23568024" y="2555876"/>
          <a:ext cx="3419475" cy="819150"/>
        </a:xfrm>
        <a:prstGeom prst="wedgeRectCallout">
          <a:avLst>
            <a:gd name="adj1" fmla="val -119618"/>
            <a:gd name="adj2" fmla="val 145621"/>
          </a:avLst>
        </a:prstGeom>
        <a:solidFill>
          <a:schemeClr val="bg1"/>
        </a:solidFill>
        <a:ln w="22225">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400" kern="1200"/>
            <a:t>２日間とも日帰りの方</a:t>
          </a:r>
        </a:p>
      </xdr:txBody>
    </xdr:sp>
    <xdr:clientData/>
  </xdr:twoCellAnchor>
  <xdr:twoCellAnchor>
    <xdr:from>
      <xdr:col>64</xdr:col>
      <xdr:colOff>587375</xdr:colOff>
      <xdr:row>2</xdr:row>
      <xdr:rowOff>206375</xdr:rowOff>
    </xdr:from>
    <xdr:to>
      <xdr:col>70</xdr:col>
      <xdr:colOff>523875</xdr:colOff>
      <xdr:row>4</xdr:row>
      <xdr:rowOff>231775</xdr:rowOff>
    </xdr:to>
    <xdr:sp macro="" textlink="">
      <xdr:nvSpPr>
        <xdr:cNvPr id="10" name="吹き出し: 四角形 9">
          <a:extLst>
            <a:ext uri="{FF2B5EF4-FFF2-40B4-BE49-F238E27FC236}">
              <a16:creationId xmlns:a16="http://schemas.microsoft.com/office/drawing/2014/main" id="{DAF6F1AF-7DD4-402B-9A9A-E3E988046F24}"/>
            </a:ext>
          </a:extLst>
        </xdr:cNvPr>
        <xdr:cNvSpPr/>
      </xdr:nvSpPr>
      <xdr:spPr>
        <a:xfrm>
          <a:off x="19113500" y="1095375"/>
          <a:ext cx="4032250" cy="819150"/>
        </a:xfrm>
        <a:prstGeom prst="wedgeRectCallout">
          <a:avLst>
            <a:gd name="adj1" fmla="val -106147"/>
            <a:gd name="adj2" fmla="val 265776"/>
          </a:avLst>
        </a:prstGeom>
        <a:solidFill>
          <a:schemeClr val="bg1"/>
        </a:solidFill>
        <a:ln w="22225">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400" kern="1200"/>
            <a:t>1</a:t>
          </a:r>
          <a:r>
            <a:rPr kumimoji="1" lang="ja-JP" altLang="en-US" sz="2400" kern="1200"/>
            <a:t>泊</a:t>
          </a:r>
          <a:r>
            <a:rPr kumimoji="1" lang="en-US" altLang="ja-JP" sz="2400" kern="1200"/>
            <a:t>2</a:t>
          </a:r>
          <a:r>
            <a:rPr kumimoji="1" lang="ja-JP" altLang="en-US" sz="2400" kern="1200"/>
            <a:t>日</a:t>
          </a:r>
          <a:r>
            <a:rPr kumimoji="1" lang="en-US" altLang="ja-JP" sz="2400" kern="1200"/>
            <a:t>(</a:t>
          </a:r>
          <a:r>
            <a:rPr kumimoji="1" lang="ja-JP" altLang="en-US" sz="2400" kern="1200"/>
            <a:t>宿泊をされる方</a:t>
          </a:r>
          <a:r>
            <a:rPr kumimoji="1" lang="en-US" altLang="ja-JP" sz="2400" kern="1200"/>
            <a:t>)</a:t>
          </a:r>
          <a:endParaRPr kumimoji="1" lang="ja-JP" altLang="en-US" sz="2400" kern="1200"/>
        </a:p>
      </xdr:txBody>
    </xdr:sp>
    <xdr:clientData/>
  </xdr:twoCellAnchor>
  <xdr:twoCellAnchor editAs="oneCell">
    <xdr:from>
      <xdr:col>59</xdr:col>
      <xdr:colOff>523875</xdr:colOff>
      <xdr:row>4</xdr:row>
      <xdr:rowOff>381000</xdr:rowOff>
    </xdr:from>
    <xdr:to>
      <xdr:col>61</xdr:col>
      <xdr:colOff>132802</xdr:colOff>
      <xdr:row>7</xdr:row>
      <xdr:rowOff>191473</xdr:rowOff>
    </xdr:to>
    <xdr:pic>
      <xdr:nvPicPr>
        <xdr:cNvPr id="11" name="図 10">
          <a:extLst>
            <a:ext uri="{FF2B5EF4-FFF2-40B4-BE49-F238E27FC236}">
              <a16:creationId xmlns:a16="http://schemas.microsoft.com/office/drawing/2014/main" id="{04BE1F24-41F9-6C9A-4215-BABACE6282EE}"/>
            </a:ext>
          </a:extLst>
        </xdr:cNvPr>
        <xdr:cNvPicPr>
          <a:picLocks noChangeAspect="1"/>
        </xdr:cNvPicPr>
      </xdr:nvPicPr>
      <xdr:blipFill>
        <a:blip xmlns:r="http://schemas.openxmlformats.org/officeDocument/2006/relationships" r:embed="rId3"/>
        <a:stretch>
          <a:fillRect/>
        </a:stretch>
      </xdr:blipFill>
      <xdr:spPr>
        <a:xfrm>
          <a:off x="13747750" y="2063750"/>
          <a:ext cx="1005927" cy="9693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74</xdr:col>
      <xdr:colOff>90992</xdr:colOff>
      <xdr:row>0</xdr:row>
      <xdr:rowOff>1871110</xdr:rowOff>
    </xdr:from>
    <xdr:to>
      <xdr:col>96</xdr:col>
      <xdr:colOff>417083</xdr:colOff>
      <xdr:row>32</xdr:row>
      <xdr:rowOff>279380</xdr:rowOff>
    </xdr:to>
    <xdr:pic>
      <xdr:nvPicPr>
        <xdr:cNvPr id="3" name="図 2">
          <a:extLst>
            <a:ext uri="{FF2B5EF4-FFF2-40B4-BE49-F238E27FC236}">
              <a16:creationId xmlns:a16="http://schemas.microsoft.com/office/drawing/2014/main" id="{AD45887A-F2D2-BBFC-0DC5-8F5E698FB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58239" y="1871110"/>
          <a:ext cx="15394854" cy="10587427"/>
        </a:xfrm>
        <a:prstGeom prst="rect">
          <a:avLst/>
        </a:prstGeom>
        <a:solidFill>
          <a:schemeClr val="accent4">
            <a:lumMod val="20000"/>
            <a:lumOff val="80000"/>
          </a:schemeClr>
        </a:solidFill>
      </xdr:spPr>
    </xdr:pic>
    <xdr:clientData/>
  </xdr:twoCellAnchor>
  <xdr:twoCellAnchor editAs="oneCell">
    <xdr:from>
      <xdr:col>46</xdr:col>
      <xdr:colOff>333375</xdr:colOff>
      <xdr:row>2</xdr:row>
      <xdr:rowOff>190500</xdr:rowOff>
    </xdr:from>
    <xdr:to>
      <xdr:col>75</xdr:col>
      <xdr:colOff>115334</xdr:colOff>
      <xdr:row>5</xdr:row>
      <xdr:rowOff>113939</xdr:rowOff>
    </xdr:to>
    <xdr:pic>
      <xdr:nvPicPr>
        <xdr:cNvPr id="4" name="図 3">
          <a:extLst>
            <a:ext uri="{FF2B5EF4-FFF2-40B4-BE49-F238E27FC236}">
              <a16:creationId xmlns:a16="http://schemas.microsoft.com/office/drawing/2014/main" id="{FEEA7CB7-252B-6995-B966-4FDA51E53849}"/>
            </a:ext>
          </a:extLst>
        </xdr:cNvPr>
        <xdr:cNvPicPr>
          <a:picLocks noChangeAspect="1"/>
        </xdr:cNvPicPr>
      </xdr:nvPicPr>
      <xdr:blipFill>
        <a:blip xmlns:r="http://schemas.openxmlformats.org/officeDocument/2006/relationships" r:embed="rId2"/>
        <a:stretch>
          <a:fillRect/>
        </a:stretch>
      </xdr:blipFill>
      <xdr:spPr>
        <a:xfrm>
          <a:off x="18145125" y="1889125"/>
          <a:ext cx="1010183" cy="971189"/>
        </a:xfrm>
        <a:prstGeom prst="rect">
          <a:avLst/>
        </a:prstGeom>
      </xdr:spPr>
    </xdr:pic>
    <xdr:clientData/>
  </xdr:twoCellAnchor>
  <xdr:twoCellAnchor>
    <xdr:from>
      <xdr:col>3</xdr:col>
      <xdr:colOff>47625</xdr:colOff>
      <xdr:row>0</xdr:row>
      <xdr:rowOff>1301750</xdr:rowOff>
    </xdr:from>
    <xdr:to>
      <xdr:col>6</xdr:col>
      <xdr:colOff>381000</xdr:colOff>
      <xdr:row>0</xdr:row>
      <xdr:rowOff>1698625</xdr:rowOff>
    </xdr:to>
    <xdr:sp macro="" textlink="">
      <xdr:nvSpPr>
        <xdr:cNvPr id="2" name="正方形/長方形 1">
          <a:extLst>
            <a:ext uri="{FF2B5EF4-FFF2-40B4-BE49-F238E27FC236}">
              <a16:creationId xmlns:a16="http://schemas.microsoft.com/office/drawing/2014/main" id="{C653C4A1-BC03-B9B7-24E4-61BDC3CEAAFA}"/>
            </a:ext>
          </a:extLst>
        </xdr:cNvPr>
        <xdr:cNvSpPr/>
      </xdr:nvSpPr>
      <xdr:spPr>
        <a:xfrm>
          <a:off x="1333500" y="1301750"/>
          <a:ext cx="1047750" cy="396875"/>
        </a:xfrm>
        <a:prstGeom prst="rect">
          <a:avLst/>
        </a:prstGeom>
        <a:solidFill>
          <a:schemeClr val="accent5">
            <a:lumMod val="20000"/>
            <a:lumOff val="80000"/>
          </a:schemeClr>
        </a:solid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xdr:col>
      <xdr:colOff>79375</xdr:colOff>
      <xdr:row>0</xdr:row>
      <xdr:rowOff>190500</xdr:rowOff>
    </xdr:from>
    <xdr:to>
      <xdr:col>41</xdr:col>
      <xdr:colOff>238125</xdr:colOff>
      <xdr:row>0</xdr:row>
      <xdr:rowOff>920750</xdr:rowOff>
    </xdr:to>
    <xdr:sp macro="" textlink="">
      <xdr:nvSpPr>
        <xdr:cNvPr id="7" name="四角形: 角を丸くする 6">
          <a:extLst>
            <a:ext uri="{FF2B5EF4-FFF2-40B4-BE49-F238E27FC236}">
              <a16:creationId xmlns:a16="http://schemas.microsoft.com/office/drawing/2014/main" id="{FA087D9A-93A1-482E-BAE4-5B43B732E0D1}"/>
            </a:ext>
          </a:extLst>
        </xdr:cNvPr>
        <xdr:cNvSpPr/>
      </xdr:nvSpPr>
      <xdr:spPr>
        <a:xfrm>
          <a:off x="936625" y="190500"/>
          <a:ext cx="14224000" cy="730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57150</xdr:colOff>
          <xdr:row>6</xdr:row>
          <xdr:rowOff>133350</xdr:rowOff>
        </xdr:from>
        <xdr:to>
          <xdr:col>9</xdr:col>
          <xdr:colOff>57150</xdr:colOff>
          <xdr:row>6</xdr:row>
          <xdr:rowOff>523875</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ja-JP" altLang="en-US" sz="1600" b="1" i="0" u="none" strike="noStrike" baseline="0">
                  <a:solidFill>
                    <a:srgbClr val="000000"/>
                  </a:solidFill>
                  <a:latin typeface="游ゴシック"/>
                  <a:ea typeface="游ゴシック"/>
                </a:rPr>
                <a:t> 有り</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57150</xdr:colOff>
          <xdr:row>6</xdr:row>
          <xdr:rowOff>104775</xdr:rowOff>
        </xdr:from>
        <xdr:to>
          <xdr:col>14</xdr:col>
          <xdr:colOff>66675</xdr:colOff>
          <xdr:row>6</xdr:row>
          <xdr:rowOff>590550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ja-JP" altLang="en-US" sz="1600" b="1" i="0" u="none" strike="noStrike" baseline="0">
                  <a:solidFill>
                    <a:srgbClr val="000000"/>
                  </a:solidFill>
                  <a:latin typeface="游ゴシック"/>
                  <a:ea typeface="游ゴシック"/>
                </a:rPr>
                <a:t> 無し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43</xdr:col>
          <xdr:colOff>57150</xdr:colOff>
          <xdr:row>8</xdr:row>
          <xdr:rowOff>38100</xdr:rowOff>
        </xdr:from>
        <xdr:to>
          <xdr:col>51</xdr:col>
          <xdr:colOff>66675</xdr:colOff>
          <xdr:row>8</xdr:row>
          <xdr:rowOff>171450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xdr:col>
      <xdr:colOff>152400</xdr:colOff>
      <xdr:row>0</xdr:row>
      <xdr:rowOff>152400</xdr:rowOff>
    </xdr:from>
    <xdr:to>
      <xdr:col>66</xdr:col>
      <xdr:colOff>89959</xdr:colOff>
      <xdr:row>0</xdr:row>
      <xdr:rowOff>600075</xdr:rowOff>
    </xdr:to>
    <xdr:sp macro="" textlink="">
      <xdr:nvSpPr>
        <xdr:cNvPr id="3" name="四角形: 角を丸くする 2">
          <a:extLst>
            <a:ext uri="{FF2B5EF4-FFF2-40B4-BE49-F238E27FC236}">
              <a16:creationId xmlns:a16="http://schemas.microsoft.com/office/drawing/2014/main" id="{28EFAA61-C517-424F-82B6-E3CC4267B042}"/>
            </a:ext>
          </a:extLst>
        </xdr:cNvPr>
        <xdr:cNvSpPr/>
      </xdr:nvSpPr>
      <xdr:spPr>
        <a:xfrm>
          <a:off x="476250" y="152400"/>
          <a:ext cx="8329084"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215909</xdr:colOff>
      <xdr:row>1</xdr:row>
      <xdr:rowOff>110885</xdr:rowOff>
    </xdr:from>
    <xdr:to>
      <xdr:col>29</xdr:col>
      <xdr:colOff>195021</xdr:colOff>
      <xdr:row>1</xdr:row>
      <xdr:rowOff>482044</xdr:rowOff>
    </xdr:to>
    <xdr:sp macro="" textlink="">
      <xdr:nvSpPr>
        <xdr:cNvPr id="4" name="正方形/長方形 3">
          <a:extLst>
            <a:ext uri="{FF2B5EF4-FFF2-40B4-BE49-F238E27FC236}">
              <a16:creationId xmlns:a16="http://schemas.microsoft.com/office/drawing/2014/main" id="{F794B10A-B579-469B-AD00-4F1991D8B6BC}"/>
            </a:ext>
          </a:extLst>
        </xdr:cNvPr>
        <xdr:cNvSpPr/>
      </xdr:nvSpPr>
      <xdr:spPr>
        <a:xfrm>
          <a:off x="7550159" y="999885"/>
          <a:ext cx="868112" cy="371159"/>
        </a:xfrm>
        <a:prstGeom prst="rect">
          <a:avLst/>
        </a:prstGeom>
        <a:solidFill>
          <a:schemeClr val="accent4">
            <a:lumMod val="40000"/>
            <a:lumOff val="60000"/>
          </a:schemeClr>
        </a:solidFill>
        <a:ln w="635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xdr:col>
      <xdr:colOff>92982</xdr:colOff>
      <xdr:row>0</xdr:row>
      <xdr:rowOff>884463</xdr:rowOff>
    </xdr:from>
    <xdr:to>
      <xdr:col>52</xdr:col>
      <xdr:colOff>81643</xdr:colOff>
      <xdr:row>2</xdr:row>
      <xdr:rowOff>27214</xdr:rowOff>
    </xdr:to>
    <xdr:sp macro="" textlink="">
      <xdr:nvSpPr>
        <xdr:cNvPr id="5" name="正方形/長方形 4">
          <a:extLst>
            <a:ext uri="{FF2B5EF4-FFF2-40B4-BE49-F238E27FC236}">
              <a16:creationId xmlns:a16="http://schemas.microsoft.com/office/drawing/2014/main" id="{3D812720-DDC3-2614-86A6-8BE874D4C8F6}"/>
            </a:ext>
          </a:extLst>
        </xdr:cNvPr>
        <xdr:cNvSpPr/>
      </xdr:nvSpPr>
      <xdr:spPr>
        <a:xfrm>
          <a:off x="1018268" y="884463"/>
          <a:ext cx="11649982" cy="517072"/>
        </a:xfrm>
        <a:prstGeom prst="rect">
          <a:avLst/>
        </a:prstGeom>
        <a:no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r>
            <a:rPr kumimoji="1" lang="ja-JP" altLang="en-US" sz="2800" b="1" u="sng" kern="1200">
              <a:solidFill>
                <a:srgbClr val="FF0000"/>
              </a:solidFill>
            </a:rPr>
            <a:t>③料金</a:t>
          </a:r>
          <a:r>
            <a:rPr kumimoji="1" lang="ja-JP" altLang="en-US" sz="2800" b="0" u="sng" kern="1200">
              <a:solidFill>
                <a:sysClr val="windowText" lastClr="000000"/>
              </a:solidFill>
            </a:rPr>
            <a:t>確認表にメニューと数を記入後、　　　の箇所を記入</a:t>
          </a:r>
        </a:p>
      </xdr:txBody>
    </xdr:sp>
    <xdr:clientData/>
  </xdr:twoCellAnchor>
  <xdr:twoCellAnchor>
    <xdr:from>
      <xdr:col>1</xdr:col>
      <xdr:colOff>666748</xdr:colOff>
      <xdr:row>0</xdr:row>
      <xdr:rowOff>244928</xdr:rowOff>
    </xdr:from>
    <xdr:to>
      <xdr:col>54</xdr:col>
      <xdr:colOff>13605</xdr:colOff>
      <xdr:row>0</xdr:row>
      <xdr:rowOff>843643</xdr:rowOff>
    </xdr:to>
    <xdr:sp macro="" textlink="">
      <xdr:nvSpPr>
        <xdr:cNvPr id="2" name="四角形: 角を丸くする 1">
          <a:extLst>
            <a:ext uri="{FF2B5EF4-FFF2-40B4-BE49-F238E27FC236}">
              <a16:creationId xmlns:a16="http://schemas.microsoft.com/office/drawing/2014/main" id="{EA8574A4-5990-4D87-B1F2-16D295684192}"/>
            </a:ext>
          </a:extLst>
        </xdr:cNvPr>
        <xdr:cNvSpPr/>
      </xdr:nvSpPr>
      <xdr:spPr>
        <a:xfrm>
          <a:off x="911677" y="244928"/>
          <a:ext cx="12042321" cy="59871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63500</xdr:colOff>
      <xdr:row>0</xdr:row>
      <xdr:rowOff>396875</xdr:rowOff>
    </xdr:from>
    <xdr:to>
      <xdr:col>23</xdr:col>
      <xdr:colOff>492126</xdr:colOff>
      <xdr:row>0</xdr:row>
      <xdr:rowOff>1000125</xdr:rowOff>
    </xdr:to>
    <xdr:sp macro="" textlink="">
      <xdr:nvSpPr>
        <xdr:cNvPr id="3" name="四角形: 角を丸くする 2">
          <a:extLst>
            <a:ext uri="{FF2B5EF4-FFF2-40B4-BE49-F238E27FC236}">
              <a16:creationId xmlns:a16="http://schemas.microsoft.com/office/drawing/2014/main" id="{2D956502-6BDA-49DE-A745-F665842F1EFE}"/>
            </a:ext>
          </a:extLst>
        </xdr:cNvPr>
        <xdr:cNvSpPr/>
      </xdr:nvSpPr>
      <xdr:spPr>
        <a:xfrm>
          <a:off x="1158875" y="396875"/>
          <a:ext cx="14398626" cy="603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330774</xdr:colOff>
      <xdr:row>49</xdr:row>
      <xdr:rowOff>108676</xdr:rowOff>
    </xdr:from>
    <xdr:to>
      <xdr:col>31</xdr:col>
      <xdr:colOff>17318</xdr:colOff>
      <xdr:row>160</xdr:row>
      <xdr:rowOff>77934</xdr:rowOff>
    </xdr:to>
    <xdr:pic>
      <xdr:nvPicPr>
        <xdr:cNvPr id="2" name="図 1">
          <a:extLst>
            <a:ext uri="{FF2B5EF4-FFF2-40B4-BE49-F238E27FC236}">
              <a16:creationId xmlns:a16="http://schemas.microsoft.com/office/drawing/2014/main" id="{E848CC67-D8A2-0B95-8274-4672EC7DB1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842" y="10923881"/>
          <a:ext cx="6717726" cy="11771598"/>
        </a:xfrm>
        <a:prstGeom prst="rect">
          <a:avLst/>
        </a:prstGeom>
        <a:solidFill>
          <a:schemeClr val="accent4">
            <a:lumMod val="20000"/>
            <a:lumOff val="80000"/>
          </a:schemeClr>
        </a:solidFill>
      </xdr:spPr>
    </xdr:pic>
    <xdr:clientData/>
  </xdr:twoCellAnchor>
  <xdr:twoCellAnchor>
    <xdr:from>
      <xdr:col>1</xdr:col>
      <xdr:colOff>161926</xdr:colOff>
      <xdr:row>0</xdr:row>
      <xdr:rowOff>133350</xdr:rowOff>
    </xdr:from>
    <xdr:to>
      <xdr:col>32</xdr:col>
      <xdr:colOff>676276</xdr:colOff>
      <xdr:row>1</xdr:row>
      <xdr:rowOff>38100</xdr:rowOff>
    </xdr:to>
    <xdr:sp macro="" textlink="">
      <xdr:nvSpPr>
        <xdr:cNvPr id="3" name="四角形: 角を丸くする 2">
          <a:extLst>
            <a:ext uri="{FF2B5EF4-FFF2-40B4-BE49-F238E27FC236}">
              <a16:creationId xmlns:a16="http://schemas.microsoft.com/office/drawing/2014/main" id="{D95D7045-9EB3-41D4-8864-ED2E035B87F1}"/>
            </a:ext>
          </a:extLst>
        </xdr:cNvPr>
        <xdr:cNvSpPr/>
      </xdr:nvSpPr>
      <xdr:spPr>
        <a:xfrm>
          <a:off x="295276" y="133350"/>
          <a:ext cx="7886700"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b="1" kern="1200">
              <a:solidFill>
                <a:srgbClr val="0070C0"/>
              </a:solidFill>
            </a:rPr>
            <a:t>該当する場合に提出</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171450</xdr:colOff>
          <xdr:row>72</xdr:row>
          <xdr:rowOff>95250</xdr:rowOff>
        </xdr:from>
        <xdr:to>
          <xdr:col>17</xdr:col>
          <xdr:colOff>66675</xdr:colOff>
          <xdr:row>73</xdr:row>
          <xdr:rowOff>0</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8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72</xdr:row>
          <xdr:rowOff>76200</xdr:rowOff>
        </xdr:from>
        <xdr:to>
          <xdr:col>26</xdr:col>
          <xdr:colOff>57150</xdr:colOff>
          <xdr:row>72</xdr:row>
          <xdr:rowOff>552450</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8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95250</xdr:rowOff>
        </xdr:from>
        <xdr:to>
          <xdr:col>8</xdr:col>
          <xdr:colOff>323850</xdr:colOff>
          <xdr:row>72</xdr:row>
          <xdr:rowOff>533400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8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133350</xdr:colOff>
          <xdr:row>74</xdr:row>
          <xdr:rowOff>66675</xdr:rowOff>
        </xdr:from>
        <xdr:to>
          <xdr:col>30</xdr:col>
          <xdr:colOff>152400</xdr:colOff>
          <xdr:row>74</xdr:row>
          <xdr:rowOff>571500</xdr:rowOff>
        </xdr:to>
        <xdr:sp macro="" textlink="">
          <xdr:nvSpPr>
            <xdr:cNvPr id="19597" name="Check Box 141" hidden="1">
              <a:extLst>
                <a:ext uri="{63B3BB69-23CF-44E3-9099-C40C66FF867C}">
                  <a14:compatExt spid="_x0000_s19597"/>
                </a:ext>
                <a:ext uri="{FF2B5EF4-FFF2-40B4-BE49-F238E27FC236}">
                  <a16:creationId xmlns:a16="http://schemas.microsoft.com/office/drawing/2014/main" id="{00000000-0008-0000-0800-00008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47625">
          <a:solidFill>
            <a:srgbClr val="FF0000"/>
          </a:solidFill>
        </a:ln>
      </a:spPr>
      <a:bodyPr vertOverflow="clip" horzOverflow="clip" rtlCol="0" anchor="t"/>
      <a:lstStyle>
        <a:defPPr algn="l">
          <a:defRPr kumimoji="1" sz="1100" kern="1200"/>
        </a:defPPr>
      </a:lstStyle>
      <a:style>
        <a:lnRef idx="3">
          <a:schemeClr val="accent1"/>
        </a:lnRef>
        <a:fillRef idx="0">
          <a:schemeClr val="accent1"/>
        </a:fillRef>
        <a:effectRef idx="2">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xml"/><Relationship Id="rId3" Type="http://schemas.openxmlformats.org/officeDocument/2006/relationships/vmlDrawing" Target="../drawings/vmlDrawing11.vml"/><Relationship Id="rId7" Type="http://schemas.openxmlformats.org/officeDocument/2006/relationships/ctrlProp" Target="../ctrlProps/ctrlProp19.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omments" Target="../comments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1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C1:CC32"/>
  <sheetViews>
    <sheetView showGridLines="0" tabSelected="1" zoomScale="80" zoomScaleNormal="80" workbookViewId="0">
      <selection activeCell="V25" sqref="V25:AA25"/>
    </sheetView>
  </sheetViews>
  <sheetFormatPr defaultColWidth="3.5" defaultRowHeight="14.25"/>
  <cols>
    <col min="1" max="1" width="4.75" style="7" customWidth="1"/>
    <col min="2" max="2" width="0.75" style="7" customWidth="1"/>
    <col min="3" max="3" width="2.75" style="7" customWidth="1"/>
    <col min="4" max="4" width="3.25" style="7" customWidth="1"/>
    <col min="5" max="7" width="2.75" style="7" customWidth="1"/>
    <col min="8" max="9" width="2.25" style="7" customWidth="1"/>
    <col min="10" max="10" width="2.75" style="7" customWidth="1"/>
    <col min="11" max="12" width="2.5" style="7" customWidth="1"/>
    <col min="13" max="13" width="3.375" style="7" customWidth="1"/>
    <col min="14" max="14" width="2.5" style="7" customWidth="1"/>
    <col min="15" max="15" width="3" style="7" customWidth="1"/>
    <col min="16" max="16" width="3.5" style="7" customWidth="1"/>
    <col min="17" max="17" width="3" style="7" customWidth="1"/>
    <col min="18" max="18" width="2.5" style="7" customWidth="1"/>
    <col min="19" max="20" width="1.625" style="7" customWidth="1"/>
    <col min="21" max="21" width="1.125" style="7" customWidth="1"/>
    <col min="22" max="22" width="1.625" style="7" customWidth="1"/>
    <col min="23" max="23" width="3.25" style="7" customWidth="1"/>
    <col min="24" max="24" width="2.5" style="7" customWidth="1"/>
    <col min="25" max="26" width="3.25" style="7" customWidth="1"/>
    <col min="27" max="27" width="2.5" style="7" customWidth="1"/>
    <col min="28" max="28" width="2.625" style="7" customWidth="1"/>
    <col min="29" max="30" width="1.25" style="7" customWidth="1"/>
    <col min="31" max="31" width="2.625" style="7" customWidth="1"/>
    <col min="32" max="32" width="1.75" style="7" customWidth="1"/>
    <col min="33" max="33" width="1.25" style="7" customWidth="1"/>
    <col min="34" max="34" width="2.625" style="7" customWidth="1"/>
    <col min="35" max="35" width="1.25" style="7" customWidth="1"/>
    <col min="36" max="36" width="2" style="7" customWidth="1"/>
    <col min="37" max="37" width="1.25" style="7" customWidth="1"/>
    <col min="38" max="39" width="2.75" style="7" customWidth="1"/>
    <col min="40" max="40" width="3.75" style="7" hidden="1" customWidth="1"/>
    <col min="41" max="41" width="12.125" style="7" hidden="1" customWidth="1"/>
    <col min="42" max="43" width="7.625" style="7" hidden="1" customWidth="1"/>
    <col min="44" max="44" width="9.875" style="7" hidden="1" customWidth="1"/>
    <col min="45" max="45" width="7.625" style="8" hidden="1" customWidth="1"/>
    <col min="46" max="46" width="12.25" style="7" hidden="1" customWidth="1"/>
    <col min="47" max="47" width="4.75" style="7" hidden="1" customWidth="1"/>
    <col min="48" max="48" width="20.125" style="7" hidden="1" customWidth="1"/>
    <col min="49" max="55" width="3.5" style="7" hidden="1" customWidth="1"/>
    <col min="56" max="72" width="3.5" style="7" customWidth="1"/>
    <col min="73" max="75" width="3.5" style="7"/>
    <col min="76" max="78" width="0" style="7" hidden="1" customWidth="1"/>
    <col min="79" max="79" width="3.5" style="7" hidden="1" customWidth="1"/>
    <col min="80" max="100" width="0" style="7" hidden="1" customWidth="1"/>
    <col min="101" max="16384" width="3.5" style="7"/>
  </cols>
  <sheetData>
    <row r="1" spans="3:48" ht="54.6" customHeight="1" thickBot="1">
      <c r="C1" s="143"/>
      <c r="D1" s="153"/>
      <c r="E1" s="144"/>
      <c r="F1" s="144"/>
      <c r="G1" s="144"/>
      <c r="H1" s="144"/>
      <c r="I1" s="144"/>
      <c r="J1" s="144"/>
      <c r="K1" s="144"/>
      <c r="L1" s="144"/>
      <c r="M1" s="144"/>
      <c r="N1" s="144"/>
    </row>
    <row r="2" spans="3:48" ht="37.9" customHeight="1">
      <c r="C2" s="1323" t="s">
        <v>0</v>
      </c>
      <c r="D2" s="1324"/>
      <c r="E2" s="1324"/>
      <c r="F2" s="1324"/>
      <c r="G2" s="1324"/>
      <c r="H2" s="1324"/>
      <c r="I2" s="1324"/>
      <c r="J2" s="1324"/>
      <c r="K2" s="1324"/>
      <c r="L2" s="1324"/>
      <c r="M2" s="1324"/>
      <c r="N2" s="1324"/>
      <c r="O2" s="1324"/>
      <c r="P2" s="1324"/>
      <c r="Q2" s="1324"/>
      <c r="R2" s="1324"/>
      <c r="S2" s="1324"/>
      <c r="T2" s="1324"/>
      <c r="U2" s="1324"/>
      <c r="V2" s="1324"/>
      <c r="W2" s="1324"/>
      <c r="X2" s="1324"/>
      <c r="Y2" s="1324"/>
      <c r="Z2" s="1324"/>
      <c r="AA2" s="1324"/>
      <c r="AB2" s="1324"/>
      <c r="AC2" s="1324"/>
      <c r="AD2" s="1324"/>
      <c r="AE2" s="1324"/>
      <c r="AF2" s="1324"/>
      <c r="AG2" s="1324"/>
      <c r="AH2" s="1324"/>
      <c r="AI2" s="1324"/>
      <c r="AJ2" s="1324"/>
      <c r="AK2" s="1324"/>
      <c r="AL2" s="1325"/>
    </row>
    <row r="3" spans="3:48" ht="20.25" customHeight="1">
      <c r="C3" s="84"/>
      <c r="AA3" s="1263" t="s">
        <v>1</v>
      </c>
      <c r="AB3" s="1263"/>
      <c r="AC3" s="1326"/>
      <c r="AD3" s="1326"/>
      <c r="AE3" s="8" t="s">
        <v>2</v>
      </c>
      <c r="AF3" s="1326"/>
      <c r="AG3" s="1326"/>
      <c r="AH3" s="7" t="s">
        <v>3</v>
      </c>
      <c r="AI3" s="1326"/>
      <c r="AJ3" s="1326"/>
      <c r="AK3" s="1327" t="s">
        <v>4</v>
      </c>
      <c r="AL3" s="1328"/>
    </row>
    <row r="4" spans="3:48" ht="20.25" customHeight="1">
      <c r="C4" s="84"/>
      <c r="D4" s="7" t="s">
        <v>5</v>
      </c>
      <c r="AL4" s="85"/>
    </row>
    <row r="5" spans="3:48" ht="20.25" customHeight="1">
      <c r="C5" s="84"/>
      <c r="D5" s="7" t="s">
        <v>6</v>
      </c>
      <c r="AL5" s="85"/>
    </row>
    <row r="6" spans="3:48" ht="19.5" customHeight="1">
      <c r="C6" s="84"/>
      <c r="G6" s="7" t="s">
        <v>7</v>
      </c>
      <c r="AL6" s="85"/>
    </row>
    <row r="7" spans="3:48" ht="7.9" customHeight="1">
      <c r="C7" s="84"/>
      <c r="AL7" s="85"/>
    </row>
    <row r="8" spans="3:48" ht="30.75" customHeight="1">
      <c r="C8" s="84"/>
      <c r="M8" s="1344" t="s">
        <v>8</v>
      </c>
      <c r="N8" s="1344"/>
      <c r="O8" s="1344"/>
      <c r="P8" s="1344"/>
      <c r="Q8" s="1344"/>
      <c r="R8" s="1344"/>
      <c r="S8" s="1342"/>
      <c r="T8" s="1342"/>
      <c r="U8" s="1342"/>
      <c r="V8" s="1342"/>
      <c r="W8" s="1342"/>
      <c r="X8" s="1342"/>
      <c r="Y8" s="1342"/>
      <c r="Z8" s="1342"/>
      <c r="AA8" s="1342"/>
      <c r="AB8" s="1342"/>
      <c r="AC8" s="1342"/>
      <c r="AD8" s="1342"/>
      <c r="AE8" s="1342"/>
      <c r="AF8" s="1342"/>
      <c r="AG8" s="1342"/>
      <c r="AH8" s="1342"/>
      <c r="AI8" s="1342"/>
      <c r="AJ8" s="1342"/>
      <c r="AK8" s="1342"/>
      <c r="AL8" s="1343"/>
    </row>
    <row r="9" spans="3:48" ht="13.9" customHeight="1">
      <c r="C9" s="84"/>
      <c r="M9" s="1344" t="s">
        <v>240</v>
      </c>
      <c r="N9" s="1344"/>
      <c r="O9" s="1344"/>
      <c r="P9" s="1344"/>
      <c r="Q9" s="1344"/>
      <c r="R9" s="1344"/>
      <c r="S9" s="1345"/>
      <c r="T9" s="1345"/>
      <c r="U9" s="1345"/>
      <c r="V9" s="1345"/>
      <c r="W9" s="1345"/>
      <c r="X9" s="1345"/>
      <c r="Y9" s="1345"/>
      <c r="Z9" s="34"/>
      <c r="AA9" s="34"/>
      <c r="AB9" s="34"/>
      <c r="AC9" s="34"/>
      <c r="AD9" s="34"/>
      <c r="AE9" s="34"/>
      <c r="AF9" s="34"/>
      <c r="AG9" s="34"/>
      <c r="AH9" s="34"/>
      <c r="AI9" s="34"/>
      <c r="AJ9" s="34"/>
      <c r="AK9" s="34"/>
      <c r="AL9" s="183"/>
    </row>
    <row r="10" spans="3:48" ht="15.75" customHeight="1">
      <c r="C10" s="84"/>
      <c r="M10" s="109"/>
      <c r="N10" s="109"/>
      <c r="O10" s="109"/>
      <c r="P10" s="109"/>
      <c r="Q10" s="109"/>
      <c r="R10" s="109"/>
      <c r="S10" s="1346"/>
      <c r="T10" s="1346"/>
      <c r="U10" s="1346"/>
      <c r="V10" s="1346"/>
      <c r="W10" s="1346"/>
      <c r="X10" s="1346"/>
      <c r="Y10" s="1346"/>
      <c r="Z10" s="1346"/>
      <c r="AA10" s="1346"/>
      <c r="AB10" s="1346"/>
      <c r="AC10" s="1346"/>
      <c r="AD10" s="1346"/>
      <c r="AE10" s="1346"/>
      <c r="AF10" s="1346"/>
      <c r="AG10" s="1346"/>
      <c r="AH10" s="1346"/>
      <c r="AI10" s="1346"/>
      <c r="AJ10" s="1346"/>
      <c r="AK10" s="1346"/>
      <c r="AL10" s="1347"/>
    </row>
    <row r="11" spans="3:48" ht="18.75" customHeight="1">
      <c r="C11" s="84"/>
      <c r="M11" s="109"/>
      <c r="N11" s="109"/>
      <c r="O11" s="109"/>
      <c r="P11" s="109"/>
      <c r="Q11" s="109"/>
      <c r="R11" s="109"/>
      <c r="S11" s="1346"/>
      <c r="T11" s="1346"/>
      <c r="U11" s="1346"/>
      <c r="V11" s="1346"/>
      <c r="W11" s="1346"/>
      <c r="X11" s="1346"/>
      <c r="Y11" s="1346"/>
      <c r="Z11" s="1346"/>
      <c r="AA11" s="1346"/>
      <c r="AB11" s="1346"/>
      <c r="AC11" s="1346"/>
      <c r="AD11" s="1346"/>
      <c r="AE11" s="1346"/>
      <c r="AF11" s="1346"/>
      <c r="AG11" s="1346"/>
      <c r="AH11" s="1346"/>
      <c r="AI11" s="1346"/>
      <c r="AJ11" s="1346"/>
      <c r="AK11" s="1346"/>
      <c r="AL11" s="1347"/>
    </row>
    <row r="12" spans="3:48" ht="31.5" customHeight="1">
      <c r="C12" s="84"/>
      <c r="M12" s="109"/>
      <c r="N12" s="1344" t="s">
        <v>241</v>
      </c>
      <c r="O12" s="1344"/>
      <c r="P12" s="1344"/>
      <c r="Q12" s="1344"/>
      <c r="R12" s="109"/>
      <c r="S12" s="1348"/>
      <c r="T12" s="1348"/>
      <c r="U12" s="1348"/>
      <c r="V12" s="1348"/>
      <c r="W12" s="1348"/>
      <c r="X12" s="1348"/>
      <c r="Y12" s="1348"/>
      <c r="Z12" s="1348"/>
      <c r="AA12" s="1348"/>
      <c r="AB12" s="1348"/>
      <c r="AC12" s="1348"/>
      <c r="AD12" s="1348"/>
      <c r="AE12" s="1348"/>
      <c r="AF12" s="1348"/>
      <c r="AG12" s="1348"/>
      <c r="AH12" s="1348"/>
      <c r="AI12" s="1348"/>
      <c r="AJ12" s="1348"/>
      <c r="AK12" s="1348"/>
      <c r="AL12" s="1349"/>
      <c r="AT12" s="7">
        <f>M20+2018</f>
        <v>2018</v>
      </c>
    </row>
    <row r="13" spans="3:48" ht="19.5" customHeight="1">
      <c r="C13" s="84"/>
      <c r="M13" s="109"/>
      <c r="N13" s="1344" t="s">
        <v>281</v>
      </c>
      <c r="O13" s="1344"/>
      <c r="P13" s="1344"/>
      <c r="Q13" s="1344"/>
      <c r="R13" s="109"/>
      <c r="S13" s="1350"/>
      <c r="T13" s="1350"/>
      <c r="U13" s="1350"/>
      <c r="V13" s="1350"/>
      <c r="W13" s="1350"/>
      <c r="X13" s="1350"/>
      <c r="Y13" s="1350"/>
      <c r="Z13" s="1350"/>
      <c r="AA13" s="1350"/>
      <c r="AB13" s="1350"/>
      <c r="AC13" s="1350"/>
      <c r="AD13" s="118"/>
      <c r="AE13" s="118"/>
      <c r="AF13" s="118"/>
      <c r="AG13" s="118"/>
      <c r="AH13" s="118"/>
      <c r="AI13" s="118"/>
      <c r="AJ13" s="118"/>
      <c r="AK13" s="118"/>
      <c r="AL13" s="184"/>
      <c r="AR13" s="7">
        <v>3</v>
      </c>
      <c r="AT13" s="7">
        <f>M21+2018</f>
        <v>2018</v>
      </c>
      <c r="AV13" s="145"/>
    </row>
    <row r="14" spans="3:48" ht="19.5" customHeight="1">
      <c r="C14" s="84"/>
      <c r="M14" s="109"/>
      <c r="N14" s="1344" t="s">
        <v>282</v>
      </c>
      <c r="O14" s="1344"/>
      <c r="P14" s="1344"/>
      <c r="Q14" s="1344"/>
      <c r="R14" s="109"/>
      <c r="S14" s="1350"/>
      <c r="T14" s="1350"/>
      <c r="U14" s="1350"/>
      <c r="V14" s="1350"/>
      <c r="W14" s="1350"/>
      <c r="X14" s="1350"/>
      <c r="Y14" s="1350"/>
      <c r="Z14" s="1350"/>
      <c r="AA14" s="1350"/>
      <c r="AB14" s="1350"/>
      <c r="AC14" s="1350"/>
      <c r="AD14" s="118"/>
      <c r="AE14" s="118"/>
      <c r="AF14" s="118"/>
      <c r="AG14" s="118"/>
      <c r="AH14" s="118"/>
      <c r="AI14" s="118"/>
      <c r="AJ14" s="118"/>
      <c r="AK14" s="118"/>
      <c r="AL14" s="184"/>
      <c r="AV14" s="127"/>
    </row>
    <row r="15" spans="3:48" ht="6.6" customHeight="1">
      <c r="C15" s="84"/>
      <c r="M15" s="109"/>
      <c r="N15" s="109"/>
      <c r="O15" s="109"/>
      <c r="P15" s="109"/>
      <c r="Q15" s="109"/>
      <c r="R15" s="109"/>
      <c r="AL15" s="85"/>
      <c r="AV15" s="127"/>
    </row>
    <row r="16" spans="3:48" ht="20.25" customHeight="1">
      <c r="C16" s="84"/>
      <c r="I16" s="7" t="s">
        <v>9</v>
      </c>
      <c r="AL16" s="85"/>
      <c r="AV16" s="127"/>
    </row>
    <row r="17" spans="3:81" ht="16.899999999999999" customHeight="1">
      <c r="C17" s="146"/>
      <c r="D17" s="114"/>
      <c r="E17" s="114"/>
      <c r="F17" s="114"/>
      <c r="G17" s="114"/>
      <c r="H17" s="114"/>
      <c r="I17" s="114"/>
      <c r="J17" s="114"/>
      <c r="K17" s="114"/>
      <c r="L17" s="114"/>
      <c r="M17" s="114"/>
      <c r="N17" s="114"/>
      <c r="O17" s="114"/>
      <c r="P17" s="114"/>
      <c r="Q17" s="114"/>
      <c r="R17" s="114"/>
      <c r="S17" s="114"/>
      <c r="T17" s="114" t="s">
        <v>10</v>
      </c>
      <c r="U17" s="114"/>
      <c r="V17" s="114"/>
      <c r="W17" s="114"/>
      <c r="X17" s="114"/>
      <c r="Y17" s="114"/>
      <c r="Z17" s="114"/>
      <c r="AA17" s="114"/>
      <c r="AB17" s="114"/>
      <c r="AC17" s="114"/>
      <c r="AD17" s="114"/>
      <c r="AE17" s="114"/>
      <c r="AF17" s="114"/>
      <c r="AG17" s="114"/>
      <c r="AH17" s="114"/>
      <c r="AI17" s="114"/>
      <c r="AJ17" s="114"/>
      <c r="AK17" s="114"/>
      <c r="AL17" s="147"/>
      <c r="AV17" s="127"/>
    </row>
    <row r="18" spans="3:81" ht="61.15" customHeight="1">
      <c r="C18" s="1329" t="s">
        <v>11</v>
      </c>
      <c r="D18" s="1330"/>
      <c r="E18" s="1330"/>
      <c r="F18" s="1327"/>
      <c r="G18" s="1331"/>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332"/>
      <c r="AV18" s="127"/>
    </row>
    <row r="19" spans="3:81" ht="30.75" customHeight="1">
      <c r="C19" s="1300" t="s">
        <v>12</v>
      </c>
      <c r="D19" s="1301"/>
      <c r="E19" s="1301"/>
      <c r="F19" s="1302"/>
      <c r="G19" s="828"/>
      <c r="H19" s="828"/>
      <c r="I19" s="829"/>
      <c r="J19" s="1333" t="s">
        <v>13</v>
      </c>
      <c r="K19" s="1333"/>
      <c r="L19" s="1333" t="b">
        <v>0</v>
      </c>
      <c r="M19" s="830"/>
      <c r="N19" s="828"/>
      <c r="O19" s="828"/>
      <c r="P19" s="828"/>
      <c r="Q19" s="831"/>
      <c r="R19" s="828" t="s">
        <v>14</v>
      </c>
      <c r="S19" s="828"/>
      <c r="T19" s="828"/>
      <c r="U19" s="828"/>
      <c r="V19" s="828"/>
      <c r="W19" s="828"/>
      <c r="X19" s="828"/>
      <c r="Y19" s="831"/>
      <c r="Z19" s="828" t="s">
        <v>239</v>
      </c>
      <c r="AA19" s="828"/>
      <c r="AB19" s="830"/>
      <c r="AC19" s="1339"/>
      <c r="AD19" s="1339"/>
      <c r="AE19" s="1339"/>
      <c r="AF19" s="1339"/>
      <c r="AG19" s="1339"/>
      <c r="AH19" s="1339"/>
      <c r="AI19" s="1339"/>
      <c r="AJ19" s="1339"/>
      <c r="AK19" s="1339"/>
      <c r="AL19" s="832" t="s">
        <v>283</v>
      </c>
      <c r="AO19" s="7" t="b">
        <v>0</v>
      </c>
    </row>
    <row r="20" spans="3:81" ht="39" customHeight="1" thickBot="1">
      <c r="C20" s="1288" t="s">
        <v>17</v>
      </c>
      <c r="D20" s="1289"/>
      <c r="E20" s="1289"/>
      <c r="F20" s="1290"/>
      <c r="G20" s="1263" t="s">
        <v>18</v>
      </c>
      <c r="H20" s="1263"/>
      <c r="I20" s="1263"/>
      <c r="J20" s="1264"/>
      <c r="K20" s="1265" t="s">
        <v>1</v>
      </c>
      <c r="L20" s="1266"/>
      <c r="M20" s="149"/>
      <c r="N20" s="123" t="s">
        <v>2</v>
      </c>
      <c r="O20" s="150"/>
      <c r="P20" s="123" t="s">
        <v>3</v>
      </c>
      <c r="Q20" s="150"/>
      <c r="R20" s="123" t="s">
        <v>604</v>
      </c>
      <c r="S20" s="123" t="s">
        <v>284</v>
      </c>
      <c r="T20" s="1338" t="str">
        <f>IF(M20="","",(TEXT(DATE(M20+2018,O20,Q20),"aaa")))</f>
        <v/>
      </c>
      <c r="U20" s="1338"/>
      <c r="V20" s="32" t="s">
        <v>285</v>
      </c>
      <c r="W20" s="151"/>
      <c r="X20" s="123" t="s">
        <v>19</v>
      </c>
      <c r="Y20" s="152"/>
      <c r="Z20" s="32" t="s">
        <v>20</v>
      </c>
      <c r="AA20" s="32" t="s">
        <v>286</v>
      </c>
      <c r="AB20" s="32"/>
      <c r="AC20" s="126" t="s">
        <v>287</v>
      </c>
      <c r="AD20" s="1340">
        <f>AT22-AT20</f>
        <v>0</v>
      </c>
      <c r="AE20" s="1340"/>
      <c r="AF20" s="7" t="s">
        <v>288</v>
      </c>
      <c r="AG20" s="1266" t="s">
        <v>142</v>
      </c>
      <c r="AH20" s="1266"/>
      <c r="AI20" s="1341">
        <f>AT22-AT20+1</f>
        <v>1</v>
      </c>
      <c r="AJ20" s="1341"/>
      <c r="AK20" s="21" t="s">
        <v>288</v>
      </c>
      <c r="AL20" s="85" t="s">
        <v>4</v>
      </c>
      <c r="AO20" s="122">
        <v>2025</v>
      </c>
      <c r="AS20" s="116">
        <v>1</v>
      </c>
      <c r="AT20" s="9">
        <f>DATE(AT12,O20,Q20)</f>
        <v>43069</v>
      </c>
      <c r="AU20" s="7" t="str">
        <f>TEXT(AT20,"aaa")</f>
        <v>木</v>
      </c>
      <c r="AV20" s="110">
        <v>43069</v>
      </c>
    </row>
    <row r="21" spans="3:81" ht="39" customHeight="1">
      <c r="C21" s="1335"/>
      <c r="D21" s="1336"/>
      <c r="E21" s="1336"/>
      <c r="F21" s="1337"/>
      <c r="G21" s="1310" t="s">
        <v>22</v>
      </c>
      <c r="H21" s="1310"/>
      <c r="I21" s="1310"/>
      <c r="J21" s="1311"/>
      <c r="K21" s="1265" t="s">
        <v>1</v>
      </c>
      <c r="L21" s="1266"/>
      <c r="M21" s="149"/>
      <c r="N21" s="123" t="s">
        <v>2</v>
      </c>
      <c r="O21" s="150"/>
      <c r="P21" s="123" t="s">
        <v>3</v>
      </c>
      <c r="Q21" s="150"/>
      <c r="R21" s="123" t="s">
        <v>4</v>
      </c>
      <c r="S21" s="123" t="s">
        <v>284</v>
      </c>
      <c r="T21" s="1338" t="str">
        <f>IF(M21="","",(TEXT(DATE(M21+2018,O21,Q21),"aaa")))</f>
        <v/>
      </c>
      <c r="U21" s="1338"/>
      <c r="V21" s="32" t="s">
        <v>285</v>
      </c>
      <c r="W21" s="151"/>
      <c r="X21" s="123" t="s">
        <v>19</v>
      </c>
      <c r="Y21" s="152"/>
      <c r="Z21" s="32" t="s">
        <v>20</v>
      </c>
      <c r="AA21" s="32" t="s">
        <v>289</v>
      </c>
      <c r="AB21" s="33"/>
      <c r="AC21" s="30"/>
      <c r="AF21" s="1301" t="s">
        <v>24</v>
      </c>
      <c r="AG21" s="1301"/>
      <c r="AH21" s="1301"/>
      <c r="AI21" s="1301"/>
      <c r="AJ21" s="1301"/>
      <c r="AK21" s="1301"/>
      <c r="AL21" s="1334"/>
      <c r="AO21" s="128">
        <f>DATE(AO20,O20,Q20)</f>
        <v>45626</v>
      </c>
      <c r="AS21" s="116">
        <v>2</v>
      </c>
      <c r="AT21" s="9">
        <f>AT20+1</f>
        <v>43070</v>
      </c>
      <c r="AU21" s="7" t="str">
        <f>TEXT(AT21,"aaa")</f>
        <v>金</v>
      </c>
      <c r="AV21" s="110">
        <v>43070</v>
      </c>
    </row>
    <row r="22" spans="3:81" ht="18" customHeight="1">
      <c r="C22" s="1309" t="s">
        <v>291</v>
      </c>
      <c r="D22" s="1310"/>
      <c r="E22" s="1310"/>
      <c r="F22" s="1311"/>
      <c r="G22" s="1294"/>
      <c r="H22" s="1294"/>
      <c r="I22" s="1294"/>
      <c r="J22" s="1294"/>
      <c r="K22" s="1294"/>
      <c r="L22" s="1294"/>
      <c r="M22" s="1294"/>
      <c r="N22" s="1265" t="s">
        <v>25</v>
      </c>
      <c r="O22" s="1266"/>
      <c r="P22" s="1266"/>
      <c r="Q22" s="1266"/>
      <c r="R22" s="1266"/>
      <c r="S22" s="1266"/>
      <c r="T22" s="1266"/>
      <c r="U22" s="1272"/>
      <c r="V22" s="1262" t="s">
        <v>26</v>
      </c>
      <c r="W22" s="1263"/>
      <c r="X22" s="1263"/>
      <c r="Y22" s="1263"/>
      <c r="Z22" s="1263"/>
      <c r="AA22" s="1263"/>
      <c r="AB22" s="1264"/>
      <c r="AC22" s="1265" t="s">
        <v>243</v>
      </c>
      <c r="AD22" s="1266"/>
      <c r="AE22" s="1266"/>
      <c r="AF22" s="1266"/>
      <c r="AG22" s="1266"/>
      <c r="AH22" s="1266"/>
      <c r="AI22" s="1266"/>
      <c r="AJ22" s="1266"/>
      <c r="AK22" s="1266"/>
      <c r="AL22" s="1267"/>
      <c r="AO22" s="128">
        <f>DATE(AO20,O21,Q21)</f>
        <v>45626</v>
      </c>
      <c r="AS22" s="116">
        <v>3</v>
      </c>
      <c r="AT22" s="9">
        <f>DATE(AT13,O21,Q21)</f>
        <v>43069</v>
      </c>
      <c r="AU22" s="7" t="str">
        <f>TEXT(AT22,"aaa")</f>
        <v>木</v>
      </c>
      <c r="AV22" s="110">
        <v>43069</v>
      </c>
    </row>
    <row r="23" spans="3:81" ht="33.75" customHeight="1">
      <c r="C23" s="1312"/>
      <c r="D23" s="1263"/>
      <c r="E23" s="1263"/>
      <c r="F23" s="1264"/>
      <c r="G23" s="1294" t="s">
        <v>28</v>
      </c>
      <c r="H23" s="1294"/>
      <c r="I23" s="1294"/>
      <c r="J23" s="1294"/>
      <c r="K23" s="1294"/>
      <c r="L23" s="1294"/>
      <c r="M23" s="1294"/>
      <c r="N23" s="1270"/>
      <c r="O23" s="1271"/>
      <c r="P23" s="1271"/>
      <c r="Q23" s="1271"/>
      <c r="R23" s="1271"/>
      <c r="S23" s="1271"/>
      <c r="T23" s="1226" t="s">
        <v>29</v>
      </c>
      <c r="U23" s="1227"/>
      <c r="V23" s="1270"/>
      <c r="W23" s="1271"/>
      <c r="X23" s="1271"/>
      <c r="Y23" s="1271"/>
      <c r="Z23" s="1271"/>
      <c r="AA23" s="1271"/>
      <c r="AB23" s="1226" t="s">
        <v>29</v>
      </c>
      <c r="AC23" s="1351">
        <f>SUM(N23:AA23)</f>
        <v>0</v>
      </c>
      <c r="AD23" s="1352"/>
      <c r="AE23" s="1352"/>
      <c r="AF23" s="1352"/>
      <c r="AG23" s="1352"/>
      <c r="AH23" s="1352"/>
      <c r="AI23" s="1352"/>
      <c r="AJ23" s="1352"/>
      <c r="AK23" s="1268" t="s">
        <v>29</v>
      </c>
      <c r="AL23" s="1269"/>
      <c r="AN23" s="7" t="s">
        <v>348</v>
      </c>
      <c r="AO23" s="182" t="b">
        <v>0</v>
      </c>
      <c r="AP23" s="154" t="b">
        <v>1</v>
      </c>
      <c r="AS23" s="116"/>
      <c r="AT23" s="9">
        <f>AT22+AD20-2</f>
        <v>43067</v>
      </c>
      <c r="AU23" s="7" t="str">
        <f>TEXT(AT23,"aaa")</f>
        <v>火</v>
      </c>
      <c r="AV23" s="110">
        <v>43067</v>
      </c>
    </row>
    <row r="24" spans="3:81" ht="33.75" customHeight="1">
      <c r="C24" s="1312"/>
      <c r="D24" s="1263"/>
      <c r="E24" s="1263"/>
      <c r="F24" s="1264"/>
      <c r="G24" s="1294" t="s">
        <v>30</v>
      </c>
      <c r="H24" s="1294"/>
      <c r="I24" s="1294"/>
      <c r="J24" s="1294"/>
      <c r="K24" s="1294"/>
      <c r="L24" s="1294"/>
      <c r="M24" s="1294"/>
      <c r="N24" s="1321"/>
      <c r="O24" s="1322"/>
      <c r="P24" s="1322"/>
      <c r="Q24" s="1322"/>
      <c r="R24" s="1322"/>
      <c r="S24" s="1322"/>
      <c r="T24" s="1226" t="s">
        <v>29</v>
      </c>
      <c r="U24" s="1227"/>
      <c r="V24" s="1270"/>
      <c r="W24" s="1271"/>
      <c r="X24" s="1271"/>
      <c r="Y24" s="1271"/>
      <c r="Z24" s="1271"/>
      <c r="AA24" s="1271"/>
      <c r="AB24" s="391" t="s">
        <v>29</v>
      </c>
      <c r="AC24" s="1351">
        <f>SUM(N24:AA24)</f>
        <v>0</v>
      </c>
      <c r="AD24" s="1352"/>
      <c r="AE24" s="1352"/>
      <c r="AF24" s="1352"/>
      <c r="AG24" s="1352"/>
      <c r="AH24" s="1352"/>
      <c r="AI24" s="1352"/>
      <c r="AJ24" s="1352"/>
      <c r="AK24" s="1268" t="s">
        <v>29</v>
      </c>
      <c r="AL24" s="1269"/>
      <c r="AO24" s="119"/>
      <c r="AP24" s="155" t="b">
        <v>1</v>
      </c>
    </row>
    <row r="25" spans="3:81" ht="33.75" customHeight="1">
      <c r="C25" s="1312"/>
      <c r="D25" s="1263"/>
      <c r="E25" s="1263"/>
      <c r="F25" s="1264"/>
      <c r="G25" s="1294" t="s">
        <v>31</v>
      </c>
      <c r="H25" s="1294"/>
      <c r="I25" s="1294"/>
      <c r="J25" s="1294"/>
      <c r="K25" s="1294"/>
      <c r="L25" s="1294"/>
      <c r="M25" s="1294"/>
      <c r="N25" s="1321"/>
      <c r="O25" s="1322"/>
      <c r="P25" s="1322"/>
      <c r="Q25" s="1322"/>
      <c r="R25" s="1322"/>
      <c r="S25" s="1322"/>
      <c r="T25" s="1226" t="s">
        <v>29</v>
      </c>
      <c r="U25" s="1227"/>
      <c r="V25" s="1270"/>
      <c r="W25" s="1271"/>
      <c r="X25" s="1271"/>
      <c r="Y25" s="1271"/>
      <c r="Z25" s="1271"/>
      <c r="AA25" s="1271"/>
      <c r="AB25" s="1226" t="s">
        <v>29</v>
      </c>
      <c r="AC25" s="1351">
        <f>SUM(N25:AA25)</f>
        <v>0</v>
      </c>
      <c r="AD25" s="1352"/>
      <c r="AE25" s="1352"/>
      <c r="AF25" s="1352"/>
      <c r="AG25" s="1352"/>
      <c r="AH25" s="1352"/>
      <c r="AI25" s="1352"/>
      <c r="AJ25" s="1352"/>
      <c r="AK25" s="1268" t="s">
        <v>29</v>
      </c>
      <c r="AL25" s="1269"/>
      <c r="AO25" s="119" t="b">
        <v>1</v>
      </c>
      <c r="AP25" s="148" t="b">
        <v>1</v>
      </c>
    </row>
    <row r="26" spans="3:81" ht="33.75" customHeight="1">
      <c r="C26" s="1312"/>
      <c r="D26" s="1263"/>
      <c r="E26" s="1263"/>
      <c r="F26" s="1264"/>
      <c r="G26" s="1294" t="s">
        <v>32</v>
      </c>
      <c r="H26" s="1294"/>
      <c r="I26" s="1294"/>
      <c r="J26" s="1294"/>
      <c r="K26" s="1294"/>
      <c r="L26" s="1294"/>
      <c r="M26" s="1294"/>
      <c r="N26" s="1321"/>
      <c r="O26" s="1322"/>
      <c r="P26" s="1322"/>
      <c r="Q26" s="1322"/>
      <c r="R26" s="1322"/>
      <c r="S26" s="1322"/>
      <c r="T26" s="1226" t="s">
        <v>29</v>
      </c>
      <c r="U26" s="1227"/>
      <c r="V26" s="1270"/>
      <c r="W26" s="1271"/>
      <c r="X26" s="1271"/>
      <c r="Y26" s="1271"/>
      <c r="Z26" s="1271"/>
      <c r="AA26" s="1271"/>
      <c r="AB26" s="1226" t="s">
        <v>29</v>
      </c>
      <c r="AC26" s="1351">
        <f>SUM(N26:AA26)</f>
        <v>0</v>
      </c>
      <c r="AD26" s="1352"/>
      <c r="AE26" s="1352"/>
      <c r="AF26" s="1352"/>
      <c r="AG26" s="1352"/>
      <c r="AH26" s="1352"/>
      <c r="AI26" s="1352"/>
      <c r="AJ26" s="1352"/>
      <c r="AK26" s="1268" t="s">
        <v>29</v>
      </c>
      <c r="AL26" s="1269"/>
      <c r="AN26" s="7" t="s">
        <v>349</v>
      </c>
      <c r="AO26" s="185" t="b">
        <v>0</v>
      </c>
      <c r="AQ26" s="1180" t="s">
        <v>799</v>
      </c>
      <c r="AR26" s="1180" t="s">
        <v>798</v>
      </c>
      <c r="CC26" s="7" t="s">
        <v>250</v>
      </c>
    </row>
    <row r="27" spans="3:81" ht="33.75" customHeight="1" thickBot="1">
      <c r="C27" s="1312"/>
      <c r="D27" s="1263"/>
      <c r="E27" s="1263"/>
      <c r="F27" s="1264"/>
      <c r="G27" s="1305" t="s">
        <v>79</v>
      </c>
      <c r="H27" s="1306"/>
      <c r="I27" s="1306"/>
      <c r="J27" s="270" t="s">
        <v>290</v>
      </c>
      <c r="K27" s="1306" t="s">
        <v>144</v>
      </c>
      <c r="L27" s="1306"/>
      <c r="M27" s="1317"/>
      <c r="N27" s="1319"/>
      <c r="O27" s="1320"/>
      <c r="P27" s="271" t="s">
        <v>305</v>
      </c>
      <c r="Q27" s="1318"/>
      <c r="R27" s="1318"/>
      <c r="S27" s="1318"/>
      <c r="T27" s="1307" t="s">
        <v>29</v>
      </c>
      <c r="U27" s="1308"/>
      <c r="V27" s="1281"/>
      <c r="W27" s="1282"/>
      <c r="X27" s="1282"/>
      <c r="Y27" s="271" t="s">
        <v>305</v>
      </c>
      <c r="Z27" s="1283"/>
      <c r="AA27" s="1283"/>
      <c r="AB27" s="732" t="s">
        <v>29</v>
      </c>
      <c r="AC27" s="1277">
        <f>SUM(N27+V27)</f>
        <v>0</v>
      </c>
      <c r="AD27" s="1278"/>
      <c r="AE27" s="1278"/>
      <c r="AF27" s="1278" t="s">
        <v>396</v>
      </c>
      <c r="AG27" s="1278"/>
      <c r="AH27" s="1284">
        <f>Q27+Z27</f>
        <v>0</v>
      </c>
      <c r="AI27" s="1284"/>
      <c r="AJ27" s="1284"/>
      <c r="AK27" s="1285" t="s">
        <v>395</v>
      </c>
      <c r="AL27" s="1286"/>
      <c r="AO27" s="185" t="b">
        <v>0</v>
      </c>
      <c r="AQ27" s="1181">
        <f>N27+Q27</f>
        <v>0</v>
      </c>
      <c r="AR27" s="1168">
        <f>V27+Z27</f>
        <v>0</v>
      </c>
      <c r="AS27" s="8">
        <f>SUM(AQ27:AR27)</f>
        <v>0</v>
      </c>
    </row>
    <row r="28" spans="3:81" ht="31.5" customHeight="1" thickTop="1">
      <c r="C28" s="1313"/>
      <c r="D28" s="1314"/>
      <c r="E28" s="1314"/>
      <c r="F28" s="1315"/>
      <c r="G28" s="1316"/>
      <c r="H28" s="1314"/>
      <c r="I28" s="1314" t="s">
        <v>242</v>
      </c>
      <c r="J28" s="1314"/>
      <c r="K28" s="1314"/>
      <c r="L28" s="1314"/>
      <c r="M28" s="1315"/>
      <c r="N28" s="1275">
        <f>SUM(N23:R27)</f>
        <v>0</v>
      </c>
      <c r="O28" s="1276"/>
      <c r="P28" s="1276"/>
      <c r="Q28" s="1276"/>
      <c r="R28" s="272"/>
      <c r="S28" s="1303" t="s">
        <v>29</v>
      </c>
      <c r="T28" s="1303"/>
      <c r="U28" s="1304"/>
      <c r="V28" s="1275">
        <f>SUM(V23:AB27)</f>
        <v>0</v>
      </c>
      <c r="W28" s="1276"/>
      <c r="X28" s="1276"/>
      <c r="Y28" s="1276"/>
      <c r="Z28" s="272"/>
      <c r="AA28" s="1279" t="s">
        <v>29</v>
      </c>
      <c r="AB28" s="1280"/>
      <c r="AC28" s="211"/>
      <c r="AD28" s="272"/>
      <c r="AE28" s="1276">
        <f>N28+V28</f>
        <v>0</v>
      </c>
      <c r="AF28" s="1276"/>
      <c r="AG28" s="1276"/>
      <c r="AH28" s="1276"/>
      <c r="AI28" s="1276"/>
      <c r="AJ28" s="1273" t="s">
        <v>29</v>
      </c>
      <c r="AK28" s="1273"/>
      <c r="AL28" s="1274"/>
      <c r="AO28" s="21">
        <v>1</v>
      </c>
      <c r="AQ28" s="1182" t="s">
        <v>800</v>
      </c>
      <c r="AR28" s="1182" t="s">
        <v>800</v>
      </c>
      <c r="AS28" s="8">
        <f>SUM(AQ28:AR28)</f>
        <v>0</v>
      </c>
    </row>
    <row r="29" spans="3:81" ht="35.25" customHeight="1">
      <c r="C29" s="1300" t="s">
        <v>141</v>
      </c>
      <c r="D29" s="1301"/>
      <c r="E29" s="1301"/>
      <c r="F29" s="1302"/>
      <c r="G29" s="1297"/>
      <c r="H29" s="1298"/>
      <c r="I29" s="1298"/>
      <c r="J29" s="1298"/>
      <c r="K29" s="1298"/>
      <c r="L29" s="1298"/>
      <c r="M29" s="1298"/>
      <c r="N29" s="1298"/>
      <c r="O29" s="1298"/>
      <c r="P29" s="1298"/>
      <c r="Q29" s="1298"/>
      <c r="R29" s="1299"/>
      <c r="S29" s="1293" t="s">
        <v>292</v>
      </c>
      <c r="T29" s="1294"/>
      <c r="U29" s="1294"/>
      <c r="V29" s="1294"/>
      <c r="W29" s="1294"/>
      <c r="X29" s="1294"/>
      <c r="Y29" s="1295"/>
      <c r="Z29" s="1295"/>
      <c r="AA29" s="1295"/>
      <c r="AB29" s="1295"/>
      <c r="AC29" s="1295"/>
      <c r="AD29" s="1295"/>
      <c r="AE29" s="1295"/>
      <c r="AF29" s="1295"/>
      <c r="AG29" s="1295"/>
      <c r="AH29" s="1295"/>
      <c r="AI29" s="1295"/>
      <c r="AJ29" s="1295"/>
      <c r="AK29" s="1295"/>
      <c r="AL29" s="1296"/>
      <c r="AQ29" s="1181">
        <f>N24+N25+N26</f>
        <v>0</v>
      </c>
      <c r="AR29" s="1181">
        <f>V24+V25+V26</f>
        <v>0</v>
      </c>
      <c r="AS29" s="8">
        <f>SUM(AQ29:AR29)</f>
        <v>0</v>
      </c>
    </row>
    <row r="30" spans="3:81" ht="38.65" customHeight="1" thickBot="1">
      <c r="C30" s="1288" t="s">
        <v>33</v>
      </c>
      <c r="D30" s="1289"/>
      <c r="E30" s="1289"/>
      <c r="F30" s="1290"/>
      <c r="G30" s="1291"/>
      <c r="H30" s="1291"/>
      <c r="I30" s="1291"/>
      <c r="J30" s="1291"/>
      <c r="K30" s="1291"/>
      <c r="L30" s="1291"/>
      <c r="M30" s="1291"/>
      <c r="N30" s="1291"/>
      <c r="O30" s="1291"/>
      <c r="P30" s="1291"/>
      <c r="Q30" s="1291"/>
      <c r="R30" s="1291"/>
      <c r="S30" s="1291"/>
      <c r="T30" s="1291"/>
      <c r="U30" s="1291"/>
      <c r="V30" s="1291"/>
      <c r="W30" s="1291"/>
      <c r="X30" s="1291"/>
      <c r="Y30" s="1291"/>
      <c r="Z30" s="1291"/>
      <c r="AA30" s="1291"/>
      <c r="AB30" s="1291"/>
      <c r="AC30" s="1291"/>
      <c r="AD30" s="1291"/>
      <c r="AE30" s="1291"/>
      <c r="AF30" s="1291"/>
      <c r="AG30" s="1291"/>
      <c r="AH30" s="1291"/>
      <c r="AI30" s="1291"/>
      <c r="AJ30" s="1291"/>
      <c r="AK30" s="1291"/>
      <c r="AL30" s="1292"/>
      <c r="AQ30" s="1181" t="s">
        <v>793</v>
      </c>
      <c r="AR30" s="1181" t="s">
        <v>793</v>
      </c>
      <c r="AS30" s="8">
        <f>SUM(AQ30:AR30)</f>
        <v>0</v>
      </c>
    </row>
    <row r="31" spans="3:81" ht="19.5" customHeight="1">
      <c r="C31" s="1287" t="s">
        <v>34</v>
      </c>
      <c r="D31" s="1287"/>
      <c r="E31" s="1287"/>
      <c r="F31" s="1287"/>
      <c r="G31" s="1287"/>
      <c r="H31" s="1287"/>
      <c r="I31" s="1287"/>
      <c r="J31" s="1287"/>
      <c r="K31" s="1287"/>
      <c r="L31" s="1287"/>
      <c r="M31" s="1287"/>
      <c r="N31" s="1287"/>
      <c r="O31" s="1287"/>
      <c r="P31" s="1287"/>
      <c r="Q31" s="1287"/>
      <c r="R31" s="1287"/>
      <c r="S31" s="1287"/>
      <c r="T31" s="1287"/>
      <c r="U31" s="1287"/>
      <c r="V31" s="1287"/>
      <c r="W31" s="1287"/>
      <c r="X31" s="1287"/>
      <c r="Y31" s="1287"/>
      <c r="Z31" s="1287"/>
      <c r="AA31" s="1287"/>
      <c r="AB31" s="1287"/>
      <c r="AC31" s="1287"/>
      <c r="AD31" s="1287"/>
      <c r="AE31" s="1287"/>
      <c r="AF31" s="1287"/>
      <c r="AG31" s="1287"/>
      <c r="AH31" s="1287"/>
      <c r="AI31" s="1287"/>
      <c r="AJ31" s="1287"/>
      <c r="AK31" s="1287"/>
      <c r="AL31" s="1287"/>
      <c r="AQ31" s="1181">
        <f>N23</f>
        <v>0</v>
      </c>
      <c r="AR31" s="1181">
        <f>V23</f>
        <v>0</v>
      </c>
      <c r="AS31" s="8">
        <f>SUM(AQ31:AR31)</f>
        <v>0</v>
      </c>
    </row>
    <row r="32" spans="3:81" ht="27" hidden="1" customHeight="1">
      <c r="AY32" s="7">
        <v>1</v>
      </c>
    </row>
  </sheetData>
  <sheetProtection algorithmName="SHA-512" hashValue="eU3GPgms8tA6urIfEQJcg6RyiH5wilEQiKXvXfCQfvcG6C7PZGWKxOUF1xQjLvW8qfAjsSGDH7JqREKO4dVTAw==" saltValue="v5fbDfDuejmSlsEnNkyIdA==" spinCount="100000" sheet="1" selectLockedCells="1"/>
  <mergeCells count="84">
    <mergeCell ref="AK25:AL25"/>
    <mergeCell ref="AK26:AL26"/>
    <mergeCell ref="V25:AA25"/>
    <mergeCell ref="V26:AA26"/>
    <mergeCell ref="AC23:AJ23"/>
    <mergeCell ref="AC24:AJ24"/>
    <mergeCell ref="AC25:AJ25"/>
    <mergeCell ref="AC26:AJ26"/>
    <mergeCell ref="N14:Q14"/>
    <mergeCell ref="S10:AL11"/>
    <mergeCell ref="S12:AL12"/>
    <mergeCell ref="N13:Q13"/>
    <mergeCell ref="S13:AC13"/>
    <mergeCell ref="S14:AC14"/>
    <mergeCell ref="S8:AL8"/>
    <mergeCell ref="M8:R8"/>
    <mergeCell ref="M9:R9"/>
    <mergeCell ref="N12:Q12"/>
    <mergeCell ref="S9:Y9"/>
    <mergeCell ref="G21:J21"/>
    <mergeCell ref="K21:L21"/>
    <mergeCell ref="T20:U20"/>
    <mergeCell ref="T21:U21"/>
    <mergeCell ref="AC19:AK19"/>
    <mergeCell ref="AD20:AE20"/>
    <mergeCell ref="AI20:AJ20"/>
    <mergeCell ref="AG20:AH20"/>
    <mergeCell ref="N25:S25"/>
    <mergeCell ref="N26:S26"/>
    <mergeCell ref="C2:AL2"/>
    <mergeCell ref="AA3:AB3"/>
    <mergeCell ref="AC3:AD3"/>
    <mergeCell ref="AF3:AG3"/>
    <mergeCell ref="AI3:AJ3"/>
    <mergeCell ref="AK3:AL3"/>
    <mergeCell ref="C18:F18"/>
    <mergeCell ref="G18:AL18"/>
    <mergeCell ref="C19:F19"/>
    <mergeCell ref="J19:L19"/>
    <mergeCell ref="AF21:AL21"/>
    <mergeCell ref="C20:F21"/>
    <mergeCell ref="G20:J20"/>
    <mergeCell ref="K20:L20"/>
    <mergeCell ref="S28:U28"/>
    <mergeCell ref="G27:I27"/>
    <mergeCell ref="N28:Q28"/>
    <mergeCell ref="T27:U27"/>
    <mergeCell ref="C22:F28"/>
    <mergeCell ref="G28:H28"/>
    <mergeCell ref="G22:M22"/>
    <mergeCell ref="G23:M23"/>
    <mergeCell ref="G24:M24"/>
    <mergeCell ref="G26:M26"/>
    <mergeCell ref="I28:M28"/>
    <mergeCell ref="G25:M25"/>
    <mergeCell ref="K27:M27"/>
    <mergeCell ref="Q27:S27"/>
    <mergeCell ref="N27:O27"/>
    <mergeCell ref="N24:S24"/>
    <mergeCell ref="C31:AL31"/>
    <mergeCell ref="C30:F30"/>
    <mergeCell ref="G30:AL30"/>
    <mergeCell ref="S29:X29"/>
    <mergeCell ref="Y29:AL29"/>
    <mergeCell ref="G29:R29"/>
    <mergeCell ref="C29:F29"/>
    <mergeCell ref="AJ28:AL28"/>
    <mergeCell ref="V28:Y28"/>
    <mergeCell ref="AC27:AE27"/>
    <mergeCell ref="AF27:AG27"/>
    <mergeCell ref="AA28:AB28"/>
    <mergeCell ref="AE28:AI28"/>
    <mergeCell ref="V27:X27"/>
    <mergeCell ref="Z27:AA27"/>
    <mergeCell ref="AH27:AJ27"/>
    <mergeCell ref="AK27:AL27"/>
    <mergeCell ref="V22:AB22"/>
    <mergeCell ref="AC22:AL22"/>
    <mergeCell ref="AK23:AL23"/>
    <mergeCell ref="AK24:AL24"/>
    <mergeCell ref="N23:S23"/>
    <mergeCell ref="V23:AA23"/>
    <mergeCell ref="V24:AA24"/>
    <mergeCell ref="N22:U22"/>
  </mergeCells>
  <phoneticPr fontId="2"/>
  <conditionalFormatting sqref="C19:F19">
    <cfRule type="expression" dxfId="164" priority="15">
      <formula>$G$19:$AL$19="☑"</formula>
    </cfRule>
  </conditionalFormatting>
  <conditionalFormatting sqref="G19:AL19">
    <cfRule type="expression" dxfId="163" priority="4">
      <formula>$AO$27=TRUE</formula>
    </cfRule>
    <cfRule type="expression" dxfId="162" priority="5">
      <formula>$AO$26=TRUE</formula>
    </cfRule>
    <cfRule type="expression" dxfId="161" priority="6">
      <formula>$AO$23=TRUE</formula>
    </cfRule>
  </conditionalFormatting>
  <conditionalFormatting sqref="N23:N26 V23:V26 N27:O27 Q27:S27 V27:X27 Z27:AA27">
    <cfRule type="expression" dxfId="160" priority="1">
      <formula>$AE$28=0</formula>
    </cfRule>
  </conditionalFormatting>
  <conditionalFormatting sqref="W20:W21 Y20:Y21">
    <cfRule type="containsBlanks" dxfId="159" priority="25">
      <formula>LEN(TRIM(W20))=0</formula>
    </cfRule>
  </conditionalFormatting>
  <conditionalFormatting sqref="AC3:AD3 AF3:AG3 AI3:AJ3 S8:AL8 S9:Y9 S10:AL12 S13:AC14 G18:AL18 M20:M21 O20:O21 Q20:Q21 G29:R29 Y29:AL29">
    <cfRule type="containsBlanks" dxfId="158" priority="24">
      <formula>LEN(TRIM(G3))=0</formula>
    </cfRule>
  </conditionalFormatting>
  <conditionalFormatting sqref="AI20:AJ20">
    <cfRule type="cellIs" dxfId="157" priority="23" operator="equal">
      <formula>$AY$32</formula>
    </cfRule>
  </conditionalFormatting>
  <conditionalFormatting sqref="AO25">
    <cfRule type="cellIs" dxfId="156" priority="22" operator="equal">
      <formula>$AG$77</formula>
    </cfRule>
  </conditionalFormatting>
  <pageMargins left="0.59055118110236227" right="0.70866141732283472" top="0.74803149606299213" bottom="0.74803149606299213" header="0.31496062992125984" footer="0.31496062992125984"/>
  <pageSetup paperSize="9" scale="92" orientation="portrait" errors="blank" r:id="rId1"/>
  <drawing r:id="rId2"/>
  <legacyDrawing r:id="rId3"/>
  <mc:AlternateContent xmlns:mc="http://schemas.openxmlformats.org/markup-compatibility/2006">
    <mc:Choice Requires="x14">
      <controls>
        <mc:AlternateContent xmlns:mc="http://schemas.openxmlformats.org/markup-compatibility/2006">
          <mc:Choice Requires="x14">
            <control shapeId="1063" r:id="rId4" name="Check Box 39">
              <controlPr locked="0" defaultSize="0" autoFill="0" autoLine="0" autoPict="0">
                <anchor moveWithCells="1">
                  <from>
                    <xdr:col>15</xdr:col>
                    <xdr:colOff>209550</xdr:colOff>
                    <xdr:row>18</xdr:row>
                    <xdr:rowOff>28575</xdr:rowOff>
                  </from>
                  <to>
                    <xdr:col>17</xdr:col>
                    <xdr:colOff>38100</xdr:colOff>
                    <xdr:row>18</xdr:row>
                    <xdr:rowOff>381000</xdr:rowOff>
                  </to>
                </anchor>
              </controlPr>
            </control>
          </mc:Choice>
        </mc:AlternateContent>
        <mc:AlternateContent xmlns:mc="http://schemas.openxmlformats.org/markup-compatibility/2006">
          <mc:Choice Requires="x14">
            <control shapeId="1065" r:id="rId5" name="Check Box 41">
              <controlPr defaultSize="0" autoFill="0" autoLine="0" autoPict="0">
                <anchor moveWithCells="1">
                  <from>
                    <xdr:col>24</xdr:col>
                    <xdr:colOff>19050</xdr:colOff>
                    <xdr:row>18</xdr:row>
                    <xdr:rowOff>66675</xdr:rowOff>
                  </from>
                  <to>
                    <xdr:col>25</xdr:col>
                    <xdr:colOff>0</xdr:colOff>
                    <xdr:row>18</xdr:row>
                    <xdr:rowOff>323850</xdr:rowOff>
                  </to>
                </anchor>
              </controlPr>
            </control>
          </mc:Choice>
        </mc:AlternateContent>
        <mc:AlternateContent xmlns:mc="http://schemas.openxmlformats.org/markup-compatibility/2006">
          <mc:Choice Requires="x14">
            <control shapeId="1067" r:id="rId6" name="Check Box 43">
              <controlPr locked="0" defaultSize="0" autoFill="0" autoLine="0" autoPict="0">
                <anchor moveWithCells="1">
                  <from>
                    <xdr:col>29</xdr:col>
                    <xdr:colOff>28575</xdr:colOff>
                    <xdr:row>20</xdr:row>
                    <xdr:rowOff>95250</xdr:rowOff>
                  </from>
                  <to>
                    <xdr:col>31</xdr:col>
                    <xdr:colOff>0</xdr:colOff>
                    <xdr:row>20</xdr:row>
                    <xdr:rowOff>409575</xdr:rowOff>
                  </to>
                </anchor>
              </controlPr>
            </control>
          </mc:Choice>
        </mc:AlternateContent>
        <mc:AlternateContent xmlns:mc="http://schemas.openxmlformats.org/markup-compatibility/2006">
          <mc:Choice Requires="x14">
            <control shapeId="1068" r:id="rId7" name="Check Box 44">
              <controlPr defaultSize="0" autoFill="0" autoLine="0" autoPict="0">
                <anchor moveWithCells="1">
                  <from>
                    <xdr:col>7</xdr:col>
                    <xdr:colOff>133350</xdr:colOff>
                    <xdr:row>18</xdr:row>
                    <xdr:rowOff>57150</xdr:rowOff>
                  </from>
                  <to>
                    <xdr:col>9</xdr:col>
                    <xdr:colOff>171450</xdr:colOff>
                    <xdr:row>18</xdr:row>
                    <xdr:rowOff>361950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EEAF7-3B7D-4DC1-BC3A-89AC1FB7F85B}">
  <sheetPr codeName="Sheet13">
    <tabColor rgb="FF9BFF9B"/>
    <pageSetUpPr fitToPage="1"/>
  </sheetPr>
  <dimension ref="B1:L12"/>
  <sheetViews>
    <sheetView view="pageBreakPreview" zoomScale="60" zoomScaleNormal="100" workbookViewId="0">
      <selection activeCell="P28" sqref="P28:Q28"/>
    </sheetView>
  </sheetViews>
  <sheetFormatPr defaultRowHeight="18.75"/>
  <cols>
    <col min="2" max="2" width="7.25" customWidth="1"/>
    <col min="3" max="3" width="12.25" style="421" customWidth="1"/>
    <col min="4" max="4" width="8.125" customWidth="1"/>
    <col min="5" max="5" width="8.125" style="421" customWidth="1"/>
    <col min="6" max="6" width="8.125" customWidth="1"/>
    <col min="7" max="7" width="8.125" style="421" customWidth="1"/>
    <col min="8" max="11" width="8.125" customWidth="1"/>
  </cols>
  <sheetData>
    <row r="1" spans="2:12" ht="54" customHeight="1"/>
    <row r="2" spans="2:12" ht="39" customHeight="1">
      <c r="J2" s="427" t="s">
        <v>610</v>
      </c>
    </row>
    <row r="3" spans="2:12" ht="62.25" customHeight="1">
      <c r="C3" s="428" t="s">
        <v>43</v>
      </c>
      <c r="D3" s="3119">
        <f>①利用!S8</f>
        <v>0</v>
      </c>
      <c r="E3" s="3120"/>
      <c r="F3" s="3120"/>
      <c r="G3" s="3120"/>
      <c r="H3" s="3120"/>
      <c r="I3" s="3120"/>
      <c r="J3" s="3120"/>
      <c r="K3" s="3121"/>
    </row>
    <row r="4" spans="2:12" ht="62.25" customHeight="1">
      <c r="C4" s="428" t="s">
        <v>605</v>
      </c>
      <c r="D4" s="3123">
        <f>①利用!AT20</f>
        <v>43069</v>
      </c>
      <c r="E4" s="3124"/>
      <c r="F4" s="3124"/>
      <c r="G4" s="422" t="s">
        <v>46</v>
      </c>
      <c r="H4" s="3124">
        <f>①利用!AT22</f>
        <v>43069</v>
      </c>
      <c r="I4" s="3124"/>
      <c r="J4" s="3124"/>
      <c r="K4" s="426"/>
    </row>
    <row r="5" spans="2:12" ht="62.25" customHeight="1">
      <c r="C5" s="428" t="s">
        <v>606</v>
      </c>
      <c r="D5" s="3125" t="s">
        <v>135</v>
      </c>
      <c r="E5" s="3125"/>
      <c r="F5" s="3125" t="s">
        <v>608</v>
      </c>
      <c r="G5" s="3125"/>
      <c r="H5" s="3125" t="s">
        <v>609</v>
      </c>
      <c r="I5" s="3125"/>
      <c r="J5" s="2799" t="s">
        <v>611</v>
      </c>
      <c r="K5" s="2799"/>
      <c r="L5" s="421"/>
    </row>
    <row r="6" spans="2:12" ht="42" customHeight="1">
      <c r="C6" s="3128" t="s">
        <v>607</v>
      </c>
      <c r="D6" s="424">
        <f>QUOTIENT(D7,24)</f>
        <v>0</v>
      </c>
      <c r="E6" s="425">
        <f>MOD(D7,24)</f>
        <v>0</v>
      </c>
      <c r="F6" s="424">
        <f>QUOTIENT(F7,24)</f>
        <v>0</v>
      </c>
      <c r="G6" s="425">
        <f>MOD(F7,24)</f>
        <v>0</v>
      </c>
      <c r="H6" s="424">
        <f>QUOTIENT(H7,24)</f>
        <v>0</v>
      </c>
      <c r="I6" s="425">
        <f>MOD(H7,24)</f>
        <v>0</v>
      </c>
      <c r="J6" s="424">
        <f>QUOTIENT(J7,24)</f>
        <v>0</v>
      </c>
      <c r="K6" s="425">
        <f>MOD(J7,24)</f>
        <v>0</v>
      </c>
    </row>
    <row r="7" spans="2:12" ht="62.25" customHeight="1">
      <c r="C7" s="3129"/>
      <c r="D7" s="3122">
        <f>③料金!H48+③料金!I48+③料金!J48</f>
        <v>0</v>
      </c>
      <c r="E7" s="3122"/>
      <c r="F7" s="3122">
        <f>③料金!H49+③料金!I49+③料金!J49</f>
        <v>0</v>
      </c>
      <c r="G7" s="3122"/>
      <c r="H7" s="3122">
        <f>③料金!H50+③料金!I50+③料金!J50</f>
        <v>0</v>
      </c>
      <c r="I7" s="3122"/>
      <c r="J7" s="3122">
        <f>③料金!H51+③料金!I51+③料金!J51</f>
        <v>0</v>
      </c>
      <c r="K7" s="3122"/>
    </row>
    <row r="8" spans="2:12" ht="72.75" customHeight="1">
      <c r="C8" s="423" t="s">
        <v>613</v>
      </c>
      <c r="D8" s="3139"/>
      <c r="E8" s="3140"/>
      <c r="F8" s="3140"/>
      <c r="G8" s="3140"/>
      <c r="H8" s="3140"/>
      <c r="I8" s="3140"/>
      <c r="J8" s="3140"/>
      <c r="K8" s="3141"/>
    </row>
    <row r="9" spans="2:12" ht="72.75" customHeight="1">
      <c r="C9" s="431" t="s">
        <v>612</v>
      </c>
      <c r="D9" s="429"/>
      <c r="E9" s="429"/>
      <c r="F9" s="429"/>
      <c r="G9" s="429"/>
      <c r="H9" s="429"/>
      <c r="I9" s="429"/>
      <c r="J9" s="429"/>
      <c r="K9" s="432"/>
    </row>
    <row r="10" spans="2:12" ht="6.75" customHeight="1">
      <c r="C10" s="430"/>
      <c r="D10" s="429"/>
      <c r="E10" s="429"/>
      <c r="F10" s="429"/>
      <c r="G10" s="429"/>
      <c r="H10" s="429"/>
      <c r="I10" s="429"/>
      <c r="J10" s="429"/>
      <c r="K10" s="432"/>
    </row>
    <row r="11" spans="2:12" ht="42" customHeight="1">
      <c r="C11" s="3136" t="s">
        <v>802</v>
      </c>
      <c r="D11" s="3137"/>
      <c r="E11" s="3137"/>
      <c r="F11" s="3137"/>
      <c r="G11" s="3138"/>
      <c r="H11" s="3132" t="s">
        <v>713</v>
      </c>
      <c r="I11" s="3133"/>
      <c r="J11" s="3130" t="s">
        <v>614</v>
      </c>
      <c r="K11" s="3131"/>
    </row>
    <row r="12" spans="2:12" ht="51" customHeight="1">
      <c r="B12" s="589"/>
      <c r="C12" s="3126">
        <f>D4</f>
        <v>43069</v>
      </c>
      <c r="D12" s="3127"/>
      <c r="E12" s="3134" t="s">
        <v>738</v>
      </c>
      <c r="F12" s="3134"/>
      <c r="G12" s="3135"/>
      <c r="H12" s="590"/>
      <c r="I12" s="591"/>
      <c r="J12" s="587"/>
      <c r="K12" s="588"/>
    </row>
  </sheetData>
  <mergeCells count="18">
    <mergeCell ref="C12:D12"/>
    <mergeCell ref="C6:C7"/>
    <mergeCell ref="J11:K11"/>
    <mergeCell ref="H11:I11"/>
    <mergeCell ref="E12:G12"/>
    <mergeCell ref="C11:G11"/>
    <mergeCell ref="D8:K8"/>
    <mergeCell ref="D3:K3"/>
    <mergeCell ref="F7:G7"/>
    <mergeCell ref="H7:I7"/>
    <mergeCell ref="J7:K7"/>
    <mergeCell ref="D4:F4"/>
    <mergeCell ref="D5:E5"/>
    <mergeCell ref="F5:G5"/>
    <mergeCell ref="H5:I5"/>
    <mergeCell ref="J5:K5"/>
    <mergeCell ref="H4:J4"/>
    <mergeCell ref="D7:E7"/>
  </mergeCells>
  <phoneticPr fontId="2"/>
  <conditionalFormatting sqref="D5:E7">
    <cfRule type="expression" dxfId="5" priority="4">
      <formula>$D$7&gt;0</formula>
    </cfRule>
  </conditionalFormatting>
  <conditionalFormatting sqref="F5:G7">
    <cfRule type="expression" dxfId="4" priority="3">
      <formula>$F$7&gt;0</formula>
    </cfRule>
  </conditionalFormatting>
  <conditionalFormatting sqref="H5:I7">
    <cfRule type="expression" dxfId="3" priority="2">
      <formula>$H$7&gt;0</formula>
    </cfRule>
  </conditionalFormatting>
  <conditionalFormatting sqref="J5:K7">
    <cfRule type="expression" dxfId="2" priority="1">
      <formula>$J$7&gt;0</formula>
    </cfRule>
  </conditionalFormatting>
  <pageMargins left="0.9055118110236221"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FF0000"/>
    <pageSetUpPr fitToPage="1"/>
  </sheetPr>
  <dimension ref="A1:BH39"/>
  <sheetViews>
    <sheetView showGridLines="0" topLeftCell="A19" zoomScale="60" zoomScaleNormal="60" workbookViewId="0">
      <selection activeCell="P28" sqref="P28:Q28"/>
    </sheetView>
  </sheetViews>
  <sheetFormatPr defaultColWidth="3.5" defaultRowHeight="14.25"/>
  <cols>
    <col min="1" max="1" width="2.75" style="7" customWidth="1"/>
    <col min="2" max="2" width="4.125" style="7" customWidth="1"/>
    <col min="3" max="6" width="2.75" style="7" customWidth="1"/>
    <col min="7" max="7" width="5.25" style="7" customWidth="1"/>
    <col min="8" max="8" width="4.125" style="7" customWidth="1"/>
    <col min="9" max="9" width="3.75" style="7" customWidth="1"/>
    <col min="10" max="10" width="4.75" style="7" customWidth="1"/>
    <col min="11" max="11" width="3.125" style="7" customWidth="1"/>
    <col min="12" max="13" width="4.25" style="7" customWidth="1"/>
    <col min="14" max="14" width="5" style="7" customWidth="1"/>
    <col min="15" max="15" width="3" style="7" customWidth="1"/>
    <col min="16" max="16" width="2" style="7" customWidth="1"/>
    <col min="17" max="18" width="1.625" style="7" customWidth="1"/>
    <col min="19" max="19" width="1.75" style="7" customWidth="1"/>
    <col min="20" max="20" width="4.5" style="7" customWidth="1"/>
    <col min="21" max="21" width="3.125" style="7" customWidth="1"/>
    <col min="22" max="22" width="5.25" style="7" customWidth="1"/>
    <col min="23" max="24" width="3.25" style="7" customWidth="1"/>
    <col min="25" max="25" width="3.125" style="7" customWidth="1"/>
    <col min="26" max="26" width="3.75" style="7" customWidth="1"/>
    <col min="27" max="27" width="1.75" style="7" customWidth="1"/>
    <col min="28" max="28" width="2" style="7" customWidth="1"/>
    <col min="29" max="29" width="2.625" style="7" customWidth="1"/>
    <col min="30" max="30" width="1.75" style="7" customWidth="1"/>
    <col min="31" max="31" width="2.25" style="7" customWidth="1"/>
    <col min="32" max="32" width="2.625" style="7" customWidth="1"/>
    <col min="33" max="33" width="1.25" style="7" customWidth="1"/>
    <col min="34" max="34" width="2.75" style="7" customWidth="1"/>
    <col min="35" max="35" width="1.25" style="7" customWidth="1"/>
    <col min="36" max="36" width="2.75" style="7" customWidth="1"/>
    <col min="37" max="38" width="4.5" style="7" customWidth="1"/>
    <col min="39" max="39" width="3.5" style="7" customWidth="1"/>
    <col min="40" max="40" width="3.5" style="7" hidden="1" customWidth="1"/>
    <col min="41" max="41" width="3.5" style="8" hidden="1" customWidth="1"/>
    <col min="42" max="42" width="12.25" style="7" hidden="1" customWidth="1"/>
    <col min="43" max="43" width="4.75" style="7" hidden="1" customWidth="1"/>
    <col min="44" max="44" width="20.125" style="7" hidden="1" customWidth="1"/>
    <col min="45" max="45" width="4.25" style="7" hidden="1" customWidth="1"/>
    <col min="46" max="46" width="1.75" style="7" customWidth="1"/>
    <col min="47" max="47" width="1.25" style="7" customWidth="1"/>
    <col min="48" max="16384" width="3.5" style="7"/>
  </cols>
  <sheetData>
    <row r="1" spans="1:45" hidden="1"/>
    <row r="2" spans="1:45" hidden="1"/>
    <row r="3" spans="1:45" hidden="1"/>
    <row r="5" spans="1:45" ht="9.75" customHeight="1">
      <c r="A5" s="212"/>
      <c r="B5" s="213"/>
      <c r="C5" s="213"/>
      <c r="D5" s="213"/>
      <c r="E5" s="213"/>
      <c r="F5" s="213"/>
      <c r="G5" s="213"/>
      <c r="H5" s="213"/>
      <c r="I5" s="213"/>
      <c r="J5" s="213"/>
      <c r="K5" s="213"/>
      <c r="L5" s="213"/>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108"/>
      <c r="AN5" s="64"/>
      <c r="AO5" s="121"/>
      <c r="AP5" s="64"/>
      <c r="AQ5" s="64"/>
      <c r="AR5" s="64"/>
    </row>
    <row r="6" spans="1:45" ht="25.5" customHeight="1">
      <c r="A6" s="24"/>
      <c r="Q6" s="198"/>
      <c r="Y6" s="198" t="s">
        <v>161</v>
      </c>
      <c r="AA6" s="198"/>
      <c r="AB6" s="198"/>
      <c r="AC6" s="198"/>
      <c r="AD6" s="198"/>
      <c r="AE6" s="198"/>
      <c r="AF6" s="198"/>
      <c r="AG6" s="198"/>
      <c r="AH6" s="3043"/>
      <c r="AI6" s="3043"/>
      <c r="AJ6" s="3043"/>
      <c r="AK6" s="3043"/>
      <c r="AL6" s="204" t="s">
        <v>273</v>
      </c>
      <c r="AM6" s="23"/>
    </row>
    <row r="7" spans="1:45" ht="25.9" customHeight="1">
      <c r="A7" s="24"/>
      <c r="Y7" s="2934" t="s">
        <v>1</v>
      </c>
      <c r="Z7" s="2934"/>
      <c r="AA7" s="2934"/>
      <c r="AB7" s="3021">
        <v>8</v>
      </c>
      <c r="AC7" s="3021"/>
      <c r="AD7" s="202" t="s">
        <v>2</v>
      </c>
      <c r="AE7" s="202"/>
      <c r="AF7" s="3043"/>
      <c r="AG7" s="3043"/>
      <c r="AH7" s="3043"/>
      <c r="AI7" s="2940" t="s">
        <v>93</v>
      </c>
      <c r="AJ7" s="2940"/>
      <c r="AK7" s="204"/>
      <c r="AL7" s="204" t="s">
        <v>87</v>
      </c>
      <c r="AM7" s="23"/>
    </row>
    <row r="8" spans="1:45" ht="25.5" customHeight="1">
      <c r="A8" s="24"/>
      <c r="L8" s="3200" t="s">
        <v>320</v>
      </c>
      <c r="M8" s="3200"/>
      <c r="N8" s="3200"/>
      <c r="O8" s="3200"/>
      <c r="P8" s="3200"/>
      <c r="Q8" s="3200"/>
      <c r="R8" s="3200"/>
      <c r="S8" s="3200"/>
      <c r="T8" s="3200"/>
      <c r="U8" s="3200"/>
      <c r="V8" s="3200"/>
      <c r="W8" s="3200"/>
      <c r="AA8" s="34"/>
      <c r="AB8" s="34"/>
      <c r="AC8" s="8"/>
      <c r="AD8" s="34"/>
      <c r="AE8" s="34"/>
      <c r="AG8" s="34"/>
      <c r="AH8" s="34"/>
      <c r="AM8" s="23"/>
    </row>
    <row r="9" spans="1:45" ht="19.5" customHeight="1">
      <c r="A9" s="24"/>
      <c r="L9" s="3200"/>
      <c r="M9" s="3200"/>
      <c r="N9" s="3200"/>
      <c r="O9" s="3200"/>
      <c r="P9" s="3200"/>
      <c r="Q9" s="3200"/>
      <c r="R9" s="3200"/>
      <c r="S9" s="3200"/>
      <c r="T9" s="3200"/>
      <c r="U9" s="3200"/>
      <c r="V9" s="3200"/>
      <c r="W9" s="3200"/>
      <c r="AM9" s="23"/>
    </row>
    <row r="10" spans="1:45" s="159" customFormat="1" ht="24.6" customHeight="1">
      <c r="A10" s="195"/>
      <c r="C10" s="3201">
        <f>①利用!S8</f>
        <v>0</v>
      </c>
      <c r="D10" s="3201"/>
      <c r="E10" s="3201"/>
      <c r="F10" s="3201"/>
      <c r="G10" s="3201"/>
      <c r="H10" s="3201"/>
      <c r="I10" s="3201"/>
      <c r="J10" s="3201"/>
      <c r="K10" s="3201"/>
      <c r="L10" s="3201"/>
      <c r="M10" s="3201"/>
      <c r="N10" s="3201"/>
      <c r="O10" s="3201"/>
      <c r="P10" s="3201"/>
      <c r="Q10" s="3201"/>
      <c r="R10" s="3201"/>
      <c r="S10" s="3201"/>
      <c r="T10" s="3201"/>
      <c r="U10" s="3201"/>
      <c r="V10" s="3201"/>
      <c r="W10" s="3201"/>
      <c r="X10" s="3201"/>
      <c r="Y10" s="3201"/>
      <c r="Z10" s="3201"/>
      <c r="AA10" s="3201"/>
      <c r="AB10" s="3201"/>
      <c r="AM10" s="196"/>
      <c r="AO10" s="194"/>
    </row>
    <row r="11" spans="1:45" s="159" customFormat="1" ht="24.6" customHeight="1">
      <c r="A11" s="195"/>
      <c r="C11" s="238" t="s">
        <v>164</v>
      </c>
      <c r="F11" s="238"/>
      <c r="G11" s="160"/>
      <c r="H11" s="3025">
        <f>①利用!S12</f>
        <v>0</v>
      </c>
      <c r="I11" s="3025"/>
      <c r="J11" s="3025"/>
      <c r="K11" s="3025"/>
      <c r="L11" s="3025"/>
      <c r="M11" s="3025"/>
      <c r="N11" s="3025"/>
      <c r="O11" s="3025"/>
      <c r="P11" s="3025"/>
      <c r="Q11" s="3025"/>
      <c r="R11" s="3025"/>
      <c r="S11" s="3025"/>
      <c r="T11" s="3025"/>
      <c r="U11" s="3025"/>
      <c r="V11" s="3025"/>
      <c r="W11" s="3025"/>
      <c r="X11" s="3025"/>
      <c r="Y11" s="3025"/>
      <c r="Z11" s="3025"/>
      <c r="AA11" s="3025"/>
      <c r="AB11" s="3025"/>
      <c r="AC11" s="3025"/>
      <c r="AD11" s="3025"/>
      <c r="AE11" s="3025"/>
      <c r="AF11" s="198"/>
      <c r="AG11" s="198"/>
      <c r="AH11" s="198"/>
      <c r="AI11" s="198"/>
      <c r="AJ11" s="198"/>
      <c r="AK11" s="198"/>
      <c r="AL11" s="198"/>
      <c r="AM11" s="200"/>
      <c r="AN11" s="198"/>
      <c r="AO11" s="199"/>
      <c r="AP11" s="198"/>
      <c r="AQ11" s="198"/>
      <c r="AR11" s="198"/>
      <c r="AS11" s="198"/>
    </row>
    <row r="12" spans="1:45" s="159" customFormat="1" ht="54" customHeight="1">
      <c r="A12" s="195"/>
      <c r="B12" s="198"/>
      <c r="E12" s="238"/>
      <c r="F12" s="198"/>
      <c r="G12" s="198"/>
      <c r="H12" s="198"/>
      <c r="I12" s="198"/>
      <c r="J12" s="198"/>
      <c r="K12" s="198"/>
      <c r="L12" s="198"/>
      <c r="O12" s="299" t="s">
        <v>165</v>
      </c>
      <c r="P12" s="198"/>
      <c r="S12" s="198"/>
      <c r="T12" s="198"/>
      <c r="U12" s="198"/>
      <c r="V12" s="198"/>
      <c r="W12" s="198"/>
      <c r="X12" s="198"/>
      <c r="Y12" s="198"/>
      <c r="Z12" s="198"/>
      <c r="AA12" s="198"/>
      <c r="AB12" s="198"/>
      <c r="AC12" s="198"/>
      <c r="AD12" s="201"/>
      <c r="AE12" s="201"/>
      <c r="AF12" s="198"/>
      <c r="AG12" s="198"/>
      <c r="AH12" s="198"/>
      <c r="AI12" s="198"/>
      <c r="AJ12" s="198"/>
      <c r="AK12" s="198"/>
      <c r="AL12" s="198"/>
      <c r="AM12" s="200"/>
      <c r="AN12" s="198"/>
      <c r="AO12" s="199"/>
      <c r="AP12" s="198"/>
      <c r="AQ12" s="198"/>
      <c r="AR12" s="198"/>
      <c r="AS12" s="198"/>
    </row>
    <row r="13" spans="1:45" s="159" customFormat="1" ht="23.65" customHeight="1">
      <c r="A13" s="195"/>
      <c r="B13" s="198"/>
      <c r="C13" s="198"/>
      <c r="D13" s="198"/>
      <c r="E13" s="198"/>
      <c r="F13" s="198"/>
      <c r="G13" s="198"/>
      <c r="H13" s="198"/>
      <c r="I13" s="198"/>
      <c r="J13" s="198"/>
      <c r="K13" s="206"/>
      <c r="L13" s="206"/>
      <c r="O13" s="198" t="s">
        <v>166</v>
      </c>
      <c r="P13" s="198"/>
      <c r="U13" s="198" t="s">
        <v>167</v>
      </c>
      <c r="V13" s="198"/>
      <c r="X13" s="198"/>
      <c r="Y13" s="198"/>
      <c r="Z13" s="198"/>
      <c r="AA13" s="198"/>
      <c r="AB13" s="198"/>
      <c r="AC13" s="198"/>
      <c r="AD13" s="198"/>
      <c r="AE13" s="198"/>
      <c r="AF13" s="202"/>
      <c r="AG13" s="202"/>
      <c r="AH13" s="202"/>
      <c r="AI13" s="202"/>
      <c r="AJ13" s="202"/>
      <c r="AK13" s="198"/>
      <c r="AL13" s="198"/>
      <c r="AM13" s="200"/>
      <c r="AN13" s="198"/>
      <c r="AO13" s="199"/>
      <c r="AP13" s="198"/>
      <c r="AQ13" s="198"/>
      <c r="AR13" s="198"/>
      <c r="AS13" s="198"/>
    </row>
    <row r="14" spans="1:45" s="159" customFormat="1" ht="44.25" customHeight="1">
      <c r="A14" s="195"/>
      <c r="B14" s="198"/>
      <c r="C14" s="198"/>
      <c r="D14" s="198"/>
      <c r="E14" s="198"/>
      <c r="F14" s="198"/>
      <c r="G14" s="198"/>
      <c r="H14" s="198"/>
      <c r="I14" s="198"/>
      <c r="J14" s="198"/>
      <c r="K14" s="206"/>
      <c r="L14" s="206"/>
      <c r="M14" s="206"/>
      <c r="N14" s="206"/>
      <c r="O14" s="206"/>
      <c r="P14" s="206"/>
      <c r="Q14" s="202"/>
      <c r="R14" s="202"/>
      <c r="U14" s="198" t="s">
        <v>168</v>
      </c>
      <c r="V14" s="201"/>
      <c r="X14" s="198"/>
      <c r="Y14" s="198"/>
      <c r="Z14" s="201"/>
      <c r="AA14" s="198"/>
      <c r="AB14" s="198"/>
      <c r="AC14" s="198"/>
      <c r="AD14" s="201"/>
      <c r="AE14" s="201"/>
      <c r="AF14" s="202"/>
      <c r="AG14" s="202"/>
      <c r="AH14" s="202"/>
      <c r="AI14" s="202"/>
      <c r="AJ14" s="202"/>
      <c r="AK14" s="198"/>
      <c r="AL14" s="198"/>
      <c r="AM14" s="200"/>
      <c r="AN14" s="198"/>
      <c r="AO14" s="199"/>
      <c r="AP14" s="198"/>
      <c r="AQ14" s="198"/>
      <c r="AR14" s="198"/>
      <c r="AS14" s="198"/>
    </row>
    <row r="15" spans="1:45" s="159" customFormat="1" ht="19.149999999999999" customHeight="1">
      <c r="A15" s="195"/>
      <c r="B15" s="198"/>
      <c r="C15" s="198"/>
      <c r="D15" s="198"/>
      <c r="E15" s="198"/>
      <c r="F15" s="198"/>
      <c r="G15" s="198"/>
      <c r="H15" s="198"/>
      <c r="I15" s="198"/>
      <c r="J15" s="198"/>
      <c r="K15" s="206"/>
      <c r="L15" s="206"/>
      <c r="M15" s="206"/>
      <c r="N15" s="206"/>
      <c r="O15" s="206"/>
      <c r="P15" s="206"/>
      <c r="Q15" s="202"/>
      <c r="R15" s="202"/>
      <c r="S15" s="198"/>
      <c r="T15" s="198"/>
      <c r="U15" s="198"/>
      <c r="V15" s="198"/>
      <c r="W15" s="198"/>
      <c r="X15" s="198"/>
      <c r="Y15" s="198"/>
      <c r="Z15" s="198"/>
      <c r="AA15" s="198"/>
      <c r="AB15" s="198"/>
      <c r="AC15" s="198"/>
      <c r="AD15" s="198"/>
      <c r="AE15" s="198"/>
      <c r="AF15" s="202"/>
      <c r="AG15" s="202"/>
      <c r="AH15" s="202"/>
      <c r="AI15" s="202"/>
      <c r="AJ15" s="202"/>
      <c r="AK15" s="198"/>
      <c r="AL15" s="198"/>
      <c r="AM15" s="200"/>
      <c r="AN15" s="198"/>
      <c r="AO15" s="199"/>
      <c r="AP15" s="198"/>
      <c r="AQ15" s="198"/>
      <c r="AR15" s="198"/>
      <c r="AS15" s="198"/>
    </row>
    <row r="16" spans="1:45" s="159" customFormat="1" ht="40.15" customHeight="1">
      <c r="A16" s="195"/>
      <c r="B16" s="198"/>
      <c r="C16" s="198"/>
      <c r="D16" s="198"/>
      <c r="F16" s="198"/>
      <c r="G16" s="198" t="s">
        <v>274</v>
      </c>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200"/>
      <c r="AN16" s="198"/>
      <c r="AO16" s="199"/>
      <c r="AP16" s="198"/>
      <c r="AQ16" s="198"/>
      <c r="AR16" s="198"/>
      <c r="AS16" s="198"/>
    </row>
    <row r="17" spans="1:60" s="159" customFormat="1" ht="34.15" customHeight="1">
      <c r="A17" s="195"/>
      <c r="B17" s="198"/>
      <c r="C17" s="198"/>
      <c r="D17" s="198"/>
      <c r="E17" s="198"/>
      <c r="F17" s="198"/>
      <c r="G17" s="198"/>
      <c r="H17" s="198"/>
      <c r="I17" s="198"/>
      <c r="J17" s="198"/>
      <c r="K17" s="206"/>
      <c r="L17" s="206"/>
      <c r="M17" s="206"/>
      <c r="N17" s="206"/>
      <c r="O17" s="206"/>
      <c r="P17" s="206"/>
      <c r="Q17" s="202"/>
      <c r="R17" s="198" t="s">
        <v>10</v>
      </c>
      <c r="S17" s="202"/>
      <c r="T17" s="202"/>
      <c r="U17" s="202"/>
      <c r="V17" s="202"/>
      <c r="W17" s="202"/>
      <c r="X17" s="202"/>
      <c r="Y17" s="202"/>
      <c r="Z17" s="202"/>
      <c r="AA17" s="202"/>
      <c r="AB17" s="202"/>
      <c r="AC17" s="202"/>
      <c r="AD17" s="202"/>
      <c r="AE17" s="202"/>
      <c r="AF17" s="202"/>
      <c r="AG17" s="202"/>
      <c r="AH17" s="202"/>
      <c r="AI17" s="202"/>
      <c r="AJ17" s="202"/>
      <c r="AK17" s="198"/>
      <c r="AL17" s="198"/>
      <c r="AM17" s="200"/>
      <c r="AN17" s="198"/>
      <c r="AO17" s="199"/>
      <c r="AP17" s="198">
        <f>J20+2018</f>
        <v>2018</v>
      </c>
      <c r="AQ17" s="198"/>
      <c r="AR17" s="198"/>
      <c r="AS17" s="198"/>
    </row>
    <row r="18" spans="1:60" s="159" customFormat="1" ht="48.75" customHeight="1">
      <c r="A18" s="195"/>
      <c r="B18" s="201">
        <v>1</v>
      </c>
      <c r="C18" s="2934" t="s">
        <v>321</v>
      </c>
      <c r="D18" s="2934"/>
      <c r="E18" s="2934"/>
      <c r="F18" s="2934"/>
      <c r="G18" s="2934"/>
      <c r="H18" s="207">
        <f>C10</f>
        <v>0</v>
      </c>
      <c r="I18" s="207"/>
      <c r="J18" s="198"/>
      <c r="K18" s="206"/>
      <c r="L18" s="206"/>
      <c r="M18" s="206"/>
      <c r="N18" s="206"/>
      <c r="O18" s="206"/>
      <c r="P18" s="206"/>
      <c r="Q18" s="208"/>
      <c r="R18" s="208"/>
      <c r="S18" s="208"/>
      <c r="T18" s="208"/>
      <c r="U18" s="208"/>
      <c r="V18" s="208"/>
      <c r="W18" s="208"/>
      <c r="X18" s="208"/>
      <c r="Y18" s="208"/>
      <c r="Z18" s="208"/>
      <c r="AA18" s="208"/>
      <c r="AB18" s="208"/>
      <c r="AC18" s="208"/>
      <c r="AD18" s="208"/>
      <c r="AE18" s="208"/>
      <c r="AF18" s="208"/>
      <c r="AG18" s="208"/>
      <c r="AH18" s="208"/>
      <c r="AI18" s="208"/>
      <c r="AJ18" s="208"/>
      <c r="AK18" s="198"/>
      <c r="AL18" s="198"/>
      <c r="AM18" s="200"/>
      <c r="AN18" s="198">
        <v>3</v>
      </c>
      <c r="AO18" s="199"/>
      <c r="AP18" s="198">
        <f>J21+2018</f>
        <v>2018</v>
      </c>
      <c r="AQ18" s="198"/>
      <c r="AR18" s="198"/>
      <c r="AS18" s="198"/>
    </row>
    <row r="19" spans="1:60" s="159" customFormat="1" ht="48.75" customHeight="1">
      <c r="A19" s="195"/>
      <c r="B19" s="201">
        <v>2</v>
      </c>
      <c r="C19" s="2934" t="s">
        <v>322</v>
      </c>
      <c r="D19" s="2934"/>
      <c r="E19" s="2934"/>
      <c r="F19" s="2934"/>
      <c r="G19" s="2934"/>
      <c r="H19" s="206"/>
      <c r="I19" s="205"/>
      <c r="J19" s="206" t="s">
        <v>13</v>
      </c>
      <c r="K19" s="206"/>
      <c r="L19" s="206"/>
      <c r="M19" s="209"/>
      <c r="N19" s="206"/>
      <c r="O19" s="206"/>
      <c r="P19" s="206"/>
      <c r="Q19" s="202"/>
      <c r="R19" s="206" t="s">
        <v>14</v>
      </c>
      <c r="S19" s="206"/>
      <c r="T19" s="206"/>
      <c r="U19" s="206"/>
      <c r="V19" s="206"/>
      <c r="W19" s="206"/>
      <c r="X19" s="206"/>
      <c r="Y19" s="202"/>
      <c r="Z19" s="206" t="s">
        <v>239</v>
      </c>
      <c r="AA19" s="206"/>
      <c r="AB19" s="209"/>
      <c r="AC19" s="202"/>
      <c r="AD19" s="2940"/>
      <c r="AE19" s="2940"/>
      <c r="AF19" s="2940"/>
      <c r="AG19" s="2940"/>
      <c r="AH19" s="2940"/>
      <c r="AI19" s="2940"/>
      <c r="AJ19" s="2940"/>
      <c r="AK19" s="209" t="s">
        <v>88</v>
      </c>
      <c r="AL19" s="198"/>
      <c r="AM19" s="200"/>
      <c r="AN19" s="198"/>
      <c r="AO19" s="199"/>
      <c r="AP19" s="198"/>
      <c r="AQ19" s="198"/>
      <c r="AR19" s="198"/>
      <c r="AS19" s="198"/>
    </row>
    <row r="20" spans="1:60" s="159" customFormat="1" ht="48.75" customHeight="1">
      <c r="A20" s="195"/>
      <c r="B20" s="201">
        <v>3</v>
      </c>
      <c r="C20" s="2934" t="s">
        <v>323</v>
      </c>
      <c r="D20" s="2934"/>
      <c r="E20" s="2934"/>
      <c r="F20" s="2934"/>
      <c r="G20" s="2934"/>
      <c r="H20" s="2932" t="s">
        <v>1</v>
      </c>
      <c r="I20" s="2932"/>
      <c r="J20" s="205">
        <f>①利用!M20</f>
        <v>0</v>
      </c>
      <c r="K20" s="199" t="s">
        <v>2</v>
      </c>
      <c r="L20" s="281">
        <f>①利用!O20</f>
        <v>0</v>
      </c>
      <c r="M20" s="204" t="s">
        <v>3</v>
      </c>
      <c r="N20" s="281">
        <f>①利用!Q20</f>
        <v>0</v>
      </c>
      <c r="O20" s="199" t="s">
        <v>4</v>
      </c>
      <c r="P20" s="199" t="s">
        <v>15</v>
      </c>
      <c r="Q20" s="2933" t="str">
        <f>IF(J20="","",(TEXT(DATE(J20+2018,L20,N20),"aaa")))</f>
        <v>木</v>
      </c>
      <c r="R20" s="2933"/>
      <c r="S20" s="198" t="s">
        <v>16</v>
      </c>
      <c r="T20" s="202">
        <f>①利用!W20</f>
        <v>0</v>
      </c>
      <c r="U20" s="199" t="s">
        <v>19</v>
      </c>
      <c r="V20" s="210">
        <f>①利用!Y20</f>
        <v>0</v>
      </c>
      <c r="W20" s="198" t="s">
        <v>20</v>
      </c>
      <c r="X20" s="198" t="s">
        <v>21</v>
      </c>
      <c r="Y20" s="198"/>
      <c r="Z20" s="204" t="s">
        <v>15</v>
      </c>
      <c r="AA20" s="2941">
        <f>①利用!AD20</f>
        <v>0</v>
      </c>
      <c r="AB20" s="2941"/>
      <c r="AC20" s="198" t="s">
        <v>16</v>
      </c>
      <c r="AD20" s="2932" t="s">
        <v>142</v>
      </c>
      <c r="AE20" s="2932"/>
      <c r="AF20" s="2941">
        <f>①利用!AI20</f>
        <v>1</v>
      </c>
      <c r="AG20" s="2941"/>
      <c r="AH20" s="201" t="s">
        <v>16</v>
      </c>
      <c r="AI20" s="198" t="s">
        <v>4</v>
      </c>
      <c r="AJ20" s="198"/>
      <c r="AK20" s="198"/>
      <c r="AL20" s="198"/>
      <c r="AM20" s="200"/>
      <c r="AN20" s="198"/>
      <c r="AO20" s="199"/>
      <c r="AP20" s="198"/>
      <c r="AQ20" s="198"/>
      <c r="AR20" s="198"/>
      <c r="AS20" s="198"/>
      <c r="BH20" s="159" t="s">
        <v>324</v>
      </c>
    </row>
    <row r="21" spans="1:60" s="159" customFormat="1" ht="48.75" customHeight="1">
      <c r="A21" s="195"/>
      <c r="B21" s="201"/>
      <c r="C21" s="201"/>
      <c r="D21" s="201"/>
      <c r="E21" s="201"/>
      <c r="F21" s="201"/>
      <c r="G21" s="201"/>
      <c r="H21" s="2932" t="s">
        <v>1</v>
      </c>
      <c r="I21" s="2932"/>
      <c r="J21" s="205">
        <f>①利用!M21</f>
        <v>0</v>
      </c>
      <c r="K21" s="199" t="s">
        <v>2</v>
      </c>
      <c r="L21" s="281">
        <f>①利用!O21</f>
        <v>0</v>
      </c>
      <c r="M21" s="204" t="s">
        <v>3</v>
      </c>
      <c r="N21" s="281">
        <f>①利用!Q21</f>
        <v>0</v>
      </c>
      <c r="O21" s="199" t="s">
        <v>4</v>
      </c>
      <c r="P21" s="199" t="s">
        <v>15</v>
      </c>
      <c r="Q21" s="2933" t="str">
        <f>IF(J21="","",(TEXT(DATE(J21+2018,L21,N21),"aaa")))</f>
        <v>木</v>
      </c>
      <c r="R21" s="2933"/>
      <c r="S21" s="198" t="s">
        <v>16</v>
      </c>
      <c r="T21" s="202">
        <f>①利用!W21</f>
        <v>0</v>
      </c>
      <c r="U21" s="199" t="s">
        <v>19</v>
      </c>
      <c r="V21" s="210">
        <f>①利用!Y21</f>
        <v>0</v>
      </c>
      <c r="W21" s="198" t="s">
        <v>20</v>
      </c>
      <c r="X21" s="198" t="s">
        <v>23</v>
      </c>
      <c r="Y21" s="198"/>
      <c r="Z21" s="199"/>
      <c r="AA21" s="198"/>
      <c r="AB21" s="198"/>
      <c r="AC21" s="2934" t="s">
        <v>24</v>
      </c>
      <c r="AD21" s="2934"/>
      <c r="AE21" s="2934"/>
      <c r="AF21" s="2934"/>
      <c r="AG21" s="2934"/>
      <c r="AH21" s="2934"/>
      <c r="AI21" s="2934"/>
      <c r="AJ21" s="198"/>
      <c r="AK21" s="198"/>
      <c r="AL21" s="198"/>
      <c r="AM21" s="200"/>
      <c r="AN21" s="198"/>
      <c r="AO21" s="199"/>
      <c r="AP21" s="198"/>
      <c r="AQ21" s="198"/>
      <c r="AR21" s="198"/>
      <c r="AS21" s="198"/>
    </row>
    <row r="22" spans="1:60" ht="33" customHeight="1">
      <c r="A22" s="24"/>
      <c r="B22" s="214">
        <v>4</v>
      </c>
      <c r="C22" s="2935" t="s">
        <v>276</v>
      </c>
      <c r="D22" s="2935"/>
      <c r="E22" s="2935"/>
      <c r="F22" s="2935"/>
      <c r="G22" s="2935"/>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200"/>
      <c r="AN22" s="198"/>
      <c r="AO22" s="199"/>
      <c r="AP22" s="198"/>
      <c r="AQ22" s="198"/>
      <c r="AR22" s="198"/>
      <c r="AS22" s="198"/>
    </row>
    <row r="23" spans="1:60" ht="12" customHeight="1">
      <c r="A23" s="24"/>
      <c r="F23" s="211"/>
      <c r="G23" s="34"/>
      <c r="H23" s="34"/>
      <c r="I23" s="34"/>
      <c r="J23" s="34"/>
      <c r="K23" s="34"/>
      <c r="L23" s="34"/>
      <c r="M23" s="284"/>
      <c r="N23" s="34"/>
      <c r="O23" s="34"/>
      <c r="P23" s="34"/>
      <c r="Q23" s="34"/>
      <c r="R23" s="34"/>
      <c r="S23" s="34"/>
      <c r="T23" s="34"/>
      <c r="U23" s="34"/>
      <c r="V23" s="34"/>
      <c r="W23" s="34"/>
      <c r="X23" s="34"/>
      <c r="Y23" s="34"/>
      <c r="Z23" s="34"/>
      <c r="AA23" s="34"/>
      <c r="AB23" s="34"/>
      <c r="AC23" s="284"/>
      <c r="AD23" s="284"/>
      <c r="AE23" s="284"/>
      <c r="AF23" s="34"/>
      <c r="AG23" s="34"/>
      <c r="AH23" s="34"/>
      <c r="AI23" s="34"/>
      <c r="AJ23" s="34"/>
      <c r="AM23" s="23"/>
      <c r="AN23" s="198"/>
    </row>
    <row r="24" spans="1:60" ht="35.25" customHeight="1">
      <c r="A24" s="24"/>
      <c r="G24" s="3031"/>
      <c r="H24" s="3032"/>
      <c r="I24" s="3032"/>
      <c r="J24" s="3032"/>
      <c r="K24" s="3032"/>
      <c r="L24" s="3033"/>
      <c r="M24" s="32"/>
      <c r="N24" s="3148" t="s">
        <v>25</v>
      </c>
      <c r="O24" s="3149"/>
      <c r="P24" s="3149"/>
      <c r="Q24" s="3149"/>
      <c r="R24" s="3149"/>
      <c r="S24" s="3149"/>
      <c r="T24" s="3149"/>
      <c r="U24" s="3149"/>
      <c r="V24" s="3149" t="s">
        <v>26</v>
      </c>
      <c r="W24" s="3149"/>
      <c r="X24" s="3149"/>
      <c r="Y24" s="3149"/>
      <c r="Z24" s="3149"/>
      <c r="AA24" s="3149"/>
      <c r="AB24" s="3189"/>
      <c r="AC24" s="283"/>
      <c r="AD24" s="3148" t="s">
        <v>243</v>
      </c>
      <c r="AE24" s="3149"/>
      <c r="AF24" s="3149"/>
      <c r="AG24" s="3149"/>
      <c r="AH24" s="3149"/>
      <c r="AI24" s="3149"/>
      <c r="AJ24" s="3149"/>
      <c r="AK24" s="3149"/>
      <c r="AL24" s="3190"/>
      <c r="AM24" s="23"/>
      <c r="AN24" s="198"/>
    </row>
    <row r="25" spans="1:60" ht="52.5" customHeight="1">
      <c r="A25" s="24"/>
      <c r="G25" s="3037" t="s">
        <v>28</v>
      </c>
      <c r="H25" s="3038"/>
      <c r="I25" s="3038"/>
      <c r="J25" s="3038"/>
      <c r="K25" s="3038"/>
      <c r="L25" s="3039"/>
      <c r="M25" s="289"/>
      <c r="N25" s="289"/>
      <c r="O25" s="290"/>
      <c r="P25" s="290"/>
      <c r="Q25" s="3147">
        <f>①利用!N23</f>
        <v>0</v>
      </c>
      <c r="R25" s="3147"/>
      <c r="S25" s="3147"/>
      <c r="T25" s="3147"/>
      <c r="U25" s="291" t="s">
        <v>29</v>
      </c>
      <c r="V25" s="288"/>
      <c r="W25" s="290"/>
      <c r="X25" s="3147">
        <f>①利用!V23</f>
        <v>0</v>
      </c>
      <c r="Y25" s="3147"/>
      <c r="Z25" s="3147"/>
      <c r="AA25" s="3194" t="s">
        <v>29</v>
      </c>
      <c r="AB25" s="3195"/>
      <c r="AC25" s="296"/>
      <c r="AD25" s="3197">
        <f>SUM(Q25,X25)</f>
        <v>0</v>
      </c>
      <c r="AE25" s="3198"/>
      <c r="AF25" s="3198"/>
      <c r="AG25" s="3198"/>
      <c r="AH25" s="3198"/>
      <c r="AI25" s="3198"/>
      <c r="AJ25" s="3198"/>
      <c r="AK25" s="3199"/>
      <c r="AL25" s="292" t="s">
        <v>29</v>
      </c>
      <c r="AM25" s="23"/>
      <c r="AN25" s="198"/>
      <c r="AO25" s="116">
        <v>1</v>
      </c>
      <c r="AP25" s="9">
        <f>DATE(AP17,L20,N20)</f>
        <v>43069</v>
      </c>
      <c r="AQ25" s="7" t="str">
        <f>TEXT(AP25,"aaa")</f>
        <v>木</v>
      </c>
      <c r="AR25" s="110">
        <v>43069</v>
      </c>
    </row>
    <row r="26" spans="1:60" ht="52.5" customHeight="1">
      <c r="A26" s="24"/>
      <c r="G26" s="2949" t="s">
        <v>30</v>
      </c>
      <c r="H26" s="2932"/>
      <c r="I26" s="2932"/>
      <c r="J26" s="2932"/>
      <c r="K26" s="2932"/>
      <c r="L26" s="3153"/>
      <c r="O26" s="293"/>
      <c r="P26" s="293"/>
      <c r="Q26" s="3150">
        <f>①利用!N24</f>
        <v>0</v>
      </c>
      <c r="R26" s="3150"/>
      <c r="S26" s="3150"/>
      <c r="T26" s="3150"/>
      <c r="U26" s="294" t="s">
        <v>29</v>
      </c>
      <c r="V26" s="295"/>
      <c r="W26" s="133"/>
      <c r="X26" s="3188">
        <f>①利用!V24</f>
        <v>0</v>
      </c>
      <c r="Y26" s="3188"/>
      <c r="Z26" s="3188"/>
      <c r="AA26" s="3041" t="s">
        <v>29</v>
      </c>
      <c r="AB26" s="3196"/>
      <c r="AC26" s="24"/>
      <c r="AD26" s="3191">
        <f>SUM(Q26,X26)</f>
        <v>0</v>
      </c>
      <c r="AE26" s="3192"/>
      <c r="AF26" s="3192"/>
      <c r="AG26" s="3192"/>
      <c r="AH26" s="3192"/>
      <c r="AI26" s="3192"/>
      <c r="AJ26" s="3192"/>
      <c r="AK26" s="3193"/>
      <c r="AL26" s="134" t="s">
        <v>29</v>
      </c>
      <c r="AM26" s="23"/>
      <c r="AN26" s="198"/>
      <c r="AO26" s="116">
        <v>2</v>
      </c>
      <c r="AP26" s="9">
        <f>AP25+1</f>
        <v>43070</v>
      </c>
      <c r="AQ26" s="7" t="str">
        <f>TEXT(AP26,"aaa")</f>
        <v>金</v>
      </c>
      <c r="AR26" s="110">
        <v>43070</v>
      </c>
    </row>
    <row r="27" spans="1:60" ht="52.5" customHeight="1">
      <c r="A27" s="24"/>
      <c r="C27" s="28"/>
      <c r="D27" s="28"/>
      <c r="G27" s="3045" t="s">
        <v>31</v>
      </c>
      <c r="H27" s="3046"/>
      <c r="I27" s="3046"/>
      <c r="J27" s="3046"/>
      <c r="K27" s="3046"/>
      <c r="L27" s="3047"/>
      <c r="M27" s="157"/>
      <c r="N27" s="157"/>
      <c r="O27" s="129"/>
      <c r="P27" s="129"/>
      <c r="Q27" s="3146">
        <f>①利用!N25</f>
        <v>0</v>
      </c>
      <c r="R27" s="3146"/>
      <c r="S27" s="3146"/>
      <c r="T27" s="3146"/>
      <c r="U27" s="125" t="s">
        <v>29</v>
      </c>
      <c r="V27" s="136"/>
      <c r="W27" s="129"/>
      <c r="X27" s="3146">
        <f>①利用!V25</f>
        <v>0</v>
      </c>
      <c r="Y27" s="3146"/>
      <c r="Z27" s="3146"/>
      <c r="AA27" s="3048" t="s">
        <v>29</v>
      </c>
      <c r="AB27" s="3160"/>
      <c r="AC27" s="297"/>
      <c r="AD27" s="3182">
        <f>SUM(Q27,X27)</f>
        <v>0</v>
      </c>
      <c r="AE27" s="3183"/>
      <c r="AF27" s="3183"/>
      <c r="AG27" s="3183"/>
      <c r="AH27" s="3183"/>
      <c r="AI27" s="3183"/>
      <c r="AJ27" s="3183"/>
      <c r="AK27" s="3184"/>
      <c r="AL27" s="131" t="s">
        <v>29</v>
      </c>
      <c r="AM27" s="23"/>
      <c r="AN27" s="198"/>
      <c r="AO27" s="116">
        <v>3</v>
      </c>
      <c r="AP27" s="9">
        <f>DATE(AP18,L21,N21)</f>
        <v>43069</v>
      </c>
      <c r="AQ27" s="7" t="str">
        <f>TEXT(AP27,"aaa")</f>
        <v>木</v>
      </c>
      <c r="AR27" s="110">
        <v>43069</v>
      </c>
    </row>
    <row r="28" spans="1:60" ht="52.5" customHeight="1">
      <c r="A28" s="111"/>
      <c r="B28" s="28"/>
      <c r="C28" s="28"/>
      <c r="D28" s="28"/>
      <c r="G28" s="3045" t="s">
        <v>32</v>
      </c>
      <c r="H28" s="3046"/>
      <c r="I28" s="3046"/>
      <c r="J28" s="3046"/>
      <c r="K28" s="3046"/>
      <c r="L28" s="3047"/>
      <c r="M28" s="157"/>
      <c r="N28" s="157"/>
      <c r="O28" s="129"/>
      <c r="P28" s="129"/>
      <c r="Q28" s="3146">
        <f>①利用!N26</f>
        <v>0</v>
      </c>
      <c r="R28" s="3146"/>
      <c r="S28" s="3146"/>
      <c r="T28" s="3146"/>
      <c r="U28" s="125" t="s">
        <v>29</v>
      </c>
      <c r="V28" s="136"/>
      <c r="W28" s="129"/>
      <c r="X28" s="3146">
        <f>①利用!V26</f>
        <v>0</v>
      </c>
      <c r="Y28" s="3146"/>
      <c r="Z28" s="3146"/>
      <c r="AA28" s="3048" t="s">
        <v>29</v>
      </c>
      <c r="AB28" s="3160"/>
      <c r="AC28" s="24"/>
      <c r="AD28" s="3191">
        <f>SUM(Q28,X28)</f>
        <v>0</v>
      </c>
      <c r="AE28" s="3192"/>
      <c r="AF28" s="3192"/>
      <c r="AG28" s="3192"/>
      <c r="AH28" s="3192"/>
      <c r="AI28" s="3192"/>
      <c r="AJ28" s="3192"/>
      <c r="AK28" s="3193"/>
      <c r="AL28" s="131" t="s">
        <v>29</v>
      </c>
      <c r="AM28" s="23"/>
      <c r="AN28" s="198"/>
      <c r="AO28" s="116"/>
      <c r="AP28" s="9">
        <f>AP27+AA20-2</f>
        <v>43067</v>
      </c>
      <c r="AQ28" s="7" t="str">
        <f>TEXT(AP28,"aaa")</f>
        <v>火</v>
      </c>
      <c r="AR28" s="110">
        <v>43067</v>
      </c>
    </row>
    <row r="29" spans="1:60" ht="26.25" customHeight="1">
      <c r="A29" s="111"/>
      <c r="B29" s="28"/>
      <c r="C29" s="28"/>
      <c r="D29" s="28"/>
      <c r="G29" s="3163" t="s">
        <v>79</v>
      </c>
      <c r="H29" s="3151"/>
      <c r="I29" s="1263" t="s">
        <v>143</v>
      </c>
      <c r="J29" s="3151" t="s">
        <v>144</v>
      </c>
      <c r="K29" s="3151"/>
      <c r="L29" s="3152"/>
      <c r="N29" s="3142">
        <f>①利用!N27</f>
        <v>0</v>
      </c>
      <c r="O29" s="3143"/>
      <c r="P29" s="3155" t="s">
        <v>248</v>
      </c>
      <c r="Q29" s="3155"/>
      <c r="R29" s="3157">
        <f>①利用!Q27</f>
        <v>0</v>
      </c>
      <c r="S29" s="3158"/>
      <c r="T29" s="3158"/>
      <c r="U29" s="3041" t="s">
        <v>29</v>
      </c>
      <c r="V29" s="3166">
        <f>①利用!V27</f>
        <v>0</v>
      </c>
      <c r="W29" s="3167"/>
      <c r="X29" s="3068" t="s">
        <v>248</v>
      </c>
      <c r="Y29" s="3169">
        <f>①利用!Z27</f>
        <v>0</v>
      </c>
      <c r="Z29" s="3170"/>
      <c r="AA29" s="3048" t="s">
        <v>29</v>
      </c>
      <c r="AB29" s="3160"/>
      <c r="AC29" s="298"/>
      <c r="AD29" s="3176">
        <f>SUM(N29,V29)</f>
        <v>0</v>
      </c>
      <c r="AE29" s="3177"/>
      <c r="AF29" s="3178"/>
      <c r="AG29" s="3073" t="s">
        <v>248</v>
      </c>
      <c r="AH29" s="3074"/>
      <c r="AI29" s="3182">
        <f>SUM(R29,Y29)</f>
        <v>0</v>
      </c>
      <c r="AJ29" s="3183"/>
      <c r="AK29" s="3184"/>
      <c r="AL29" s="3110" t="s">
        <v>29</v>
      </c>
      <c r="AM29" s="23"/>
      <c r="AN29" s="198"/>
    </row>
    <row r="30" spans="1:60" ht="26.25" customHeight="1">
      <c r="A30" s="111"/>
      <c r="B30" s="28"/>
      <c r="C30" s="28"/>
      <c r="D30" s="28"/>
      <c r="G30" s="3163"/>
      <c r="H30" s="3151"/>
      <c r="I30" s="1263"/>
      <c r="J30" s="3151"/>
      <c r="K30" s="3151"/>
      <c r="L30" s="3152"/>
      <c r="M30" s="114"/>
      <c r="N30" s="3144"/>
      <c r="O30" s="3145"/>
      <c r="P30" s="3156"/>
      <c r="Q30" s="3156"/>
      <c r="R30" s="3159"/>
      <c r="S30" s="3159"/>
      <c r="T30" s="3159"/>
      <c r="U30" s="3161"/>
      <c r="V30" s="3168"/>
      <c r="W30" s="3145"/>
      <c r="X30" s="3173"/>
      <c r="Y30" s="3171"/>
      <c r="Z30" s="3172"/>
      <c r="AA30" s="3161"/>
      <c r="AB30" s="3162"/>
      <c r="AC30" s="285"/>
      <c r="AD30" s="3179"/>
      <c r="AE30" s="3180"/>
      <c r="AF30" s="3181"/>
      <c r="AG30" s="3174"/>
      <c r="AH30" s="3175"/>
      <c r="AI30" s="3185"/>
      <c r="AJ30" s="3186"/>
      <c r="AK30" s="3187"/>
      <c r="AL30" s="1315"/>
      <c r="AM30" s="23"/>
      <c r="AN30" s="198"/>
    </row>
    <row r="31" spans="1:60" ht="53.25" customHeight="1">
      <c r="A31" s="111"/>
      <c r="B31" s="28"/>
      <c r="C31" s="28"/>
      <c r="D31" s="28"/>
      <c r="G31" s="3023" t="s">
        <v>242</v>
      </c>
      <c r="H31" s="2971"/>
      <c r="I31" s="2971"/>
      <c r="J31" s="2971"/>
      <c r="K31" s="2971"/>
      <c r="L31" s="2972"/>
      <c r="M31" s="114"/>
      <c r="N31" s="1427">
        <f>SUM(N25:R29,)</f>
        <v>0</v>
      </c>
      <c r="O31" s="1427"/>
      <c r="P31" s="1427"/>
      <c r="Q31" s="1427"/>
      <c r="R31" s="1427"/>
      <c r="S31" s="1427"/>
      <c r="T31" s="1427"/>
      <c r="U31" s="286" t="s">
        <v>29</v>
      </c>
      <c r="V31" s="3165">
        <f>SUM(V25:Z29)</f>
        <v>0</v>
      </c>
      <c r="W31" s="1427"/>
      <c r="X31" s="1427"/>
      <c r="Y31" s="1427"/>
      <c r="Z31" s="1427"/>
      <c r="AA31" s="3164" t="s">
        <v>29</v>
      </c>
      <c r="AB31" s="3164"/>
      <c r="AC31" s="283"/>
      <c r="AD31" s="3154">
        <f>SUM(AD25:AK29)</f>
        <v>0</v>
      </c>
      <c r="AE31" s="3154"/>
      <c r="AF31" s="3154"/>
      <c r="AG31" s="3154"/>
      <c r="AH31" s="3154"/>
      <c r="AI31" s="3154"/>
      <c r="AJ31" s="3154"/>
      <c r="AK31" s="3154"/>
      <c r="AL31" s="115" t="s">
        <v>29</v>
      </c>
      <c r="AM31" s="287"/>
      <c r="AN31" s="198"/>
      <c r="AO31" s="117" t="s">
        <v>29</v>
      </c>
      <c r="AP31" s="117" t="s">
        <v>29</v>
      </c>
      <c r="AQ31" s="117" t="s">
        <v>29</v>
      </c>
      <c r="AR31" s="157" t="s">
        <v>29</v>
      </c>
    </row>
    <row r="32" spans="1:60" ht="15.75" customHeight="1">
      <c r="A32" s="112"/>
      <c r="B32" s="113"/>
      <c r="C32" s="113"/>
      <c r="D32" s="113"/>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5"/>
      <c r="AN32" s="198"/>
      <c r="AO32" s="120"/>
      <c r="AP32" s="114"/>
      <c r="AQ32" s="114"/>
      <c r="AR32" s="114"/>
    </row>
    <row r="33" spans="1:41" ht="10.9" customHeight="1">
      <c r="A33" s="28"/>
      <c r="B33" s="28"/>
      <c r="C33" s="28"/>
      <c r="D33" s="28"/>
      <c r="AN33" s="198"/>
    </row>
    <row r="34" spans="1:41" s="198" customFormat="1" ht="25.5" customHeight="1">
      <c r="A34" s="216"/>
      <c r="B34" s="3043" t="s">
        <v>169</v>
      </c>
      <c r="C34" s="3043"/>
      <c r="D34" s="201" t="s">
        <v>170</v>
      </c>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O34" s="199"/>
    </row>
    <row r="35" spans="1:41" s="198" customFormat="1" ht="25.5" customHeight="1">
      <c r="B35" s="201"/>
      <c r="C35" s="199"/>
      <c r="D35" s="198" t="s">
        <v>171</v>
      </c>
      <c r="AC35" s="202"/>
      <c r="AD35" s="202"/>
      <c r="AE35" s="202"/>
      <c r="AF35" s="202"/>
      <c r="AG35" s="202"/>
      <c r="AH35" s="202"/>
      <c r="AI35" s="202"/>
      <c r="AJ35" s="202"/>
      <c r="AO35" s="199"/>
    </row>
    <row r="36" spans="1:41" s="198" customFormat="1" ht="25.5" customHeight="1">
      <c r="B36" s="201"/>
      <c r="C36" s="199"/>
      <c r="D36" s="198" t="s">
        <v>172</v>
      </c>
      <c r="AC36" s="202"/>
      <c r="AD36" s="202"/>
      <c r="AE36" s="202"/>
      <c r="AF36" s="202"/>
      <c r="AG36" s="202"/>
      <c r="AH36" s="202"/>
      <c r="AI36" s="202"/>
      <c r="AJ36" s="202"/>
      <c r="AO36" s="199"/>
    </row>
    <row r="37" spans="1:41" s="198" customFormat="1" ht="25.5" customHeight="1">
      <c r="B37" s="201"/>
      <c r="C37" s="199"/>
      <c r="D37" s="198" t="s">
        <v>173</v>
      </c>
      <c r="AO37" s="199"/>
    </row>
    <row r="38" spans="1:41" s="198" customFormat="1" ht="25.5" customHeight="1">
      <c r="B38" s="201"/>
      <c r="C38" s="199"/>
      <c r="D38" s="216" t="s">
        <v>174</v>
      </c>
      <c r="E38" s="216"/>
      <c r="F38" s="216"/>
      <c r="G38" s="216"/>
      <c r="H38" s="216"/>
      <c r="I38" s="216"/>
      <c r="J38" s="216"/>
      <c r="K38" s="201"/>
      <c r="L38" s="201"/>
      <c r="M38" s="201"/>
      <c r="N38" s="201"/>
      <c r="O38" s="201"/>
      <c r="P38" s="201"/>
      <c r="Q38" s="201"/>
      <c r="R38" s="201"/>
      <c r="S38" s="201"/>
      <c r="T38" s="201"/>
      <c r="U38" s="201"/>
      <c r="V38" s="201"/>
      <c r="W38" s="201"/>
      <c r="X38" s="201"/>
      <c r="Y38" s="201"/>
      <c r="Z38" s="201"/>
      <c r="AA38" s="201"/>
      <c r="AB38" s="201"/>
      <c r="AO38" s="199"/>
    </row>
    <row r="39" spans="1:41" s="159" customFormat="1" ht="20.25" customHeight="1">
      <c r="AO39" s="194"/>
    </row>
  </sheetData>
  <sheetProtection selectLockedCells="1"/>
  <mergeCells count="66">
    <mergeCell ref="AH6:AK6"/>
    <mergeCell ref="Y7:AA7"/>
    <mergeCell ref="AI7:AJ7"/>
    <mergeCell ref="AF7:AH7"/>
    <mergeCell ref="AB7:AC7"/>
    <mergeCell ref="L8:W9"/>
    <mergeCell ref="C10:AB10"/>
    <mergeCell ref="H11:AE11"/>
    <mergeCell ref="C18:G18"/>
    <mergeCell ref="AC21:AI21"/>
    <mergeCell ref="H21:I21"/>
    <mergeCell ref="Q21:R21"/>
    <mergeCell ref="H20:I20"/>
    <mergeCell ref="Q20:R20"/>
    <mergeCell ref="AA20:AB20"/>
    <mergeCell ref="AD19:AJ19"/>
    <mergeCell ref="AD20:AE20"/>
    <mergeCell ref="AF20:AG20"/>
    <mergeCell ref="C19:G19"/>
    <mergeCell ref="AI29:AK30"/>
    <mergeCell ref="X26:Z26"/>
    <mergeCell ref="X27:Z27"/>
    <mergeCell ref="X28:Z28"/>
    <mergeCell ref="V24:AB24"/>
    <mergeCell ref="AD24:AL24"/>
    <mergeCell ref="X25:Z25"/>
    <mergeCell ref="AD28:AK28"/>
    <mergeCell ref="AA28:AB28"/>
    <mergeCell ref="AA27:AB27"/>
    <mergeCell ref="AA25:AB25"/>
    <mergeCell ref="AA26:AB26"/>
    <mergeCell ref="AD25:AK25"/>
    <mergeCell ref="AD26:AK26"/>
    <mergeCell ref="AD27:AK27"/>
    <mergeCell ref="AD31:AK31"/>
    <mergeCell ref="AL29:AL30"/>
    <mergeCell ref="B34:C34"/>
    <mergeCell ref="P29:Q30"/>
    <mergeCell ref="R29:T30"/>
    <mergeCell ref="AA29:AB30"/>
    <mergeCell ref="G29:H30"/>
    <mergeCell ref="I29:I30"/>
    <mergeCell ref="AA31:AB31"/>
    <mergeCell ref="V31:Z31"/>
    <mergeCell ref="V29:W30"/>
    <mergeCell ref="Y29:Z30"/>
    <mergeCell ref="X29:X30"/>
    <mergeCell ref="U29:U30"/>
    <mergeCell ref="AG29:AH30"/>
    <mergeCell ref="AD29:AF30"/>
    <mergeCell ref="G31:L31"/>
    <mergeCell ref="N31:T31"/>
    <mergeCell ref="C20:G20"/>
    <mergeCell ref="N29:O30"/>
    <mergeCell ref="C22:G22"/>
    <mergeCell ref="Q27:T27"/>
    <mergeCell ref="Q28:T28"/>
    <mergeCell ref="Q25:T25"/>
    <mergeCell ref="N24:U24"/>
    <mergeCell ref="Q26:T26"/>
    <mergeCell ref="J29:L30"/>
    <mergeCell ref="G24:L24"/>
    <mergeCell ref="G25:L25"/>
    <mergeCell ref="G26:L26"/>
    <mergeCell ref="G27:L27"/>
    <mergeCell ref="G28:L28"/>
  </mergeCells>
  <phoneticPr fontId="2"/>
  <conditionalFormatting sqref="AB7:AC7">
    <cfRule type="containsBlanks" dxfId="1" priority="3">
      <formula>LEN(TRIM(AB7))=0</formula>
    </cfRule>
  </conditionalFormatting>
  <conditionalFormatting sqref="AF20:AG20">
    <cfRule type="cellIs" dxfId="0" priority="404" operator="equal">
      <formula>#REF!</formula>
    </cfRule>
  </conditionalFormatting>
  <dataValidations count="2">
    <dataValidation errorStyle="information" allowBlank="1" showInputMessage="1" showErrorMessage="1" sqref="C10:AB10 H11:AE11" xr:uid="{00000000-0002-0000-0A00-000000000000}"/>
    <dataValidation errorStyle="warning" allowBlank="1" showInputMessage="1" showErrorMessage="1" sqref="Q25:T28 X25:Z28 N29:O30 R29:T30 V29:W30 Y29:Z30" xr:uid="{00000000-0002-0000-0A00-000001000000}"/>
  </dataValidations>
  <pageMargins left="0.59055118110236227" right="0.11811023622047245" top="0.55118110236220474" bottom="0.55118110236220474" header="0.31496062992125984" footer="0.31496062992125984"/>
  <pageSetup paperSize="9" scale="69" orientation="portrait" blackAndWhite="1" errors="blank" r:id="rId1"/>
  <rowBreaks count="1" manualBreakCount="1">
    <brk id="38" max="4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14</xdr:col>
                    <xdr:colOff>133350</xdr:colOff>
                    <xdr:row>18</xdr:row>
                    <xdr:rowOff>152400</xdr:rowOff>
                  </from>
                  <to>
                    <xdr:col>17</xdr:col>
                    <xdr:colOff>57150</xdr:colOff>
                    <xdr:row>18</xdr:row>
                    <xdr:rowOff>476250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23</xdr:col>
                    <xdr:colOff>104775</xdr:colOff>
                    <xdr:row>18</xdr:row>
                    <xdr:rowOff>171450</xdr:rowOff>
                  </from>
                  <to>
                    <xdr:col>24</xdr:col>
                    <xdr:colOff>152400</xdr:colOff>
                    <xdr:row>18</xdr:row>
                    <xdr:rowOff>476250</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26</xdr:col>
                    <xdr:colOff>19050</xdr:colOff>
                    <xdr:row>20</xdr:row>
                    <xdr:rowOff>133350</xdr:rowOff>
                  </from>
                  <to>
                    <xdr:col>27</xdr:col>
                    <xdr:colOff>142875</xdr:colOff>
                    <xdr:row>20</xdr:row>
                    <xdr:rowOff>495300</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8</xdr:col>
                    <xdr:colOff>0</xdr:colOff>
                    <xdr:row>18</xdr:row>
                    <xdr:rowOff>142875</xdr:rowOff>
                  </from>
                  <to>
                    <xdr:col>9</xdr:col>
                    <xdr:colOff>19050</xdr:colOff>
                    <xdr:row>18</xdr:row>
                    <xdr:rowOff>476250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FF0000"/>
    <pageSetUpPr fitToPage="1"/>
  </sheetPr>
  <dimension ref="B1:AT34"/>
  <sheetViews>
    <sheetView showGridLines="0" topLeftCell="A12" zoomScale="80" zoomScaleNormal="80" workbookViewId="0">
      <selection activeCell="AP21" sqref="AP21"/>
    </sheetView>
  </sheetViews>
  <sheetFormatPr defaultColWidth="3.125" defaultRowHeight="13.5"/>
  <cols>
    <col min="1" max="1" width="11" style="391" customWidth="1"/>
    <col min="2" max="2" width="1.75" style="391" customWidth="1"/>
    <col min="3" max="3" width="5.5" style="391" customWidth="1"/>
    <col min="4" max="4" width="2.75" style="391" customWidth="1"/>
    <col min="5" max="5" width="3.125" style="391"/>
    <col min="6" max="6" width="2.75" style="391" customWidth="1"/>
    <col min="7" max="7" width="2.625" style="391" customWidth="1"/>
    <col min="8" max="9" width="2.75" style="391" customWidth="1"/>
    <col min="10" max="10" width="2.25" style="391" customWidth="1"/>
    <col min="11" max="11" width="2.625" style="391" customWidth="1"/>
    <col min="12" max="12" width="2.25" style="391" customWidth="1"/>
    <col min="13" max="13" width="2.75" style="391" customWidth="1"/>
    <col min="14" max="14" width="2.25" style="391" customWidth="1"/>
    <col min="15" max="15" width="2.75" style="391" customWidth="1"/>
    <col min="16" max="16" width="2.25" style="391" customWidth="1"/>
    <col min="17" max="17" width="1.5" style="391" customWidth="1"/>
    <col min="18" max="18" width="3.625" style="391" customWidth="1"/>
    <col min="19" max="20" width="2.25" style="391" customWidth="1"/>
    <col min="21" max="21" width="3.25" style="391" customWidth="1"/>
    <col min="22" max="22" width="2.25" style="391" customWidth="1"/>
    <col min="23" max="23" width="2.75" style="391" customWidth="1"/>
    <col min="24" max="26" width="2.25" style="391" customWidth="1"/>
    <col min="27" max="27" width="1.625" style="391" customWidth="1"/>
    <col min="28" max="29" width="1.75" style="391" customWidth="1"/>
    <col min="30" max="30" width="2.5" style="391" customWidth="1"/>
    <col min="31" max="31" width="1.125" style="391" customWidth="1"/>
    <col min="32" max="32" width="2.25" style="391" customWidth="1"/>
    <col min="33" max="33" width="1.125" style="391" customWidth="1"/>
    <col min="34" max="34" width="2.75" style="391" customWidth="1"/>
    <col min="35" max="35" width="1.25" style="391" customWidth="1"/>
    <col min="36" max="36" width="2.625" style="391" customWidth="1"/>
    <col min="37" max="37" width="3.75" style="391" customWidth="1"/>
    <col min="38" max="16384" width="3.125" style="391"/>
  </cols>
  <sheetData>
    <row r="1" spans="2:46" ht="56.25" customHeight="1">
      <c r="B1" s="389"/>
      <c r="C1" s="3237" t="s">
        <v>575</v>
      </c>
      <c r="D1" s="3237"/>
      <c r="E1" s="3237"/>
      <c r="F1" s="3237"/>
      <c r="G1" s="3237"/>
      <c r="H1" s="3237"/>
      <c r="I1" s="3237"/>
      <c r="J1" s="3237"/>
      <c r="K1" s="3237"/>
      <c r="L1" s="3237"/>
      <c r="M1" s="3237"/>
      <c r="N1" s="3237"/>
      <c r="O1" s="3237"/>
      <c r="P1" s="3237"/>
      <c r="Q1" s="3237"/>
      <c r="R1" s="3237"/>
      <c r="S1" s="3237"/>
      <c r="T1" s="3237"/>
      <c r="U1" s="3237"/>
      <c r="V1" s="3237"/>
      <c r="W1" s="3237"/>
      <c r="X1" s="3237"/>
      <c r="Y1" s="3237"/>
      <c r="Z1" s="3237"/>
      <c r="AA1" s="3237"/>
      <c r="AB1" s="3237"/>
      <c r="AC1" s="3237"/>
      <c r="AD1" s="3237"/>
      <c r="AE1" s="3237"/>
      <c r="AF1" s="3237"/>
      <c r="AG1" s="3237"/>
      <c r="AH1" s="3237"/>
      <c r="AI1" s="3237"/>
      <c r="AJ1" s="3237"/>
      <c r="AK1" s="390"/>
    </row>
    <row r="2" spans="2:46" s="393" customFormat="1" ht="20.25" customHeight="1">
      <c r="B2" s="392"/>
      <c r="Y2" s="3208" t="s">
        <v>1</v>
      </c>
      <c r="Z2" s="3208"/>
      <c r="AA2" s="3238">
        <f>①利用!M20</f>
        <v>0</v>
      </c>
      <c r="AB2" s="3238"/>
      <c r="AC2" s="394" t="s">
        <v>2</v>
      </c>
      <c r="AD2" s="3238">
        <f>①利用!O20</f>
        <v>0</v>
      </c>
      <c r="AE2" s="3238"/>
      <c r="AF2" s="393" t="s">
        <v>3</v>
      </c>
      <c r="AG2" s="3238">
        <f>①利用!Q20</f>
        <v>0</v>
      </c>
      <c r="AH2" s="3238"/>
      <c r="AI2" s="3239" t="s">
        <v>4</v>
      </c>
      <c r="AJ2" s="3202"/>
      <c r="AK2" s="396"/>
    </row>
    <row r="3" spans="2:46" s="393" customFormat="1" ht="20.25" customHeight="1">
      <c r="B3" s="392"/>
      <c r="C3" s="393" t="s">
        <v>576</v>
      </c>
      <c r="AK3" s="396"/>
    </row>
    <row r="4" spans="2:46" s="393" customFormat="1" ht="20.25" customHeight="1">
      <c r="B4" s="392"/>
      <c r="C4" s="393" t="s">
        <v>577</v>
      </c>
      <c r="AK4" s="396"/>
    </row>
    <row r="5" spans="2:46" s="393" customFormat="1" ht="19.5" customHeight="1">
      <c r="B5" s="392"/>
      <c r="F5" s="393" t="s">
        <v>7</v>
      </c>
      <c r="AK5" s="396"/>
    </row>
    <row r="6" spans="2:46" s="393" customFormat="1" ht="12.75">
      <c r="B6" s="392"/>
      <c r="AK6" s="396"/>
    </row>
    <row r="7" spans="2:46" s="393" customFormat="1" ht="30.75" customHeight="1">
      <c r="B7" s="392"/>
      <c r="L7" s="393" t="s">
        <v>8</v>
      </c>
      <c r="R7" s="3240">
        <f>①利用!S8</f>
        <v>0</v>
      </c>
      <c r="S7" s="3240"/>
      <c r="T7" s="3240"/>
      <c r="U7" s="3240"/>
      <c r="V7" s="3240"/>
      <c r="W7" s="3240"/>
      <c r="X7" s="3240"/>
      <c r="Y7" s="3240"/>
      <c r="Z7" s="3240"/>
      <c r="AA7" s="3240"/>
      <c r="AB7" s="3240"/>
      <c r="AC7" s="3240"/>
      <c r="AD7" s="3240"/>
      <c r="AE7" s="3240"/>
      <c r="AF7" s="3240"/>
      <c r="AG7" s="3240"/>
      <c r="AH7" s="3240"/>
      <c r="AI7" s="3240"/>
      <c r="AJ7" s="3240"/>
      <c r="AK7" s="396"/>
    </row>
    <row r="8" spans="2:46" s="393" customFormat="1" ht="30.75" customHeight="1">
      <c r="B8" s="392"/>
      <c r="L8" s="3202" t="s">
        <v>578</v>
      </c>
      <c r="M8" s="3202"/>
      <c r="N8" s="3202"/>
      <c r="O8" s="3202"/>
      <c r="P8" s="3202"/>
      <c r="Q8" s="397"/>
      <c r="R8" s="3201">
        <f>①利用!S12</f>
        <v>0</v>
      </c>
      <c r="S8" s="3201"/>
      <c r="T8" s="3201"/>
      <c r="U8" s="3201"/>
      <c r="V8" s="3201"/>
      <c r="W8" s="3201"/>
      <c r="X8" s="3201"/>
      <c r="Y8" s="3201"/>
      <c r="Z8" s="3201"/>
      <c r="AA8" s="3201"/>
      <c r="AB8" s="3201"/>
      <c r="AC8" s="3201"/>
      <c r="AK8" s="396"/>
    </row>
    <row r="9" spans="2:46" s="393" customFormat="1" ht="10.5" customHeight="1">
      <c r="B9" s="392"/>
      <c r="P9" s="3241"/>
      <c r="Q9" s="3241"/>
      <c r="R9" s="3241"/>
      <c r="S9" s="3241"/>
      <c r="T9" s="3241"/>
      <c r="U9" s="3241"/>
      <c r="V9" s="3241"/>
      <c r="W9" s="3241"/>
      <c r="X9" s="3241"/>
      <c r="Y9" s="3241"/>
      <c r="Z9" s="3241"/>
      <c r="AA9" s="3241"/>
      <c r="AB9" s="3241"/>
      <c r="AC9" s="3241"/>
      <c r="AD9" s="3241"/>
      <c r="AE9" s="3241"/>
      <c r="AF9" s="3241"/>
      <c r="AG9" s="3241"/>
      <c r="AH9" s="3241"/>
      <c r="AI9" s="3241"/>
      <c r="AJ9" s="3241"/>
      <c r="AK9" s="396"/>
    </row>
    <row r="10" spans="2:46" s="393" customFormat="1" ht="31.5" customHeight="1">
      <c r="B10" s="392"/>
      <c r="C10" s="404" t="s">
        <v>162</v>
      </c>
      <c r="D10" s="393">
        <f>⑪許可書!AB7</f>
        <v>8</v>
      </c>
      <c r="E10" s="393" t="s">
        <v>163</v>
      </c>
      <c r="F10" s="393">
        <f>⑪許可書!AF7</f>
        <v>0</v>
      </c>
      <c r="G10" s="393" t="s">
        <v>579</v>
      </c>
      <c r="H10" s="393">
        <f>⑪許可書!AK7</f>
        <v>0</v>
      </c>
      <c r="I10" s="393" t="s">
        <v>580</v>
      </c>
      <c r="J10" s="3202" t="s">
        <v>785</v>
      </c>
      <c r="K10" s="3202"/>
      <c r="L10" s="3202"/>
      <c r="M10" s="3202"/>
      <c r="N10" s="3202"/>
      <c r="O10" s="3202"/>
      <c r="P10" s="3202"/>
      <c r="Q10" s="3242">
        <f>⑪許可書!AH6</f>
        <v>0</v>
      </c>
      <c r="R10" s="3242"/>
      <c r="S10" s="393" t="s">
        <v>581</v>
      </c>
      <c r="T10" s="393" t="s">
        <v>582</v>
      </c>
      <c r="AK10" s="396"/>
    </row>
    <row r="11" spans="2:46" s="393" customFormat="1" ht="19.5" customHeight="1">
      <c r="B11" s="392"/>
      <c r="C11" s="393" t="s">
        <v>583</v>
      </c>
      <c r="O11" s="397"/>
      <c r="P11" s="397"/>
      <c r="Q11" s="397"/>
      <c r="R11" s="397"/>
      <c r="S11" s="397"/>
      <c r="T11" s="397"/>
      <c r="U11" s="397"/>
      <c r="V11" s="397"/>
      <c r="W11" s="397"/>
      <c r="X11" s="397"/>
      <c r="Y11" s="397"/>
      <c r="Z11" s="397"/>
      <c r="AA11" s="397"/>
      <c r="AB11" s="397"/>
      <c r="AC11" s="397"/>
      <c r="AD11" s="397"/>
      <c r="AE11" s="397"/>
      <c r="AF11" s="397"/>
      <c r="AG11" s="397"/>
      <c r="AK11" s="396"/>
    </row>
    <row r="12" spans="2:46" s="393" customFormat="1" ht="21.75" customHeight="1">
      <c r="B12" s="392"/>
      <c r="C12" s="3208" t="s">
        <v>10</v>
      </c>
      <c r="D12" s="3208"/>
      <c r="E12" s="3208"/>
      <c r="F12" s="3208"/>
      <c r="G12" s="3208"/>
      <c r="H12" s="3208"/>
      <c r="I12" s="3208"/>
      <c r="J12" s="3208"/>
      <c r="K12" s="3208"/>
      <c r="L12" s="3208"/>
      <c r="M12" s="3208"/>
      <c r="N12" s="3208"/>
      <c r="O12" s="3208"/>
      <c r="P12" s="3208"/>
      <c r="Q12" s="3208"/>
      <c r="R12" s="3208"/>
      <c r="S12" s="3208"/>
      <c r="T12" s="3208"/>
      <c r="U12" s="3208"/>
      <c r="V12" s="3208"/>
      <c r="W12" s="3208"/>
      <c r="X12" s="3208"/>
      <c r="Y12" s="3208"/>
      <c r="Z12" s="3208"/>
      <c r="AA12" s="3208"/>
      <c r="AB12" s="3208"/>
      <c r="AC12" s="3208"/>
      <c r="AD12" s="3208"/>
      <c r="AE12" s="3208"/>
      <c r="AF12" s="3208"/>
      <c r="AG12" s="3208"/>
      <c r="AH12" s="3208"/>
      <c r="AI12" s="3208"/>
      <c r="AJ12" s="3208"/>
      <c r="AK12" s="396"/>
    </row>
    <row r="13" spans="2:46" s="393" customFormat="1" ht="60.75" customHeight="1">
      <c r="B13" s="392"/>
      <c r="C13" s="3227" t="s">
        <v>584</v>
      </c>
      <c r="D13" s="3228"/>
      <c r="E13" s="3228"/>
      <c r="F13" s="3228"/>
      <c r="G13" s="3228"/>
      <c r="H13" s="3228"/>
      <c r="I13" s="398"/>
      <c r="J13" s="399"/>
      <c r="K13" s="400"/>
      <c r="L13" s="400"/>
      <c r="M13" s="3229" t="s">
        <v>585</v>
      </c>
      <c r="N13" s="3229"/>
      <c r="O13" s="3229"/>
      <c r="P13" s="3229"/>
      <c r="Q13" s="3229"/>
      <c r="R13" s="1167"/>
      <c r="S13" s="1167"/>
      <c r="T13" s="1167"/>
      <c r="U13" s="1260" t="s">
        <v>586</v>
      </c>
      <c r="V13" s="1167"/>
      <c r="W13" s="1167"/>
      <c r="X13" s="1167"/>
      <c r="Y13" s="399"/>
      <c r="Z13" s="3229" t="s">
        <v>587</v>
      </c>
      <c r="AA13" s="3229"/>
      <c r="AB13" s="3229"/>
      <c r="AC13" s="3229"/>
      <c r="AD13" s="3229"/>
      <c r="AE13" s="3229"/>
      <c r="AF13" s="399"/>
      <c r="AG13" s="399"/>
      <c r="AH13" s="399"/>
      <c r="AI13" s="399"/>
      <c r="AJ13" s="401"/>
      <c r="AK13" s="396"/>
      <c r="AT13" s="397"/>
    </row>
    <row r="14" spans="2:46" s="393" customFormat="1" ht="19.5" customHeight="1">
      <c r="B14" s="392"/>
      <c r="C14" s="3230" t="s">
        <v>588</v>
      </c>
      <c r="D14" s="3231"/>
      <c r="E14" s="3231"/>
      <c r="F14" s="3231"/>
      <c r="G14" s="3231"/>
      <c r="H14" s="3243"/>
      <c r="I14" s="402"/>
      <c r="J14" s="399" t="s">
        <v>827</v>
      </c>
      <c r="K14" s="399"/>
      <c r="L14" s="400"/>
      <c r="M14" s="399"/>
      <c r="N14" s="399"/>
      <c r="O14" s="400"/>
      <c r="P14" s="399"/>
      <c r="Q14" s="399"/>
      <c r="R14" s="400"/>
      <c r="S14" s="400"/>
      <c r="T14" s="400"/>
      <c r="U14" s="399"/>
      <c r="V14" s="399"/>
      <c r="W14" s="399" t="s">
        <v>828</v>
      </c>
      <c r="X14" s="399"/>
      <c r="Y14" s="399"/>
      <c r="Z14" s="399"/>
      <c r="AA14" s="399"/>
      <c r="AB14" s="399"/>
      <c r="AC14" s="399"/>
      <c r="AD14" s="399"/>
      <c r="AE14" s="399"/>
      <c r="AF14" s="399"/>
      <c r="AG14" s="399"/>
      <c r="AH14" s="399"/>
      <c r="AI14" s="399"/>
      <c r="AJ14" s="401"/>
      <c r="AK14" s="396"/>
    </row>
    <row r="15" spans="2:46" s="393" customFormat="1" ht="19.5" customHeight="1">
      <c r="B15" s="392"/>
      <c r="C15" s="3232"/>
      <c r="D15" s="3233"/>
      <c r="E15" s="3233"/>
      <c r="F15" s="3233"/>
      <c r="G15" s="3233"/>
      <c r="H15" s="3244"/>
      <c r="I15" s="408"/>
      <c r="J15" s="409" t="s">
        <v>786</v>
      </c>
      <c r="K15" s="3319"/>
      <c r="L15" s="409"/>
      <c r="M15" s="3319"/>
      <c r="N15" s="3319"/>
      <c r="O15" s="409"/>
      <c r="P15" s="3319"/>
      <c r="Q15" s="3319"/>
      <c r="R15" s="409" t="s">
        <v>787</v>
      </c>
      <c r="S15" s="3319"/>
      <c r="T15" s="409"/>
      <c r="U15" s="3233"/>
      <c r="V15" s="3233"/>
      <c r="W15" s="3233"/>
      <c r="X15" s="3233"/>
      <c r="Y15" s="3233"/>
      <c r="Z15" s="3233"/>
      <c r="AA15" s="3233"/>
      <c r="AB15" s="3233"/>
      <c r="AC15" s="3233"/>
      <c r="AD15" s="3233"/>
      <c r="AE15" s="3233"/>
      <c r="AF15" s="3233"/>
      <c r="AG15" s="3233"/>
      <c r="AH15" s="3233"/>
      <c r="AI15" s="3320"/>
      <c r="AJ15" s="3321" t="s">
        <v>16</v>
      </c>
      <c r="AK15" s="396"/>
    </row>
    <row r="16" spans="2:46" s="393" customFormat="1" ht="25.5" customHeight="1">
      <c r="B16" s="392"/>
      <c r="C16" s="3230" t="s">
        <v>589</v>
      </c>
      <c r="D16" s="3231"/>
      <c r="E16" s="3231"/>
      <c r="F16" s="3231"/>
      <c r="G16" s="3231"/>
      <c r="H16" s="3231"/>
      <c r="I16" s="402" t="s">
        <v>1</v>
      </c>
      <c r="J16" s="400"/>
      <c r="K16" s="400"/>
      <c r="L16" s="400" t="s">
        <v>163</v>
      </c>
      <c r="N16" s="393" t="s">
        <v>579</v>
      </c>
      <c r="P16" s="393" t="s">
        <v>580</v>
      </c>
      <c r="R16" s="404" t="s">
        <v>512</v>
      </c>
      <c r="T16" s="393" t="s">
        <v>513</v>
      </c>
      <c r="V16" s="393" t="s">
        <v>590</v>
      </c>
      <c r="X16" s="393" t="s">
        <v>591</v>
      </c>
      <c r="Y16" s="393" t="s">
        <v>592</v>
      </c>
      <c r="AA16" s="396"/>
      <c r="AB16" s="403"/>
      <c r="AC16" s="404" t="s">
        <v>15</v>
      </c>
      <c r="AD16" s="405"/>
      <c r="AE16" s="393" t="s">
        <v>16</v>
      </c>
      <c r="AF16" s="394" t="s">
        <v>415</v>
      </c>
      <c r="AG16" s="404" t="s">
        <v>15</v>
      </c>
      <c r="AH16" s="405"/>
      <c r="AI16" s="395" t="s">
        <v>16</v>
      </c>
      <c r="AJ16" s="396" t="s">
        <v>4</v>
      </c>
      <c r="AK16" s="396"/>
    </row>
    <row r="17" spans="2:37" s="393" customFormat="1" ht="25.5" customHeight="1">
      <c r="B17" s="392"/>
      <c r="C17" s="3232"/>
      <c r="D17" s="3233"/>
      <c r="E17" s="3233"/>
      <c r="F17" s="3233"/>
      <c r="G17" s="3233"/>
      <c r="H17" s="3233"/>
      <c r="I17" s="408" t="s">
        <v>1</v>
      </c>
      <c r="J17" s="409"/>
      <c r="K17" s="409"/>
      <c r="L17" s="409" t="s">
        <v>163</v>
      </c>
      <c r="M17" s="409"/>
      <c r="N17" s="409" t="s">
        <v>579</v>
      </c>
      <c r="O17" s="409"/>
      <c r="P17" s="409" t="s">
        <v>580</v>
      </c>
      <c r="Q17" s="409"/>
      <c r="R17" s="410" t="s">
        <v>512</v>
      </c>
      <c r="S17" s="409"/>
      <c r="T17" s="409" t="s">
        <v>513</v>
      </c>
      <c r="U17" s="409"/>
      <c r="V17" s="409" t="s">
        <v>590</v>
      </c>
      <c r="W17" s="409"/>
      <c r="X17" s="409" t="s">
        <v>591</v>
      </c>
      <c r="Y17" s="409" t="s">
        <v>592</v>
      </c>
      <c r="Z17" s="409"/>
      <c r="AA17" s="411"/>
      <c r="AB17" s="406"/>
      <c r="AC17" s="409"/>
      <c r="AD17" s="3234" t="s">
        <v>24</v>
      </c>
      <c r="AE17" s="3234"/>
      <c r="AF17" s="3234"/>
      <c r="AG17" s="3234"/>
      <c r="AH17" s="3234"/>
      <c r="AI17" s="3234"/>
      <c r="AJ17" s="3235"/>
      <c r="AK17" s="396"/>
    </row>
    <row r="18" spans="2:37" s="393" customFormat="1" ht="18" customHeight="1">
      <c r="B18" s="392"/>
      <c r="C18" s="3230" t="s">
        <v>593</v>
      </c>
      <c r="D18" s="3231"/>
      <c r="E18" s="3231"/>
      <c r="F18" s="3231"/>
      <c r="G18" s="3231"/>
      <c r="H18" s="3231"/>
      <c r="I18" s="3210"/>
      <c r="J18" s="3211"/>
      <c r="K18" s="3211"/>
      <c r="L18" s="3211"/>
      <c r="M18" s="3212"/>
      <c r="N18" s="3210" t="s">
        <v>25</v>
      </c>
      <c r="O18" s="3211"/>
      <c r="P18" s="3211"/>
      <c r="Q18" s="3211"/>
      <c r="R18" s="3211"/>
      <c r="S18" s="3211"/>
      <c r="T18" s="3212"/>
      <c r="U18" s="3210" t="s">
        <v>26</v>
      </c>
      <c r="V18" s="3211"/>
      <c r="W18" s="3211"/>
      <c r="X18" s="3211"/>
      <c r="Y18" s="3211"/>
      <c r="Z18" s="3211"/>
      <c r="AA18" s="3212"/>
      <c r="AB18" s="3223" t="s">
        <v>27</v>
      </c>
      <c r="AC18" s="3223"/>
      <c r="AD18" s="3223"/>
      <c r="AE18" s="3223"/>
      <c r="AF18" s="3223"/>
      <c r="AG18" s="3223"/>
      <c r="AH18" s="3223"/>
      <c r="AI18" s="3223"/>
      <c r="AJ18" s="3223"/>
      <c r="AK18" s="396"/>
    </row>
    <row r="19" spans="2:37" s="393" customFormat="1" ht="32.25" customHeight="1">
      <c r="B19" s="392"/>
      <c r="C19" s="3236"/>
      <c r="D19" s="3208"/>
      <c r="E19" s="3208"/>
      <c r="F19" s="3208"/>
      <c r="G19" s="3208"/>
      <c r="H19" s="3208"/>
      <c r="I19" s="3210" t="s">
        <v>28</v>
      </c>
      <c r="J19" s="3211"/>
      <c r="K19" s="3211"/>
      <c r="L19" s="3211"/>
      <c r="M19" s="3212"/>
      <c r="N19" s="3219"/>
      <c r="O19" s="3220"/>
      <c r="P19" s="3220"/>
      <c r="Q19" s="3220"/>
      <c r="R19" s="3220"/>
      <c r="S19" s="3221" t="s">
        <v>594</v>
      </c>
      <c r="T19" s="3222"/>
      <c r="U19" s="3225"/>
      <c r="V19" s="3220"/>
      <c r="W19" s="3220"/>
      <c r="X19" s="3220"/>
      <c r="Y19" s="3220"/>
      <c r="Z19" s="3221" t="s">
        <v>29</v>
      </c>
      <c r="AA19" s="3222"/>
      <c r="AB19" s="3226">
        <f>N19+U19</f>
        <v>0</v>
      </c>
      <c r="AC19" s="3226"/>
      <c r="AD19" s="3226"/>
      <c r="AE19" s="3226"/>
      <c r="AF19" s="3226"/>
      <c r="AG19" s="3226"/>
      <c r="AH19" s="3217"/>
      <c r="AI19" s="3212" t="s">
        <v>29</v>
      </c>
      <c r="AJ19" s="3223"/>
      <c r="AK19" s="396"/>
    </row>
    <row r="20" spans="2:37" s="393" customFormat="1" ht="32.25" customHeight="1">
      <c r="B20" s="392"/>
      <c r="C20" s="3236"/>
      <c r="D20" s="3208"/>
      <c r="E20" s="3208"/>
      <c r="F20" s="3208"/>
      <c r="G20" s="3208"/>
      <c r="H20" s="3208"/>
      <c r="I20" s="3210" t="s">
        <v>30</v>
      </c>
      <c r="J20" s="3211"/>
      <c r="K20" s="3211"/>
      <c r="L20" s="3211"/>
      <c r="M20" s="3212"/>
      <c r="N20" s="3219"/>
      <c r="O20" s="3220"/>
      <c r="P20" s="3220"/>
      <c r="Q20" s="3220"/>
      <c r="R20" s="3220"/>
      <c r="S20" s="3221" t="s">
        <v>29</v>
      </c>
      <c r="T20" s="3222"/>
      <c r="U20" s="3225"/>
      <c r="V20" s="3220"/>
      <c r="W20" s="3220"/>
      <c r="X20" s="3220"/>
      <c r="Y20" s="3220"/>
      <c r="Z20" s="3221" t="s">
        <v>29</v>
      </c>
      <c r="AA20" s="3222"/>
      <c r="AB20" s="3226">
        <f>N20+U20</f>
        <v>0</v>
      </c>
      <c r="AC20" s="3226"/>
      <c r="AD20" s="3226"/>
      <c r="AE20" s="3226"/>
      <c r="AF20" s="3226"/>
      <c r="AG20" s="3226"/>
      <c r="AH20" s="3217"/>
      <c r="AI20" s="3212" t="s">
        <v>29</v>
      </c>
      <c r="AJ20" s="3223"/>
      <c r="AK20" s="396"/>
    </row>
    <row r="21" spans="2:37" s="393" customFormat="1" ht="32.25" customHeight="1">
      <c r="B21" s="392"/>
      <c r="C21" s="3236"/>
      <c r="D21" s="3208"/>
      <c r="E21" s="3208"/>
      <c r="F21" s="3208"/>
      <c r="G21" s="3208"/>
      <c r="H21" s="3208"/>
      <c r="I21" s="3210" t="s">
        <v>31</v>
      </c>
      <c r="J21" s="3211"/>
      <c r="K21" s="3211"/>
      <c r="L21" s="3211"/>
      <c r="M21" s="3212"/>
      <c r="N21" s="3219"/>
      <c r="O21" s="3220"/>
      <c r="P21" s="3220"/>
      <c r="Q21" s="3220"/>
      <c r="R21" s="3220"/>
      <c r="S21" s="3221" t="s">
        <v>29</v>
      </c>
      <c r="T21" s="3222"/>
      <c r="U21" s="3225"/>
      <c r="V21" s="3220"/>
      <c r="W21" s="3220"/>
      <c r="X21" s="3220"/>
      <c r="Y21" s="3220"/>
      <c r="Z21" s="3221" t="s">
        <v>29</v>
      </c>
      <c r="AA21" s="3222"/>
      <c r="AB21" s="3226">
        <f>N21+U21</f>
        <v>0</v>
      </c>
      <c r="AC21" s="3226"/>
      <c r="AD21" s="3226"/>
      <c r="AE21" s="3226"/>
      <c r="AF21" s="3226"/>
      <c r="AG21" s="3226"/>
      <c r="AH21" s="3217"/>
      <c r="AI21" s="3212" t="s">
        <v>29</v>
      </c>
      <c r="AJ21" s="3223"/>
      <c r="AK21" s="396"/>
    </row>
    <row r="22" spans="2:37" s="393" customFormat="1" ht="32.25" customHeight="1">
      <c r="B22" s="392"/>
      <c r="C22" s="3236"/>
      <c r="D22" s="3208"/>
      <c r="E22" s="3208"/>
      <c r="F22" s="3208"/>
      <c r="G22" s="3208"/>
      <c r="H22" s="3208"/>
      <c r="I22" s="3210" t="s">
        <v>32</v>
      </c>
      <c r="J22" s="3211"/>
      <c r="K22" s="3211"/>
      <c r="L22" s="3211"/>
      <c r="M22" s="3212"/>
      <c r="N22" s="3219"/>
      <c r="O22" s="3220"/>
      <c r="P22" s="3220"/>
      <c r="Q22" s="3220"/>
      <c r="R22" s="3220"/>
      <c r="S22" s="3221" t="s">
        <v>29</v>
      </c>
      <c r="T22" s="3222"/>
      <c r="U22" s="3225"/>
      <c r="V22" s="3220"/>
      <c r="W22" s="3220"/>
      <c r="X22" s="3220"/>
      <c r="Y22" s="3220"/>
      <c r="Z22" s="3221" t="s">
        <v>29</v>
      </c>
      <c r="AA22" s="3222"/>
      <c r="AB22" s="3226">
        <f>N22+U22</f>
        <v>0</v>
      </c>
      <c r="AC22" s="3226"/>
      <c r="AD22" s="3226"/>
      <c r="AE22" s="3226"/>
      <c r="AF22" s="3226"/>
      <c r="AG22" s="3226"/>
      <c r="AH22" s="3217"/>
      <c r="AI22" s="3212" t="s">
        <v>29</v>
      </c>
      <c r="AJ22" s="3223"/>
      <c r="AK22" s="396"/>
    </row>
    <row r="23" spans="2:37" s="393" customFormat="1" ht="32.25" customHeight="1">
      <c r="B23" s="392"/>
      <c r="C23" s="3236"/>
      <c r="D23" s="3208"/>
      <c r="E23" s="3208"/>
      <c r="F23" s="3208"/>
      <c r="G23" s="3208"/>
      <c r="H23" s="3208"/>
      <c r="I23" s="3210" t="s">
        <v>595</v>
      </c>
      <c r="J23" s="3211"/>
      <c r="K23" s="3211"/>
      <c r="L23" s="3211"/>
      <c r="M23" s="3212"/>
      <c r="N23" s="3219"/>
      <c r="O23" s="3224"/>
      <c r="P23" s="755" t="s">
        <v>737</v>
      </c>
      <c r="Q23" s="3220"/>
      <c r="R23" s="3220"/>
      <c r="S23" s="3221" t="s">
        <v>29</v>
      </c>
      <c r="T23" s="3222"/>
      <c r="U23" s="3225"/>
      <c r="V23" s="3220"/>
      <c r="W23" s="755" t="s">
        <v>737</v>
      </c>
      <c r="X23" s="3220"/>
      <c r="Y23" s="3220"/>
      <c r="Z23" s="3221" t="s">
        <v>29</v>
      </c>
      <c r="AA23" s="3222"/>
      <c r="AB23" s="3217"/>
      <c r="AC23" s="3218"/>
      <c r="AD23" s="3218"/>
      <c r="AE23" s="756" t="s">
        <v>737</v>
      </c>
      <c r="AF23" s="3218"/>
      <c r="AG23" s="3218"/>
      <c r="AH23" s="3218"/>
      <c r="AI23" s="3212" t="s">
        <v>29</v>
      </c>
      <c r="AJ23" s="3223"/>
      <c r="AK23" s="396"/>
    </row>
    <row r="24" spans="2:37" s="393" customFormat="1" ht="32.25" customHeight="1">
      <c r="B24" s="392"/>
      <c r="C24" s="3232"/>
      <c r="D24" s="3233"/>
      <c r="E24" s="3233"/>
      <c r="F24" s="3233"/>
      <c r="G24" s="3233"/>
      <c r="H24" s="3233"/>
      <c r="I24" s="3210" t="s">
        <v>346</v>
      </c>
      <c r="J24" s="3211"/>
      <c r="K24" s="3211"/>
      <c r="L24" s="3211"/>
      <c r="M24" s="3212"/>
      <c r="N24" s="3217">
        <f>SUM(N19:N23)</f>
        <v>0</v>
      </c>
      <c r="O24" s="3218"/>
      <c r="P24" s="755" t="s">
        <v>737</v>
      </c>
      <c r="Q24" s="3218"/>
      <c r="R24" s="3218"/>
      <c r="S24" s="3213" t="s">
        <v>29</v>
      </c>
      <c r="T24" s="3214"/>
      <c r="U24" s="3217">
        <f>SUM(U19:U23)</f>
        <v>0</v>
      </c>
      <c r="V24" s="3218"/>
      <c r="W24" s="755" t="s">
        <v>737</v>
      </c>
      <c r="X24" s="3218"/>
      <c r="Y24" s="3218"/>
      <c r="Z24" s="3215" t="s">
        <v>29</v>
      </c>
      <c r="AA24" s="3216"/>
      <c r="AB24" s="3217"/>
      <c r="AC24" s="3218"/>
      <c r="AD24" s="3218"/>
      <c r="AE24" s="756" t="s">
        <v>737</v>
      </c>
      <c r="AF24" s="3218"/>
      <c r="AG24" s="3218"/>
      <c r="AH24" s="3218"/>
      <c r="AI24" s="3212" t="s">
        <v>29</v>
      </c>
      <c r="AJ24" s="3223"/>
      <c r="AK24" s="396"/>
    </row>
    <row r="25" spans="2:37" s="393" customFormat="1" ht="18" customHeight="1">
      <c r="B25" s="408"/>
      <c r="C25" s="407"/>
      <c r="D25" s="407"/>
      <c r="E25" s="407"/>
      <c r="F25" s="407"/>
      <c r="G25" s="407"/>
      <c r="H25" s="407"/>
      <c r="I25" s="407"/>
      <c r="J25" s="407"/>
      <c r="K25" s="407"/>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K25" s="411"/>
    </row>
    <row r="26" spans="2:37" s="393" customFormat="1" ht="26.25" customHeight="1">
      <c r="B26" s="3202" t="s">
        <v>596</v>
      </c>
      <c r="C26" s="3202"/>
      <c r="D26" s="3202"/>
      <c r="E26" s="3202"/>
      <c r="F26" s="3202"/>
      <c r="G26" s="3202"/>
      <c r="H26" s="3202"/>
      <c r="I26" s="3202"/>
      <c r="J26" s="3202"/>
      <c r="K26" s="3202"/>
      <c r="L26" s="3202"/>
      <c r="M26" s="3202"/>
      <c r="N26" s="3202"/>
      <c r="O26" s="3202"/>
      <c r="P26" s="3202"/>
      <c r="Q26" s="3202"/>
      <c r="R26" s="3202"/>
      <c r="S26" s="3202"/>
      <c r="T26" s="3202"/>
      <c r="U26" s="3202"/>
      <c r="V26" s="3202"/>
      <c r="W26" s="3202"/>
      <c r="X26" s="3202"/>
      <c r="Y26" s="3202"/>
      <c r="Z26" s="3202"/>
      <c r="AA26" s="3202"/>
      <c r="AB26" s="3202"/>
      <c r="AC26" s="3202"/>
      <c r="AD26" s="3202"/>
      <c r="AE26" s="3202"/>
      <c r="AF26" s="3202"/>
      <c r="AG26" s="3202"/>
      <c r="AH26" s="3202"/>
      <c r="AI26" s="3202"/>
      <c r="AJ26" s="3202"/>
      <c r="AK26" s="3202"/>
    </row>
    <row r="27" spans="2:37" s="393" customFormat="1" ht="24" customHeight="1">
      <c r="B27" s="402"/>
      <c r="C27" s="400"/>
      <c r="D27" s="400"/>
      <c r="E27" s="400"/>
      <c r="F27" s="400"/>
      <c r="G27" s="400"/>
      <c r="H27" s="400"/>
      <c r="I27" s="400"/>
      <c r="J27" s="400"/>
      <c r="K27" s="400"/>
      <c r="L27" s="400"/>
      <c r="M27" s="400"/>
      <c r="N27" s="400"/>
      <c r="O27" s="400"/>
      <c r="P27" s="400"/>
      <c r="Q27" s="400"/>
      <c r="R27" s="400"/>
      <c r="S27" s="400"/>
      <c r="T27" s="400"/>
      <c r="U27" s="400"/>
      <c r="V27" s="412" t="s">
        <v>597</v>
      </c>
      <c r="W27" s="412"/>
      <c r="X27" s="412"/>
      <c r="Y27" s="412" t="s">
        <v>603</v>
      </c>
      <c r="Z27" s="412"/>
      <c r="AA27" s="412"/>
      <c r="AB27" s="3209" t="s">
        <v>598</v>
      </c>
      <c r="AC27" s="3209"/>
      <c r="AD27" s="3209">
        <f>Q10</f>
        <v>0</v>
      </c>
      <c r="AE27" s="3209"/>
      <c r="AF27" s="3209" t="s">
        <v>581</v>
      </c>
      <c r="AG27" s="3209"/>
      <c r="AH27" s="412" t="s">
        <v>599</v>
      </c>
      <c r="AI27" s="3209">
        <v>2</v>
      </c>
      <c r="AJ27" s="3209"/>
      <c r="AK27" s="413"/>
    </row>
    <row r="28" spans="2:37" s="393" customFormat="1" ht="20.25" customHeight="1">
      <c r="B28" s="392"/>
      <c r="Z28" s="3205" t="s">
        <v>162</v>
      </c>
      <c r="AA28" s="3205"/>
      <c r="AB28" s="3206"/>
      <c r="AC28" s="3207"/>
      <c r="AD28" s="3205" t="s">
        <v>163</v>
      </c>
      <c r="AE28" s="3205"/>
      <c r="AF28" s="3206"/>
      <c r="AG28" s="3207"/>
      <c r="AH28" s="414" t="s">
        <v>579</v>
      </c>
      <c r="AI28" s="3205"/>
      <c r="AJ28" s="3205"/>
      <c r="AK28" s="415" t="s">
        <v>580</v>
      </c>
    </row>
    <row r="29" spans="2:37" s="393" customFormat="1" ht="30" customHeight="1">
      <c r="B29" s="392"/>
      <c r="C29" s="3208" t="s">
        <v>600</v>
      </c>
      <c r="D29" s="3208"/>
      <c r="E29" s="3208"/>
      <c r="F29" s="3208"/>
      <c r="G29" s="3208"/>
      <c r="H29" s="3208"/>
      <c r="I29" s="3208"/>
      <c r="J29" s="3208"/>
      <c r="K29" s="3208"/>
      <c r="AK29" s="396"/>
    </row>
    <row r="30" spans="2:37" s="393" customFormat="1" ht="52.5" customHeight="1">
      <c r="B30" s="408"/>
      <c r="C30" s="409"/>
      <c r="D30" s="409"/>
      <c r="E30" s="409"/>
      <c r="F30" s="409"/>
      <c r="G30" s="409"/>
      <c r="H30" s="409"/>
      <c r="I30" s="409"/>
      <c r="J30" s="409"/>
      <c r="K30" s="409"/>
      <c r="L30" s="409"/>
      <c r="M30" s="409"/>
      <c r="N30" s="409"/>
      <c r="O30" s="409"/>
      <c r="P30" s="409"/>
      <c r="Q30" s="409"/>
      <c r="R30" s="3203" t="s">
        <v>601</v>
      </c>
      <c r="S30" s="3203"/>
      <c r="T30" s="3203"/>
      <c r="U30" s="3203"/>
      <c r="V30" s="3203"/>
      <c r="W30" s="3203"/>
      <c r="X30" s="3203"/>
      <c r="Y30" s="3203"/>
      <c r="Z30" s="3203"/>
      <c r="AA30" s="3203"/>
      <c r="AB30" s="3203"/>
      <c r="AC30" s="3203"/>
      <c r="AD30" s="3203"/>
      <c r="AE30" s="3203"/>
      <c r="AF30" s="3203"/>
      <c r="AG30" s="3203"/>
      <c r="AH30" s="3203"/>
      <c r="AI30" s="3203"/>
      <c r="AJ30" s="3203"/>
      <c r="AK30" s="3204"/>
    </row>
    <row r="31" spans="2:37" s="393" customFormat="1" ht="29.25" customHeight="1">
      <c r="C31" s="3202" t="s">
        <v>602</v>
      </c>
      <c r="D31" s="3202"/>
      <c r="E31" s="3202"/>
      <c r="F31" s="3202"/>
      <c r="G31" s="3202"/>
      <c r="H31" s="3202"/>
      <c r="I31" s="3202"/>
      <c r="J31" s="3202"/>
      <c r="K31" s="3202"/>
      <c r="L31" s="3202"/>
      <c r="M31" s="3202"/>
      <c r="N31" s="3202"/>
      <c r="O31" s="3202"/>
      <c r="P31" s="3202"/>
      <c r="Q31" s="3202"/>
      <c r="R31" s="3202"/>
      <c r="S31" s="3202"/>
      <c r="T31" s="3202"/>
      <c r="U31" s="3202"/>
      <c r="V31" s="3202"/>
      <c r="W31" s="3202"/>
      <c r="X31" s="3202"/>
      <c r="Y31" s="3202"/>
      <c r="Z31" s="3202"/>
      <c r="AA31" s="3202"/>
      <c r="AB31" s="3202"/>
      <c r="AC31" s="3202"/>
      <c r="AD31" s="3202"/>
      <c r="AE31" s="3202"/>
      <c r="AF31" s="3202"/>
      <c r="AG31" s="3202"/>
      <c r="AH31" s="3202"/>
      <c r="AI31" s="3202"/>
      <c r="AJ31" s="3202"/>
    </row>
    <row r="32" spans="2:37" s="393" customFormat="1" ht="12.75"/>
    <row r="33" s="393" customFormat="1" ht="12.75"/>
    <row r="34" s="393" customFormat="1" ht="12.75"/>
  </sheetData>
  <mergeCells count="86">
    <mergeCell ref="U15:AH15"/>
    <mergeCell ref="R7:AJ7"/>
    <mergeCell ref="L8:P8"/>
    <mergeCell ref="R8:AC8"/>
    <mergeCell ref="P9:AJ9"/>
    <mergeCell ref="J10:P10"/>
    <mergeCell ref="Q10:R10"/>
    <mergeCell ref="C1:AJ1"/>
    <mergeCell ref="Y2:Z2"/>
    <mergeCell ref="AA2:AB2"/>
    <mergeCell ref="AD2:AE2"/>
    <mergeCell ref="AG2:AH2"/>
    <mergeCell ref="AI2:AJ2"/>
    <mergeCell ref="I20:M20"/>
    <mergeCell ref="N20:R20"/>
    <mergeCell ref="C12:AJ12"/>
    <mergeCell ref="C13:H13"/>
    <mergeCell ref="M13:Q13"/>
    <mergeCell ref="Z13:AE13"/>
    <mergeCell ref="AB20:AH20"/>
    <mergeCell ref="AI20:AJ20"/>
    <mergeCell ref="C16:H17"/>
    <mergeCell ref="AD17:AJ17"/>
    <mergeCell ref="C18:H24"/>
    <mergeCell ref="I18:M18"/>
    <mergeCell ref="N18:T18"/>
    <mergeCell ref="U18:AA18"/>
    <mergeCell ref="AB18:AJ18"/>
    <mergeCell ref="C14:H15"/>
    <mergeCell ref="I19:M19"/>
    <mergeCell ref="N19:R19"/>
    <mergeCell ref="S19:T19"/>
    <mergeCell ref="U19:Y19"/>
    <mergeCell ref="Z19:AA19"/>
    <mergeCell ref="S20:T20"/>
    <mergeCell ref="U20:Y20"/>
    <mergeCell ref="Z20:AA20"/>
    <mergeCell ref="AB21:AH21"/>
    <mergeCell ref="AI21:AJ21"/>
    <mergeCell ref="AB22:AH22"/>
    <mergeCell ref="AB19:AH19"/>
    <mergeCell ref="AI19:AJ19"/>
    <mergeCell ref="U21:Y21"/>
    <mergeCell ref="Z21:AA21"/>
    <mergeCell ref="I22:M22"/>
    <mergeCell ref="N22:R22"/>
    <mergeCell ref="S22:T22"/>
    <mergeCell ref="U22:Y22"/>
    <mergeCell ref="Z22:AA22"/>
    <mergeCell ref="I21:M21"/>
    <mergeCell ref="N21:R21"/>
    <mergeCell ref="S21:T21"/>
    <mergeCell ref="AI24:AJ24"/>
    <mergeCell ref="B26:AK26"/>
    <mergeCell ref="N23:O23"/>
    <mergeCell ref="Q23:R23"/>
    <mergeCell ref="U23:V23"/>
    <mergeCell ref="X23:Y23"/>
    <mergeCell ref="AB23:AD23"/>
    <mergeCell ref="AF23:AH23"/>
    <mergeCell ref="AI22:AJ22"/>
    <mergeCell ref="I23:M23"/>
    <mergeCell ref="S23:T23"/>
    <mergeCell ref="Z23:AA23"/>
    <mergeCell ref="AI23:AJ23"/>
    <mergeCell ref="AB27:AC27"/>
    <mergeCell ref="AD27:AE27"/>
    <mergeCell ref="AF27:AG27"/>
    <mergeCell ref="AI27:AJ27"/>
    <mergeCell ref="I24:M24"/>
    <mergeCell ref="S24:T24"/>
    <mergeCell ref="Z24:AA24"/>
    <mergeCell ref="N24:O24"/>
    <mergeCell ref="Q24:R24"/>
    <mergeCell ref="U24:V24"/>
    <mergeCell ref="AB24:AD24"/>
    <mergeCell ref="AF24:AH24"/>
    <mergeCell ref="X24:Y24"/>
    <mergeCell ref="C31:AJ31"/>
    <mergeCell ref="R30:AK30"/>
    <mergeCell ref="Z28:AA28"/>
    <mergeCell ref="AB28:AC28"/>
    <mergeCell ref="AD28:AE28"/>
    <mergeCell ref="AF28:AG28"/>
    <mergeCell ref="AI28:AJ28"/>
    <mergeCell ref="C29:K29"/>
  </mergeCells>
  <phoneticPr fontId="2"/>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26</xdr:col>
                    <xdr:colOff>104775</xdr:colOff>
                    <xdr:row>15</xdr:row>
                    <xdr:rowOff>276225</xdr:rowOff>
                  </from>
                  <to>
                    <xdr:col>28</xdr:col>
                    <xdr:colOff>47625</xdr:colOff>
                    <xdr:row>17</xdr:row>
                    <xdr:rowOff>38100</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26</xdr:col>
                    <xdr:colOff>104775</xdr:colOff>
                    <xdr:row>15</xdr:row>
                    <xdr:rowOff>0</xdr:rowOff>
                  </from>
                  <to>
                    <xdr:col>28</xdr:col>
                    <xdr:colOff>47625</xdr:colOff>
                    <xdr:row>16</xdr:row>
                    <xdr:rowOff>9525</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10</xdr:col>
                    <xdr:colOff>180975</xdr:colOff>
                    <xdr:row>12</xdr:row>
                    <xdr:rowOff>228600</xdr:rowOff>
                  </from>
                  <to>
                    <xdr:col>12</xdr:col>
                    <xdr:colOff>171450</xdr:colOff>
                    <xdr:row>12</xdr:row>
                    <xdr:rowOff>552450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23</xdr:col>
                    <xdr:colOff>133350</xdr:colOff>
                    <xdr:row>12</xdr:row>
                    <xdr:rowOff>209550</xdr:rowOff>
                  </from>
                  <to>
                    <xdr:col>25</xdr:col>
                    <xdr:colOff>133350</xdr:colOff>
                    <xdr:row>12</xdr:row>
                    <xdr:rowOff>600075</xdr:rowOff>
                  </to>
                </anchor>
              </controlPr>
            </control>
          </mc:Choice>
        </mc:AlternateContent>
        <mc:AlternateContent xmlns:mc="http://schemas.openxmlformats.org/markup-compatibility/2006">
          <mc:Choice Requires="x14">
            <control shapeId="70667" r:id="rId8" name="Check Box 11">
              <controlPr defaultSize="0" autoFill="0" autoLine="0" autoPict="0">
                <anchor moveWithCells="1">
                  <from>
                    <xdr:col>20</xdr:col>
                    <xdr:colOff>238125</xdr:colOff>
                    <xdr:row>12</xdr:row>
                    <xdr:rowOff>752475</xdr:rowOff>
                  </from>
                  <to>
                    <xdr:col>22</xdr:col>
                    <xdr:colOff>180975</xdr:colOff>
                    <xdr:row>14</xdr:row>
                    <xdr:rowOff>19050</xdr:rowOff>
                  </to>
                </anchor>
              </controlPr>
            </control>
          </mc:Choice>
        </mc:AlternateContent>
        <mc:AlternateContent xmlns:mc="http://schemas.openxmlformats.org/markup-compatibility/2006">
          <mc:Choice Requires="x14">
            <control shapeId="70668" r:id="rId9" name="Check Box 12">
              <controlPr defaultSize="0" autoFill="0" autoLine="0" autoPict="0">
                <anchor moveWithCells="1">
                  <from>
                    <xdr:col>15</xdr:col>
                    <xdr:colOff>104775</xdr:colOff>
                    <xdr:row>14</xdr:row>
                    <xdr:rowOff>47625</xdr:rowOff>
                  </from>
                  <to>
                    <xdr:col>17</xdr:col>
                    <xdr:colOff>171450</xdr:colOff>
                    <xdr:row>14</xdr:row>
                    <xdr:rowOff>228600</xdr:rowOff>
                  </to>
                </anchor>
              </controlPr>
            </control>
          </mc:Choice>
        </mc:AlternateContent>
        <mc:AlternateContent xmlns:mc="http://schemas.openxmlformats.org/markup-compatibility/2006">
          <mc:Choice Requires="x14">
            <control shapeId="70669" r:id="rId10" name="Check Box 13">
              <controlPr defaultSize="0" autoFill="0" autoLine="0" autoPict="0">
                <anchor moveWithCells="1">
                  <from>
                    <xdr:col>8</xdr:col>
                    <xdr:colOff>0</xdr:colOff>
                    <xdr:row>12</xdr:row>
                    <xdr:rowOff>771525</xdr:rowOff>
                  </from>
                  <to>
                    <xdr:col>9</xdr:col>
                    <xdr:colOff>152400</xdr:colOff>
                    <xdr:row>14</xdr:row>
                    <xdr:rowOff>28575</xdr:rowOff>
                  </to>
                </anchor>
              </controlPr>
            </control>
          </mc:Choice>
        </mc:AlternateContent>
        <mc:AlternateContent xmlns:mc="http://schemas.openxmlformats.org/markup-compatibility/2006">
          <mc:Choice Requires="x14">
            <control shapeId="70670" r:id="rId11" name="Check Box 14">
              <controlPr defaultSize="0" autoFill="0" autoLine="0" autoPict="0">
                <anchor moveWithCells="1">
                  <from>
                    <xdr:col>8</xdr:col>
                    <xdr:colOff>9525</xdr:colOff>
                    <xdr:row>14</xdr:row>
                    <xdr:rowOff>9525</xdr:rowOff>
                  </from>
                  <to>
                    <xdr:col>9</xdr:col>
                    <xdr:colOff>152400</xdr:colOff>
                    <xdr:row>14</xdr:row>
                    <xdr:rowOff>238125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B1:AH39"/>
  <sheetViews>
    <sheetView showGridLines="0" topLeftCell="A8" zoomScale="80" zoomScaleNormal="80" workbookViewId="0">
      <selection activeCell="P28" sqref="P28:Q28"/>
    </sheetView>
  </sheetViews>
  <sheetFormatPr defaultColWidth="9" defaultRowHeight="14.25"/>
  <cols>
    <col min="1" max="1" width="1.75" style="21" customWidth="1"/>
    <col min="2" max="2" width="3.5" style="21" customWidth="1"/>
    <col min="3" max="3" width="2" style="8" customWidth="1"/>
    <col min="4" max="5" width="9.25" style="21" customWidth="1"/>
    <col min="6" max="6" width="10.25" style="21" customWidth="1"/>
    <col min="7" max="7" width="2.25" style="21" customWidth="1"/>
    <col min="8" max="8" width="4.25" style="21" customWidth="1"/>
    <col min="9" max="9" width="2.625" style="21" customWidth="1"/>
    <col min="10" max="10" width="3.5" style="21" customWidth="1"/>
    <col min="11" max="11" width="3.75" style="21" customWidth="1"/>
    <col min="12" max="12" width="3.5" style="21" customWidth="1"/>
    <col min="13" max="13" width="4.125" style="21" customWidth="1"/>
    <col min="14" max="14" width="1.75" style="21" customWidth="1"/>
    <col min="15" max="15" width="2.75" style="21" customWidth="1"/>
    <col min="16" max="16" width="1.75" style="21" customWidth="1"/>
    <col min="17" max="17" width="3.25" style="21" customWidth="1"/>
    <col min="18" max="18" width="2.75" style="21" customWidth="1"/>
    <col min="19" max="19" width="3.25" style="21" customWidth="1"/>
    <col min="20" max="20" width="2.75" style="21" customWidth="1"/>
    <col min="21" max="21" width="3.125" style="21" customWidth="1"/>
    <col min="22" max="23" width="3.25" style="21" customWidth="1"/>
    <col min="24" max="24" width="3" style="21" customWidth="1"/>
    <col min="25" max="25" width="4.125" style="21" customWidth="1"/>
    <col min="26" max="26" width="2.75" style="21" customWidth="1"/>
    <col min="27" max="27" width="1.25" style="21" customWidth="1"/>
    <col min="28" max="28" width="3.5" style="21" customWidth="1"/>
    <col min="29" max="29" width="2" style="8" customWidth="1"/>
    <col min="30" max="30" width="5" style="21" customWidth="1"/>
    <col min="31" max="31" width="2.25" style="21" customWidth="1"/>
    <col min="32" max="32" width="6.75" style="21" customWidth="1"/>
    <col min="33" max="33" width="2.625" style="21" customWidth="1"/>
    <col min="34" max="43" width="9" style="21" customWidth="1"/>
    <col min="44" max="16384" width="9" style="21"/>
  </cols>
  <sheetData>
    <row r="1" spans="2:34" s="8" customFormat="1" ht="18" customHeight="1">
      <c r="B1" s="45"/>
      <c r="C1" s="45"/>
      <c r="D1" s="2864" t="s">
        <v>223</v>
      </c>
      <c r="E1" s="2866"/>
      <c r="F1" s="3245" t="s">
        <v>205</v>
      </c>
      <c r="G1" s="3245"/>
      <c r="H1" s="3245"/>
      <c r="I1" s="30"/>
      <c r="O1" s="31"/>
      <c r="P1" s="3245" t="s">
        <v>224</v>
      </c>
      <c r="Q1" s="3245"/>
      <c r="R1" s="3245"/>
      <c r="S1" s="3245"/>
      <c r="T1" s="3245"/>
      <c r="U1" s="3245"/>
      <c r="V1" s="3245" t="s">
        <v>225</v>
      </c>
      <c r="W1" s="3245"/>
      <c r="X1" s="3245"/>
      <c r="Y1" s="3245"/>
      <c r="Z1" s="3245"/>
    </row>
    <row r="2" spans="2:34" ht="27" customHeight="1">
      <c r="B2" s="16"/>
      <c r="C2" s="16"/>
      <c r="D2" s="3246"/>
      <c r="E2" s="3247"/>
      <c r="F2" s="3252" t="s">
        <v>206</v>
      </c>
      <c r="G2" s="3253"/>
      <c r="H2" s="3254"/>
      <c r="P2" s="1294"/>
      <c r="Q2" s="1294"/>
      <c r="R2" s="1294"/>
      <c r="S2" s="1294"/>
      <c r="T2" s="1294"/>
      <c r="U2" s="1294"/>
      <c r="V2" s="1294"/>
      <c r="W2" s="1294"/>
      <c r="X2" s="1294"/>
      <c r="Y2" s="1294"/>
      <c r="Z2" s="1294"/>
    </row>
    <row r="3" spans="2:34" ht="27" customHeight="1">
      <c r="B3" s="16"/>
      <c r="C3" s="16"/>
      <c r="D3" s="3248"/>
      <c r="E3" s="3249"/>
      <c r="F3" s="3255"/>
      <c r="G3" s="3256"/>
      <c r="H3" s="3257"/>
      <c r="J3" s="3261" t="s">
        <v>207</v>
      </c>
      <c r="K3" s="3261"/>
      <c r="L3" s="3261"/>
      <c r="M3" s="3261"/>
      <c r="N3" s="3262"/>
      <c r="P3" s="1294"/>
      <c r="Q3" s="1294"/>
      <c r="R3" s="1294"/>
      <c r="S3" s="1294"/>
      <c r="T3" s="1294"/>
      <c r="U3" s="1294"/>
      <c r="V3" s="1294"/>
      <c r="W3" s="1294"/>
      <c r="X3" s="1294"/>
      <c r="Y3" s="1294"/>
      <c r="Z3" s="1294"/>
    </row>
    <row r="4" spans="2:34" ht="27" customHeight="1" thickBot="1">
      <c r="B4" s="16"/>
      <c r="C4" s="16"/>
      <c r="D4" s="3250"/>
      <c r="E4" s="3251"/>
      <c r="F4" s="3258"/>
      <c r="G4" s="3259"/>
      <c r="H4" s="3260"/>
      <c r="P4" s="3096"/>
      <c r="Q4" s="3096"/>
      <c r="R4" s="3096"/>
      <c r="S4" s="3096"/>
      <c r="T4" s="3096"/>
      <c r="U4" s="3096"/>
      <c r="V4" s="3096"/>
      <c r="W4" s="3096"/>
      <c r="X4" s="3096"/>
      <c r="Y4" s="3096"/>
      <c r="Z4" s="3096"/>
      <c r="AH4" s="21">
        <f>①利用!S12</f>
        <v>0</v>
      </c>
    </row>
    <row r="5" spans="2:34" ht="30" customHeight="1">
      <c r="B5" s="16"/>
      <c r="C5" s="16"/>
      <c r="D5" s="3263" t="s">
        <v>208</v>
      </c>
      <c r="E5" s="3264"/>
      <c r="F5" s="46"/>
      <c r="G5" s="3265" t="s">
        <v>230</v>
      </c>
      <c r="H5" s="3265"/>
      <c r="I5" s="3265"/>
      <c r="J5" s="3265"/>
      <c r="K5" s="3265"/>
      <c r="L5" s="3265"/>
      <c r="M5" s="47"/>
      <c r="N5" s="47"/>
      <c r="O5" s="48"/>
      <c r="P5" s="3266" t="s">
        <v>209</v>
      </c>
      <c r="Q5" s="3266"/>
      <c r="R5" s="3266"/>
      <c r="S5" s="3266"/>
      <c r="T5" s="3266"/>
      <c r="U5" s="3266"/>
      <c r="V5" s="3268"/>
      <c r="W5" s="3268"/>
      <c r="X5" s="3268"/>
      <c r="Y5" s="3268"/>
      <c r="Z5" s="3269"/>
      <c r="AA5" s="49"/>
      <c r="AH5" s="21">
        <f>①利用!S8</f>
        <v>0</v>
      </c>
    </row>
    <row r="6" spans="2:34" ht="15" customHeight="1">
      <c r="B6" s="16"/>
      <c r="C6" s="16"/>
      <c r="D6" s="3272" t="s">
        <v>210</v>
      </c>
      <c r="E6" s="2876"/>
      <c r="F6" s="3275" t="s">
        <v>162</v>
      </c>
      <c r="G6" s="3276"/>
      <c r="H6" s="3279">
        <f>①利用!M20</f>
        <v>0</v>
      </c>
      <c r="I6" s="3279"/>
      <c r="J6" s="3281" t="s">
        <v>163</v>
      </c>
      <c r="K6" s="3281">
        <f>①利用!O20</f>
        <v>0</v>
      </c>
      <c r="L6" s="3283" t="s">
        <v>84</v>
      </c>
      <c r="M6" s="3281">
        <f>①利用!Q20</f>
        <v>0</v>
      </c>
      <c r="N6" s="3284" t="s">
        <v>87</v>
      </c>
      <c r="O6" s="3285"/>
      <c r="P6" s="3267"/>
      <c r="Q6" s="3267"/>
      <c r="R6" s="3267"/>
      <c r="S6" s="3267"/>
      <c r="T6" s="3267"/>
      <c r="U6" s="3267"/>
      <c r="V6" s="3270"/>
      <c r="W6" s="3270"/>
      <c r="X6" s="3270"/>
      <c r="Y6" s="3270"/>
      <c r="Z6" s="3271"/>
      <c r="AA6" s="49"/>
      <c r="AH6" s="21" t="s">
        <v>227</v>
      </c>
    </row>
    <row r="7" spans="2:34" ht="22.5" customHeight="1">
      <c r="B7" s="16"/>
      <c r="C7" s="16"/>
      <c r="D7" s="3273"/>
      <c r="E7" s="3274"/>
      <c r="F7" s="3277"/>
      <c r="G7" s="3278"/>
      <c r="H7" s="3280"/>
      <c r="I7" s="3280"/>
      <c r="J7" s="3282"/>
      <c r="K7" s="3282">
        <v>0</v>
      </c>
      <c r="L7" s="3156"/>
      <c r="M7" s="3282">
        <v>0</v>
      </c>
      <c r="N7" s="3286"/>
      <c r="O7" s="3287"/>
      <c r="P7" s="3267" t="s">
        <v>211</v>
      </c>
      <c r="Q7" s="3267"/>
      <c r="R7" s="3267"/>
      <c r="S7" s="3267"/>
      <c r="T7" s="3267"/>
      <c r="U7" s="3267"/>
      <c r="V7" s="3270"/>
      <c r="W7" s="3270"/>
      <c r="X7" s="3270"/>
      <c r="Y7" s="3270"/>
      <c r="Z7" s="3271"/>
      <c r="AH7" s="21" t="s">
        <v>573</v>
      </c>
    </row>
    <row r="8" spans="2:34" ht="30" customHeight="1">
      <c r="B8" s="16"/>
      <c r="C8" s="16"/>
      <c r="D8" s="3289" t="s">
        <v>228</v>
      </c>
      <c r="E8" s="3288"/>
      <c r="F8" s="3290" t="s">
        <v>229</v>
      </c>
      <c r="G8" s="3291"/>
      <c r="H8" s="3291"/>
      <c r="I8" s="3291"/>
      <c r="J8" s="3291"/>
      <c r="K8" s="3292">
        <f>⑪許可書!AH6</f>
        <v>0</v>
      </c>
      <c r="L8" s="3292"/>
      <c r="M8" s="32" t="s">
        <v>333</v>
      </c>
      <c r="N8" s="32"/>
      <c r="O8" s="33"/>
      <c r="P8" s="3288"/>
      <c r="Q8" s="3267"/>
      <c r="R8" s="3267"/>
      <c r="S8" s="3267"/>
      <c r="T8" s="3267"/>
      <c r="U8" s="3267"/>
      <c r="V8" s="3270"/>
      <c r="W8" s="3270"/>
      <c r="X8" s="3270"/>
      <c r="Y8" s="3270"/>
      <c r="Z8" s="3271"/>
    </row>
    <row r="9" spans="2:34" ht="23.25" customHeight="1">
      <c r="B9" s="16"/>
      <c r="C9" s="16"/>
      <c r="D9" s="3296" t="s">
        <v>280</v>
      </c>
      <c r="E9" s="3297"/>
      <c r="F9" s="35"/>
      <c r="G9" s="35"/>
      <c r="H9" s="35"/>
      <c r="I9" s="35"/>
      <c r="J9" s="35"/>
      <c r="K9" s="35"/>
      <c r="L9" s="274"/>
      <c r="M9" s="274"/>
      <c r="N9" s="274"/>
      <c r="O9" s="274"/>
      <c r="P9" s="274"/>
      <c r="Q9" s="274"/>
      <c r="R9" s="274"/>
      <c r="S9" s="274"/>
      <c r="T9" s="274"/>
      <c r="U9" s="137"/>
      <c r="V9" s="137"/>
      <c r="W9" s="137"/>
      <c r="X9" s="137"/>
      <c r="Y9" s="137"/>
      <c r="Z9" s="140"/>
      <c r="AH9" s="21" t="s">
        <v>230</v>
      </c>
    </row>
    <row r="10" spans="2:34" ht="23.25" customHeight="1">
      <c r="B10" s="16"/>
      <c r="C10" s="16"/>
      <c r="D10" s="3298"/>
      <c r="E10" s="3299"/>
      <c r="F10" s="39"/>
      <c r="G10" s="39"/>
      <c r="H10" s="39"/>
      <c r="I10" s="39"/>
      <c r="J10" s="39"/>
      <c r="K10" s="39"/>
      <c r="L10" s="275"/>
      <c r="M10" s="275"/>
      <c r="N10" s="275"/>
      <c r="O10" s="275"/>
      <c r="P10" s="275"/>
      <c r="Q10" s="275"/>
      <c r="R10" s="275"/>
      <c r="S10" s="275"/>
      <c r="T10" s="275"/>
      <c r="U10" s="138"/>
      <c r="V10" s="138"/>
      <c r="W10" s="138"/>
      <c r="X10" s="138"/>
      <c r="Y10" s="138"/>
      <c r="Z10" s="141"/>
      <c r="AH10" s="21" t="s">
        <v>226</v>
      </c>
    </row>
    <row r="11" spans="2:34" ht="30.75" customHeight="1">
      <c r="B11" s="16"/>
      <c r="C11" s="16"/>
      <c r="D11" s="3298"/>
      <c r="E11" s="3299"/>
      <c r="F11" s="39"/>
      <c r="G11" s="39"/>
      <c r="H11" s="39"/>
      <c r="I11" s="39"/>
      <c r="J11" s="39"/>
      <c r="K11" s="39"/>
      <c r="L11" s="275"/>
      <c r="M11" s="275"/>
      <c r="N11" s="275"/>
      <c r="O11" s="275"/>
      <c r="P11" s="275"/>
      <c r="Q11" s="275"/>
      <c r="R11" s="275"/>
      <c r="S11" s="275"/>
      <c r="T11" s="275"/>
      <c r="U11" s="138"/>
      <c r="V11" s="138"/>
      <c r="W11" s="138"/>
      <c r="X11" s="138"/>
      <c r="Y11" s="138"/>
      <c r="Z11" s="141"/>
      <c r="AD11" s="21" t="s">
        <v>215</v>
      </c>
    </row>
    <row r="12" spans="2:34" ht="27" customHeight="1">
      <c r="B12" s="16"/>
      <c r="C12" s="16"/>
      <c r="D12" s="3300" t="s">
        <v>231</v>
      </c>
      <c r="E12" s="3301"/>
      <c r="F12" s="3304" t="s">
        <v>216</v>
      </c>
      <c r="G12" s="3304"/>
      <c r="H12" s="3304"/>
      <c r="I12" s="3304" t="s">
        <v>217</v>
      </c>
      <c r="J12" s="3304"/>
      <c r="K12" s="3304"/>
      <c r="L12" s="3304"/>
      <c r="M12" s="3304"/>
      <c r="N12" s="3304" t="s">
        <v>220</v>
      </c>
      <c r="O12" s="3304"/>
      <c r="P12" s="3304"/>
      <c r="Q12" s="3304"/>
      <c r="R12" s="3304"/>
      <c r="S12" s="276"/>
      <c r="T12" s="275"/>
      <c r="U12" s="138"/>
      <c r="V12" s="138"/>
      <c r="W12" s="138"/>
      <c r="X12" s="138"/>
      <c r="Y12" s="138"/>
      <c r="Z12" s="141"/>
      <c r="AD12" s="51" t="s">
        <v>221</v>
      </c>
      <c r="AE12" s="51"/>
      <c r="AF12" s="51"/>
      <c r="AG12" s="51"/>
    </row>
    <row r="13" spans="2:34" ht="27" customHeight="1">
      <c r="B13" s="16"/>
      <c r="C13" s="16"/>
      <c r="D13" s="3300"/>
      <c r="E13" s="3301"/>
      <c r="F13" s="3305"/>
      <c r="G13" s="3305"/>
      <c r="H13" s="3305"/>
      <c r="I13" s="3305"/>
      <c r="J13" s="3305"/>
      <c r="K13" s="3305"/>
      <c r="L13" s="3305"/>
      <c r="M13" s="3305"/>
      <c r="N13" s="3305"/>
      <c r="O13" s="3305"/>
      <c r="P13" s="3305"/>
      <c r="Q13" s="3305"/>
      <c r="R13" s="3305"/>
      <c r="S13" s="276"/>
      <c r="T13" s="275"/>
      <c r="U13" s="138"/>
      <c r="V13" s="138"/>
      <c r="W13" s="138"/>
      <c r="X13" s="138"/>
      <c r="Y13" s="138"/>
      <c r="Z13" s="141"/>
      <c r="AD13" s="51"/>
      <c r="AE13" s="51"/>
      <c r="AF13" s="51"/>
      <c r="AG13" s="51"/>
    </row>
    <row r="14" spans="2:34" ht="27" customHeight="1">
      <c r="B14" s="16"/>
      <c r="C14" s="16"/>
      <c r="D14" s="3302"/>
      <c r="E14" s="3303"/>
      <c r="F14" s="3306"/>
      <c r="G14" s="3306"/>
      <c r="H14" s="3306"/>
      <c r="I14" s="3306"/>
      <c r="J14" s="3306"/>
      <c r="K14" s="3306"/>
      <c r="L14" s="3306"/>
      <c r="M14" s="3306"/>
      <c r="N14" s="3306"/>
      <c r="O14" s="3306"/>
      <c r="P14" s="3306"/>
      <c r="Q14" s="3306"/>
      <c r="R14" s="3306"/>
      <c r="S14" s="277"/>
      <c r="T14" s="278"/>
      <c r="U14" s="139"/>
      <c r="V14" s="139"/>
      <c r="W14" s="139"/>
      <c r="X14" s="139"/>
      <c r="Y14" s="139"/>
      <c r="Z14" s="142"/>
    </row>
    <row r="15" spans="2:34" ht="15.75" customHeight="1">
      <c r="B15" s="16"/>
      <c r="C15" s="16"/>
      <c r="D15" s="3307" t="s">
        <v>232</v>
      </c>
      <c r="E15" s="3308"/>
      <c r="F15" s="3308"/>
      <c r="G15" s="3308"/>
      <c r="H15" s="3308"/>
      <c r="I15" s="3308"/>
      <c r="J15" s="3308"/>
      <c r="K15" s="3308"/>
      <c r="L15" s="3308"/>
      <c r="M15" s="3308"/>
      <c r="N15" s="3308"/>
      <c r="O15" s="3308"/>
      <c r="P15" s="3308"/>
      <c r="Q15" s="3308"/>
      <c r="R15" s="3308"/>
      <c r="S15" s="3308"/>
      <c r="T15" s="3308"/>
      <c r="U15" s="3308"/>
      <c r="V15" s="3308"/>
      <c r="W15" s="3308"/>
      <c r="X15" s="3308"/>
      <c r="Y15" s="3308"/>
      <c r="Z15" s="3309"/>
    </row>
    <row r="16" spans="2:34" ht="12.75" customHeight="1">
      <c r="B16" s="16"/>
      <c r="C16" s="16"/>
      <c r="D16" s="3310"/>
      <c r="E16" s="3311"/>
      <c r="F16" s="3311"/>
      <c r="G16" s="3311"/>
      <c r="H16" s="3311"/>
      <c r="I16" s="3311"/>
      <c r="J16" s="3311"/>
      <c r="K16" s="3311"/>
      <c r="L16" s="3311"/>
      <c r="M16" s="3311"/>
      <c r="N16" s="3311"/>
      <c r="O16" s="3311"/>
      <c r="P16" s="3311"/>
      <c r="Q16" s="3311"/>
      <c r="R16" s="3311"/>
      <c r="S16" s="3311"/>
      <c r="T16" s="3311"/>
      <c r="U16" s="3311"/>
      <c r="V16" s="3311"/>
      <c r="W16" s="3311"/>
      <c r="X16" s="3311"/>
      <c r="Y16" s="3311"/>
      <c r="Z16" s="3312"/>
    </row>
    <row r="17" spans="2:26" ht="15" customHeight="1">
      <c r="B17" s="16"/>
      <c r="C17" s="16"/>
      <c r="D17" s="3310"/>
      <c r="E17" s="3311"/>
      <c r="F17" s="3311"/>
      <c r="G17" s="3311"/>
      <c r="H17" s="3311"/>
      <c r="I17" s="3311"/>
      <c r="J17" s="3311"/>
      <c r="K17" s="3311"/>
      <c r="L17" s="3311"/>
      <c r="M17" s="3311"/>
      <c r="N17" s="3311"/>
      <c r="O17" s="3311"/>
      <c r="P17" s="3311"/>
      <c r="Q17" s="3311"/>
      <c r="R17" s="3311"/>
      <c r="S17" s="3311"/>
      <c r="T17" s="3311"/>
      <c r="U17" s="3311"/>
      <c r="V17" s="3311"/>
      <c r="W17" s="3311"/>
      <c r="X17" s="3311"/>
      <c r="Y17" s="3311"/>
      <c r="Z17" s="3312"/>
    </row>
    <row r="18" spans="2:26" ht="6" hidden="1" customHeight="1">
      <c r="B18" s="16"/>
      <c r="C18" s="16"/>
      <c r="D18" s="3313" t="str">
        <f>AH6&amp;""&amp;AH5&amp;"  "&amp;AH4&amp;AH7</f>
        <v>　標記の件について0  0様から別紙のとおり施設利用変更申し込みがあり、審査しましたところ適当と認められますので、別紙のとおり施行してよろしいか伺います。</v>
      </c>
      <c r="E18" s="3314"/>
      <c r="F18" s="3314"/>
      <c r="G18" s="3314"/>
      <c r="H18" s="3314"/>
      <c r="I18" s="3314"/>
      <c r="J18" s="3314"/>
      <c r="K18" s="3314"/>
      <c r="L18" s="3314"/>
      <c r="M18" s="3314"/>
      <c r="N18" s="3314"/>
      <c r="O18" s="3314"/>
      <c r="P18" s="3314"/>
      <c r="Q18" s="3314"/>
      <c r="R18" s="3314"/>
      <c r="S18" s="3314"/>
      <c r="T18" s="3314"/>
      <c r="U18" s="3314"/>
      <c r="V18" s="3314"/>
      <c r="W18" s="3314"/>
      <c r="X18" s="3314"/>
      <c r="Y18" s="3314"/>
      <c r="Z18" s="3315"/>
    </row>
    <row r="19" spans="2:26" ht="29.25" customHeight="1">
      <c r="B19" s="16"/>
      <c r="C19" s="16"/>
      <c r="D19" s="3313"/>
      <c r="E19" s="3314"/>
      <c r="F19" s="3314"/>
      <c r="G19" s="3314"/>
      <c r="H19" s="3314"/>
      <c r="I19" s="3314"/>
      <c r="J19" s="3314"/>
      <c r="K19" s="3314"/>
      <c r="L19" s="3314"/>
      <c r="M19" s="3314"/>
      <c r="N19" s="3314"/>
      <c r="O19" s="3314"/>
      <c r="P19" s="3314"/>
      <c r="Q19" s="3314"/>
      <c r="R19" s="3314"/>
      <c r="S19" s="3314"/>
      <c r="T19" s="3314"/>
      <c r="U19" s="3314"/>
      <c r="V19" s="3314"/>
      <c r="W19" s="3314"/>
      <c r="X19" s="3314"/>
      <c r="Y19" s="3314"/>
      <c r="Z19" s="3315"/>
    </row>
    <row r="20" spans="2:26" ht="27" customHeight="1">
      <c r="B20" s="16"/>
      <c r="C20" s="16"/>
      <c r="D20" s="3313"/>
      <c r="E20" s="3314"/>
      <c r="F20" s="3314"/>
      <c r="G20" s="3314"/>
      <c r="H20" s="3314"/>
      <c r="I20" s="3314"/>
      <c r="J20" s="3314"/>
      <c r="K20" s="3314"/>
      <c r="L20" s="3314"/>
      <c r="M20" s="3314"/>
      <c r="N20" s="3314"/>
      <c r="O20" s="3314"/>
      <c r="P20" s="3314"/>
      <c r="Q20" s="3314"/>
      <c r="R20" s="3314"/>
      <c r="S20" s="3314"/>
      <c r="T20" s="3314"/>
      <c r="U20" s="3314"/>
      <c r="V20" s="3314"/>
      <c r="W20" s="3314"/>
      <c r="X20" s="3314"/>
      <c r="Y20" s="3314"/>
      <c r="Z20" s="3315"/>
    </row>
    <row r="21" spans="2:26" ht="112.5" customHeight="1">
      <c r="B21" s="16"/>
      <c r="C21" s="16"/>
      <c r="D21" s="55"/>
      <c r="E21" s="56"/>
      <c r="F21" s="56"/>
      <c r="G21" s="56"/>
      <c r="H21" s="56"/>
      <c r="I21" s="56"/>
      <c r="J21" s="56"/>
      <c r="K21" s="56"/>
      <c r="L21" s="56"/>
      <c r="M21" s="56"/>
      <c r="N21" s="56"/>
      <c r="O21" s="56"/>
      <c r="P21" s="56"/>
      <c r="Q21" s="56"/>
      <c r="R21" s="56"/>
      <c r="S21" s="56"/>
      <c r="T21" s="56"/>
      <c r="U21" s="56"/>
      <c r="V21" s="56"/>
      <c r="W21" s="56"/>
      <c r="X21" s="56"/>
      <c r="Y21" s="56"/>
      <c r="Z21" s="57"/>
    </row>
    <row r="22" spans="2:26" ht="42" customHeight="1">
      <c r="B22" s="16"/>
      <c r="C22" s="16"/>
      <c r="D22" s="55"/>
      <c r="E22" s="56"/>
      <c r="F22" s="56"/>
      <c r="G22" s="56"/>
      <c r="H22" s="56"/>
      <c r="I22" s="56"/>
      <c r="J22" s="56"/>
      <c r="K22" s="56"/>
      <c r="L22" s="56"/>
      <c r="M22" s="56"/>
      <c r="N22" s="56"/>
      <c r="O22" s="56"/>
      <c r="P22" s="56"/>
      <c r="Q22" s="56"/>
      <c r="R22" s="56"/>
      <c r="S22" s="56"/>
      <c r="T22" s="56"/>
      <c r="U22" s="56"/>
      <c r="V22" s="56"/>
      <c r="W22" s="56"/>
      <c r="X22" s="56"/>
      <c r="Y22" s="56"/>
      <c r="Z22" s="57"/>
    </row>
    <row r="23" spans="2:26" ht="28.5" customHeight="1">
      <c r="B23" s="16"/>
      <c r="C23" s="16"/>
      <c r="D23" s="55"/>
      <c r="E23" s="56"/>
      <c r="F23" s="56"/>
      <c r="G23" s="56"/>
      <c r="H23" s="56"/>
      <c r="I23" s="56"/>
      <c r="J23" s="56"/>
      <c r="K23" s="56"/>
      <c r="L23" s="56"/>
      <c r="M23" s="56"/>
      <c r="N23" s="56"/>
      <c r="O23" s="56"/>
      <c r="P23" s="56"/>
      <c r="Q23" s="56"/>
      <c r="R23" s="56"/>
      <c r="S23" s="56"/>
      <c r="T23" s="56"/>
      <c r="U23" s="56"/>
      <c r="V23" s="56"/>
      <c r="W23" s="56"/>
      <c r="X23" s="56"/>
      <c r="Y23" s="56"/>
      <c r="Z23" s="57"/>
    </row>
    <row r="24" spans="2:26" ht="127.5" customHeight="1">
      <c r="B24" s="16"/>
      <c r="C24" s="16"/>
      <c r="D24" s="55"/>
      <c r="E24" s="56"/>
      <c r="F24" s="56"/>
      <c r="G24" s="56"/>
      <c r="H24" s="56"/>
      <c r="I24" s="56"/>
      <c r="J24" s="56"/>
      <c r="K24" s="56"/>
      <c r="L24" s="56"/>
      <c r="M24" s="56"/>
      <c r="N24" s="56"/>
      <c r="O24" s="56"/>
      <c r="P24" s="56"/>
      <c r="Q24" s="56"/>
      <c r="R24" s="56"/>
      <c r="S24" s="56"/>
      <c r="T24" s="56"/>
      <c r="U24" s="56"/>
      <c r="V24" s="56"/>
      <c r="W24" s="56"/>
      <c r="X24" s="56"/>
      <c r="Y24" s="56"/>
      <c r="Z24" s="57"/>
    </row>
    <row r="25" spans="2:26" ht="27" customHeight="1">
      <c r="B25" s="16"/>
      <c r="C25" s="16"/>
      <c r="D25" s="3293"/>
      <c r="E25" s="3294"/>
      <c r="F25" s="3294"/>
      <c r="G25" s="3294"/>
      <c r="H25" s="3294"/>
      <c r="I25" s="3294"/>
      <c r="J25" s="3294"/>
      <c r="K25" s="3294"/>
      <c r="L25" s="3294"/>
      <c r="M25" s="3294"/>
      <c r="N25" s="3294"/>
      <c r="O25" s="3294"/>
      <c r="P25" s="3294"/>
      <c r="Q25" s="3294"/>
      <c r="R25" s="3294"/>
      <c r="S25" s="3294"/>
      <c r="T25" s="3294"/>
      <c r="U25" s="3294"/>
      <c r="V25" s="3294"/>
      <c r="W25" s="3294"/>
      <c r="X25" s="3294"/>
      <c r="Y25" s="3294"/>
      <c r="Z25" s="3295"/>
    </row>
    <row r="26" spans="2:26" ht="27" customHeight="1">
      <c r="B26" s="16"/>
      <c r="C26" s="16"/>
      <c r="D26" s="3293"/>
      <c r="E26" s="3294"/>
      <c r="F26" s="3294"/>
      <c r="G26" s="3294"/>
      <c r="H26" s="3294"/>
      <c r="I26" s="3294"/>
      <c r="J26" s="3294"/>
      <c r="K26" s="3294"/>
      <c r="L26" s="3294"/>
      <c r="M26" s="3294"/>
      <c r="N26" s="3294"/>
      <c r="O26" s="3294"/>
      <c r="P26" s="3294"/>
      <c r="Q26" s="3294"/>
      <c r="R26" s="3294"/>
      <c r="S26" s="3294"/>
      <c r="T26" s="3294"/>
      <c r="U26" s="3294"/>
      <c r="V26" s="3294"/>
      <c r="W26" s="3294"/>
      <c r="X26" s="3294"/>
      <c r="Y26" s="3294"/>
      <c r="Z26" s="3295"/>
    </row>
    <row r="27" spans="2:26" ht="27" customHeight="1" thickBot="1">
      <c r="B27" s="16"/>
      <c r="C27" s="16"/>
      <c r="D27" s="58"/>
      <c r="E27" s="59"/>
      <c r="F27" s="59"/>
      <c r="G27" s="59"/>
      <c r="H27" s="59"/>
      <c r="I27" s="59"/>
      <c r="J27" s="59"/>
      <c r="K27" s="59"/>
      <c r="L27" s="59"/>
      <c r="M27" s="59"/>
      <c r="N27" s="59"/>
      <c r="O27" s="59"/>
      <c r="P27" s="59"/>
      <c r="Q27" s="59"/>
      <c r="R27" s="59"/>
      <c r="S27" s="59"/>
      <c r="T27" s="59"/>
      <c r="U27" s="59"/>
      <c r="V27" s="59"/>
      <c r="W27" s="59"/>
      <c r="X27" s="59"/>
      <c r="Y27" s="59"/>
      <c r="Z27" s="60"/>
    </row>
    <row r="28" spans="2:26" ht="8.25" customHeight="1"/>
    <row r="29" spans="2:26" ht="27" customHeight="1">
      <c r="B29" s="16"/>
      <c r="C29" s="16"/>
      <c r="D29" s="16"/>
      <c r="E29" s="16"/>
      <c r="F29" s="61"/>
      <c r="G29" s="61"/>
      <c r="H29" s="61"/>
      <c r="I29" s="61"/>
      <c r="J29" s="61"/>
      <c r="K29" s="61"/>
      <c r="L29" s="62"/>
    </row>
    <row r="30" spans="2:26" ht="27" customHeight="1">
      <c r="B30" s="16"/>
      <c r="C30" s="16"/>
      <c r="D30" s="16"/>
      <c r="E30" s="16"/>
      <c r="F30" s="61"/>
      <c r="G30" s="61"/>
      <c r="H30" s="61"/>
      <c r="I30" s="61"/>
      <c r="J30" s="61"/>
      <c r="K30" s="61"/>
      <c r="L30" s="62"/>
    </row>
    <row r="31" spans="2:26" ht="27" customHeight="1">
      <c r="B31" s="16"/>
      <c r="C31" s="16"/>
      <c r="D31" s="16"/>
      <c r="E31" s="16"/>
      <c r="F31" s="61"/>
      <c r="G31" s="61"/>
      <c r="H31" s="61"/>
      <c r="I31" s="61"/>
      <c r="J31" s="61"/>
      <c r="K31" s="61"/>
      <c r="L31" s="62"/>
    </row>
    <row r="32" spans="2:26" ht="27" customHeight="1">
      <c r="B32" s="16"/>
      <c r="C32" s="16"/>
      <c r="D32" s="16"/>
      <c r="E32" s="16"/>
      <c r="F32" s="61"/>
      <c r="G32" s="61"/>
      <c r="H32" s="61"/>
      <c r="I32" s="61"/>
      <c r="J32" s="61"/>
      <c r="K32" s="61"/>
      <c r="L32" s="62"/>
    </row>
    <row r="33" spans="2:18" ht="27" customHeight="1">
      <c r="B33" s="16"/>
      <c r="C33" s="16"/>
      <c r="D33" s="16"/>
      <c r="E33" s="16"/>
      <c r="F33" s="61"/>
      <c r="G33" s="61"/>
      <c r="H33" s="61"/>
      <c r="I33" s="61"/>
      <c r="J33" s="61"/>
      <c r="K33" s="61"/>
      <c r="L33" s="62"/>
    </row>
    <row r="34" spans="2:18" ht="27" customHeight="1">
      <c r="B34" s="16"/>
      <c r="C34" s="16"/>
      <c r="D34" s="16"/>
      <c r="E34" s="16"/>
      <c r="F34" s="61"/>
      <c r="G34" s="61"/>
      <c r="H34" s="61"/>
      <c r="I34" s="61"/>
      <c r="J34" s="61"/>
      <c r="K34" s="61"/>
      <c r="L34" s="62"/>
    </row>
    <row r="35" spans="2:18" ht="27" customHeight="1">
      <c r="B35" s="16"/>
      <c r="C35" s="16"/>
      <c r="D35" s="16"/>
      <c r="E35" s="16"/>
      <c r="F35" s="16"/>
      <c r="G35" s="16"/>
      <c r="H35" s="16"/>
      <c r="I35" s="16"/>
      <c r="J35" s="16"/>
      <c r="K35" s="16"/>
      <c r="L35" s="16"/>
      <c r="M35" s="16"/>
      <c r="N35" s="16"/>
      <c r="O35" s="16"/>
      <c r="P35" s="16"/>
      <c r="Q35" s="16"/>
      <c r="R35" s="16"/>
    </row>
    <row r="36" spans="2:18" ht="27" customHeight="1">
      <c r="B36" s="16"/>
      <c r="C36" s="16"/>
      <c r="D36" s="16"/>
      <c r="E36" s="16"/>
      <c r="F36" s="16"/>
      <c r="G36" s="16"/>
      <c r="H36" s="16"/>
      <c r="I36" s="16"/>
      <c r="J36" s="16"/>
      <c r="K36" s="16"/>
      <c r="L36" s="16"/>
      <c r="M36" s="16"/>
      <c r="N36" s="16"/>
      <c r="O36" s="16"/>
      <c r="P36" s="16"/>
      <c r="Q36" s="16"/>
      <c r="R36" s="16"/>
    </row>
    <row r="37" spans="2:18" ht="27" customHeight="1">
      <c r="B37" s="16"/>
      <c r="C37" s="16"/>
      <c r="D37" s="16"/>
      <c r="E37" s="16"/>
      <c r="F37" s="16"/>
      <c r="G37" s="16"/>
      <c r="H37" s="16"/>
      <c r="I37" s="16"/>
      <c r="J37" s="16"/>
      <c r="K37" s="16"/>
      <c r="L37" s="16"/>
      <c r="M37" s="16"/>
      <c r="N37" s="16"/>
      <c r="O37" s="16"/>
      <c r="P37" s="16"/>
      <c r="Q37" s="16"/>
      <c r="R37" s="16"/>
    </row>
    <row r="38" spans="2:18" ht="27" customHeight="1">
      <c r="B38" s="16"/>
      <c r="C38" s="16"/>
      <c r="D38" s="16"/>
      <c r="E38" s="16"/>
      <c r="F38" s="16"/>
      <c r="G38" s="16"/>
      <c r="H38" s="16"/>
      <c r="I38" s="16"/>
      <c r="J38" s="16"/>
      <c r="K38" s="16"/>
      <c r="L38" s="16"/>
      <c r="M38" s="16"/>
      <c r="N38" s="16"/>
      <c r="O38" s="16"/>
      <c r="P38" s="16"/>
      <c r="Q38" s="16"/>
      <c r="R38" s="16"/>
    </row>
    <row r="39" spans="2:18" ht="27" customHeight="1">
      <c r="D39" s="8"/>
      <c r="E39" s="8"/>
      <c r="F39" s="8"/>
      <c r="G39" s="8"/>
      <c r="H39" s="8"/>
      <c r="I39" s="8"/>
      <c r="J39" s="8"/>
      <c r="K39" s="8"/>
      <c r="L39" s="8"/>
      <c r="M39" s="8"/>
      <c r="N39" s="8"/>
      <c r="O39" s="8"/>
      <c r="P39" s="8"/>
      <c r="Q39" s="8"/>
      <c r="R39" s="8"/>
    </row>
  </sheetData>
  <mergeCells count="34">
    <mergeCell ref="K8:L8"/>
    <mergeCell ref="D25:Z26"/>
    <mergeCell ref="D9:E11"/>
    <mergeCell ref="D12:E14"/>
    <mergeCell ref="F12:H14"/>
    <mergeCell ref="I12:M14"/>
    <mergeCell ref="N12:R14"/>
    <mergeCell ref="D15:Z17"/>
    <mergeCell ref="D18:Z20"/>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D1:E1"/>
    <mergeCell ref="F1:H1"/>
    <mergeCell ref="P1:U1"/>
    <mergeCell ref="V1:Z1"/>
    <mergeCell ref="D2:E4"/>
    <mergeCell ref="F2:H4"/>
    <mergeCell ref="P2:U4"/>
    <mergeCell ref="V2:Z4"/>
    <mergeCell ref="J3:N3"/>
  </mergeCells>
  <phoneticPr fontId="2"/>
  <dataValidations count="1">
    <dataValidation type="list" errorStyle="information" allowBlank="1" showInputMessage="1" showErrorMessage="1" sqref="G5:L5" xr:uid="{00000000-0002-0000-0B00-000000000000}">
      <formula1>$AH$9:$AH$10</formula1>
    </dataValidation>
  </dataValidations>
  <pageMargins left="0.70866141732283472" right="0.70866141732283472" top="0.74803149606299213" bottom="0.74803149606299213" header="0.31496062992125984" footer="0.31496062992125984"/>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B1:AI39"/>
  <sheetViews>
    <sheetView showGridLines="0" zoomScale="80" zoomScaleNormal="80" workbookViewId="0">
      <selection activeCell="P28" sqref="P28:Q28"/>
    </sheetView>
  </sheetViews>
  <sheetFormatPr defaultColWidth="9" defaultRowHeight="14.25"/>
  <cols>
    <col min="1" max="1" width="1.75" style="21" customWidth="1"/>
    <col min="2" max="2" width="3.5" style="21" customWidth="1"/>
    <col min="3" max="3" width="2" style="8" customWidth="1"/>
    <col min="4" max="5" width="9.25" style="21" customWidth="1"/>
    <col min="6" max="6" width="10.25" style="21" customWidth="1"/>
    <col min="7" max="7" width="2.25" style="21" customWidth="1"/>
    <col min="8" max="8" width="4.25" style="21" customWidth="1"/>
    <col min="9" max="9" width="2.625" style="21" customWidth="1"/>
    <col min="10" max="10" width="3.5" style="21" customWidth="1"/>
    <col min="11" max="11" width="3.75" style="21" customWidth="1"/>
    <col min="12" max="12" width="3.5" style="21" customWidth="1"/>
    <col min="13" max="13" width="4.125" style="21" customWidth="1"/>
    <col min="14" max="14" width="1.75" style="21" customWidth="1"/>
    <col min="15" max="15" width="2.75" style="21" customWidth="1"/>
    <col min="16" max="16" width="1.75" style="21" customWidth="1"/>
    <col min="17" max="17" width="3.25" style="21" customWidth="1"/>
    <col min="18" max="18" width="2.75" style="21" customWidth="1"/>
    <col min="19" max="19" width="3.25" style="21" customWidth="1"/>
    <col min="20" max="20" width="2.75" style="21" customWidth="1"/>
    <col min="21" max="21" width="3.125" style="21" customWidth="1"/>
    <col min="22" max="23" width="3.25" style="21" customWidth="1"/>
    <col min="24" max="24" width="3" style="21" customWidth="1"/>
    <col min="25" max="25" width="4.125" style="21" customWidth="1"/>
    <col min="26" max="26" width="2.75" style="21" customWidth="1"/>
    <col min="27" max="28" width="3.5" style="21" customWidth="1"/>
    <col min="29" max="29" width="2" style="8" customWidth="1"/>
    <col min="30" max="30" width="5" style="21" customWidth="1"/>
    <col min="31" max="31" width="2.25" style="21" customWidth="1"/>
    <col min="32" max="32" width="6.75" style="21" customWidth="1"/>
    <col min="33" max="33" width="2.625" style="21" customWidth="1"/>
    <col min="34" max="34" width="3.5" style="21" customWidth="1"/>
    <col min="35" max="45" width="9" style="21" customWidth="1"/>
    <col min="46" max="16384" width="9" style="21"/>
  </cols>
  <sheetData>
    <row r="1" spans="2:35" s="8" customFormat="1" ht="18" customHeight="1">
      <c r="B1" s="45"/>
      <c r="C1" s="45"/>
      <c r="D1" s="2864" t="s">
        <v>223</v>
      </c>
      <c r="E1" s="2866"/>
      <c r="F1" s="3245" t="s">
        <v>205</v>
      </c>
      <c r="G1" s="3245"/>
      <c r="H1" s="3245"/>
      <c r="I1" s="30"/>
      <c r="O1" s="31"/>
      <c r="P1" s="3245" t="s">
        <v>224</v>
      </c>
      <c r="Q1" s="3245"/>
      <c r="R1" s="3245"/>
      <c r="S1" s="3245"/>
      <c r="T1" s="3245"/>
      <c r="U1" s="3245"/>
      <c r="V1" s="3245" t="s">
        <v>225</v>
      </c>
      <c r="W1" s="3245"/>
      <c r="X1" s="3245"/>
      <c r="Y1" s="3245"/>
      <c r="Z1" s="3245"/>
    </row>
    <row r="2" spans="2:35" ht="27" customHeight="1">
      <c r="B2" s="16"/>
      <c r="C2" s="16"/>
      <c r="D2" s="3246"/>
      <c r="E2" s="3247"/>
      <c r="F2" s="3252" t="s">
        <v>206</v>
      </c>
      <c r="G2" s="3253"/>
      <c r="H2" s="3254"/>
      <c r="P2" s="1294"/>
      <c r="Q2" s="1294"/>
      <c r="R2" s="1294"/>
      <c r="S2" s="1294"/>
      <c r="T2" s="1294"/>
      <c r="U2" s="1294"/>
      <c r="V2" s="1294"/>
      <c r="W2" s="1294"/>
      <c r="X2" s="1294"/>
      <c r="Y2" s="1294"/>
      <c r="Z2" s="1294"/>
    </row>
    <row r="3" spans="2:35" ht="27" customHeight="1">
      <c r="B3" s="16"/>
      <c r="C3" s="16"/>
      <c r="D3" s="3248"/>
      <c r="E3" s="3249"/>
      <c r="F3" s="3255"/>
      <c r="G3" s="3256"/>
      <c r="H3" s="3257"/>
      <c r="J3" s="3261" t="s">
        <v>207</v>
      </c>
      <c r="K3" s="3261"/>
      <c r="L3" s="3261"/>
      <c r="M3" s="3261"/>
      <c r="N3" s="3262"/>
      <c r="P3" s="1294"/>
      <c r="Q3" s="1294"/>
      <c r="R3" s="1294"/>
      <c r="S3" s="1294"/>
      <c r="T3" s="1294"/>
      <c r="U3" s="1294"/>
      <c r="V3" s="1294"/>
      <c r="W3" s="1294"/>
      <c r="X3" s="1294"/>
      <c r="Y3" s="1294"/>
      <c r="Z3" s="1294"/>
    </row>
    <row r="4" spans="2:35" ht="27" customHeight="1" thickBot="1">
      <c r="B4" s="16"/>
      <c r="C4" s="16"/>
      <c r="D4" s="3250"/>
      <c r="E4" s="3251"/>
      <c r="F4" s="3258"/>
      <c r="G4" s="3259"/>
      <c r="H4" s="3260"/>
      <c r="P4" s="3096"/>
      <c r="Q4" s="3096"/>
      <c r="R4" s="3096"/>
      <c r="S4" s="3096"/>
      <c r="T4" s="3096"/>
      <c r="U4" s="3096"/>
      <c r="V4" s="3096"/>
      <c r="W4" s="3096"/>
      <c r="X4" s="3096"/>
      <c r="Y4" s="3096"/>
      <c r="Z4" s="3096"/>
      <c r="AI4" s="21">
        <f>①利用!S12</f>
        <v>0</v>
      </c>
    </row>
    <row r="5" spans="2:35" ht="37.5" customHeight="1">
      <c r="B5" s="16"/>
      <c r="C5" s="16"/>
      <c r="D5" s="3263" t="s">
        <v>208</v>
      </c>
      <c r="E5" s="3264"/>
      <c r="F5" s="46"/>
      <c r="G5" s="3265" t="s">
        <v>230</v>
      </c>
      <c r="H5" s="3265"/>
      <c r="I5" s="3265"/>
      <c r="J5" s="3265"/>
      <c r="K5" s="3265"/>
      <c r="L5" s="3265"/>
      <c r="M5" s="47"/>
      <c r="N5" s="47"/>
      <c r="O5" s="48"/>
      <c r="P5" s="3266" t="s">
        <v>209</v>
      </c>
      <c r="Q5" s="3266"/>
      <c r="R5" s="3266"/>
      <c r="S5" s="3266"/>
      <c r="T5" s="3266"/>
      <c r="U5" s="3266"/>
      <c r="V5" s="3316"/>
      <c r="W5" s="3316"/>
      <c r="X5" s="3316"/>
      <c r="Y5" s="3316"/>
      <c r="Z5" s="3317"/>
      <c r="AI5" s="21">
        <f>①利用!S8</f>
        <v>0</v>
      </c>
    </row>
    <row r="6" spans="2:35" ht="15" customHeight="1">
      <c r="B6" s="16"/>
      <c r="C6" s="16"/>
      <c r="D6" s="3272" t="s">
        <v>210</v>
      </c>
      <c r="E6" s="2876"/>
      <c r="F6" s="3275" t="s">
        <v>162</v>
      </c>
      <c r="G6" s="3276"/>
      <c r="H6" s="3279">
        <f>①利用!M20</f>
        <v>0</v>
      </c>
      <c r="I6" s="3279"/>
      <c r="J6" s="3281" t="s">
        <v>163</v>
      </c>
      <c r="K6" s="3281">
        <f>⑬変更!K6</f>
        <v>0</v>
      </c>
      <c r="L6" s="3283" t="s">
        <v>84</v>
      </c>
      <c r="M6" s="3281">
        <f>⑬変更!M6</f>
        <v>0</v>
      </c>
      <c r="N6" s="3284" t="s">
        <v>87</v>
      </c>
      <c r="O6" s="3285"/>
      <c r="P6" s="3267"/>
      <c r="Q6" s="3267"/>
      <c r="R6" s="3267"/>
      <c r="S6" s="3267"/>
      <c r="T6" s="3267"/>
      <c r="U6" s="3267"/>
      <c r="V6" s="1294"/>
      <c r="W6" s="1294"/>
      <c r="X6" s="1294"/>
      <c r="Y6" s="1294"/>
      <c r="Z6" s="3318"/>
      <c r="AI6" s="21" t="s">
        <v>227</v>
      </c>
    </row>
    <row r="7" spans="2:35" ht="22.5" customHeight="1">
      <c r="B7" s="16"/>
      <c r="C7" s="16"/>
      <c r="D7" s="3273"/>
      <c r="E7" s="3274"/>
      <c r="F7" s="3277"/>
      <c r="G7" s="3278"/>
      <c r="H7" s="3280"/>
      <c r="I7" s="3280"/>
      <c r="J7" s="3282"/>
      <c r="K7" s="3282"/>
      <c r="L7" s="3156"/>
      <c r="M7" s="3282"/>
      <c r="N7" s="3286"/>
      <c r="O7" s="3287"/>
      <c r="P7" s="3267" t="s">
        <v>211</v>
      </c>
      <c r="Q7" s="3267"/>
      <c r="R7" s="3267"/>
      <c r="S7" s="3267"/>
      <c r="T7" s="3267"/>
      <c r="U7" s="3267"/>
      <c r="V7" s="1294"/>
      <c r="W7" s="1294"/>
      <c r="X7" s="1294"/>
      <c r="Y7" s="1294"/>
      <c r="Z7" s="3318"/>
      <c r="AI7" s="21" t="s">
        <v>574</v>
      </c>
    </row>
    <row r="8" spans="2:35" ht="38.25" customHeight="1">
      <c r="B8" s="16"/>
      <c r="C8" s="16"/>
      <c r="D8" s="3289" t="s">
        <v>228</v>
      </c>
      <c r="E8" s="3288"/>
      <c r="F8" s="3290" t="s">
        <v>229</v>
      </c>
      <c r="G8" s="3291"/>
      <c r="H8" s="3291"/>
      <c r="I8" s="3291"/>
      <c r="J8" s="3291"/>
      <c r="K8" s="3292">
        <f>⑪許可書!AH6</f>
        <v>0</v>
      </c>
      <c r="L8" s="3292"/>
      <c r="M8" s="32" t="s">
        <v>332</v>
      </c>
      <c r="N8" s="32"/>
      <c r="O8" s="33"/>
      <c r="P8" s="3288"/>
      <c r="Q8" s="3267"/>
      <c r="R8" s="3267"/>
      <c r="S8" s="3267"/>
      <c r="T8" s="3267"/>
      <c r="U8" s="3267"/>
      <c r="V8" s="1294"/>
      <c r="W8" s="1294"/>
      <c r="X8" s="1294"/>
      <c r="Y8" s="1294"/>
      <c r="Z8" s="3318"/>
    </row>
    <row r="9" spans="2:35" ht="23.25" customHeight="1">
      <c r="B9" s="16"/>
      <c r="C9" s="16"/>
      <c r="D9" s="3296" t="s">
        <v>213</v>
      </c>
      <c r="E9" s="3297"/>
      <c r="F9" s="35"/>
      <c r="G9" s="35"/>
      <c r="H9" s="35"/>
      <c r="I9" s="35"/>
      <c r="J9" s="35"/>
      <c r="K9" s="35"/>
      <c r="L9" s="36"/>
      <c r="M9" s="36"/>
      <c r="N9" s="36"/>
      <c r="O9" s="36"/>
      <c r="P9" s="36"/>
      <c r="Q9" s="36"/>
      <c r="R9" s="36"/>
      <c r="S9" s="36"/>
      <c r="T9" s="36"/>
      <c r="U9" s="36"/>
      <c r="V9" s="36"/>
      <c r="W9" s="36"/>
      <c r="X9" s="36"/>
      <c r="Y9" s="36"/>
      <c r="Z9" s="37"/>
      <c r="AI9" s="21" t="s">
        <v>230</v>
      </c>
    </row>
    <row r="10" spans="2:35" ht="23.25" customHeight="1">
      <c r="B10" s="16"/>
      <c r="C10" s="16"/>
      <c r="D10" s="3298"/>
      <c r="E10" s="3299"/>
      <c r="F10" s="39"/>
      <c r="G10" s="39"/>
      <c r="H10" s="39"/>
      <c r="I10" s="39"/>
      <c r="J10" s="39"/>
      <c r="K10" s="39"/>
      <c r="L10" s="38"/>
      <c r="M10" s="38"/>
      <c r="N10" s="38"/>
      <c r="O10" s="38"/>
      <c r="P10" s="38"/>
      <c r="Q10" s="38"/>
      <c r="R10" s="38"/>
      <c r="S10" s="38"/>
      <c r="T10" s="38"/>
      <c r="U10" s="38"/>
      <c r="V10" s="38"/>
      <c r="W10" s="38"/>
      <c r="X10" s="38"/>
      <c r="Y10" s="38"/>
      <c r="Z10" s="40"/>
      <c r="AI10" s="21" t="s">
        <v>226</v>
      </c>
    </row>
    <row r="11" spans="2:35" ht="30.75" customHeight="1">
      <c r="B11" s="16"/>
      <c r="C11" s="16"/>
      <c r="D11" s="3298"/>
      <c r="E11" s="3299"/>
      <c r="F11" s="39"/>
      <c r="G11" s="39"/>
      <c r="H11" s="39"/>
      <c r="I11" s="39"/>
      <c r="J11" s="39"/>
      <c r="K11" s="39"/>
      <c r="L11" s="38"/>
      <c r="M11" s="38"/>
      <c r="N11" s="38"/>
      <c r="O11" s="38"/>
      <c r="P11" s="38"/>
      <c r="Q11" s="38"/>
      <c r="R11" s="38"/>
      <c r="S11" s="38"/>
      <c r="T11" s="38"/>
      <c r="U11" s="38"/>
      <c r="V11" s="38"/>
      <c r="W11" s="38"/>
      <c r="X11" s="38"/>
      <c r="Y11" s="38"/>
      <c r="Z11" s="40"/>
    </row>
    <row r="12" spans="2:35" ht="27" customHeight="1">
      <c r="B12" s="16"/>
      <c r="C12" s="16"/>
      <c r="D12" s="3300" t="s">
        <v>231</v>
      </c>
      <c r="E12" s="3301"/>
      <c r="F12" s="3304" t="s">
        <v>216</v>
      </c>
      <c r="G12" s="3304"/>
      <c r="H12" s="3304"/>
      <c r="I12" s="3304" t="s">
        <v>217</v>
      </c>
      <c r="J12" s="3304"/>
      <c r="K12" s="3304"/>
      <c r="L12" s="3304"/>
      <c r="M12" s="3304"/>
      <c r="N12" s="3304" t="s">
        <v>220</v>
      </c>
      <c r="O12" s="3304"/>
      <c r="P12" s="3304"/>
      <c r="Q12" s="3304"/>
      <c r="R12" s="3304"/>
      <c r="S12" s="50"/>
      <c r="T12" s="38"/>
      <c r="U12" s="38"/>
      <c r="V12" s="38"/>
      <c r="W12" s="38"/>
      <c r="X12" s="38"/>
      <c r="Y12" s="38"/>
      <c r="Z12" s="40"/>
      <c r="AD12" s="63"/>
      <c r="AE12" s="51"/>
      <c r="AF12" s="51"/>
      <c r="AG12" s="51"/>
      <c r="AH12" s="51"/>
    </row>
    <row r="13" spans="2:35" ht="27" customHeight="1">
      <c r="B13" s="16"/>
      <c r="C13" s="16"/>
      <c r="D13" s="3300"/>
      <c r="E13" s="3301"/>
      <c r="F13" s="3305"/>
      <c r="G13" s="3305"/>
      <c r="H13" s="3305"/>
      <c r="I13" s="3305"/>
      <c r="J13" s="3305"/>
      <c r="K13" s="3305"/>
      <c r="L13" s="3305"/>
      <c r="M13" s="3305"/>
      <c r="N13" s="3305"/>
      <c r="O13" s="3305"/>
      <c r="P13" s="3305"/>
      <c r="Q13" s="3305"/>
      <c r="R13" s="3305"/>
      <c r="S13" s="50"/>
      <c r="T13" s="38"/>
      <c r="U13" s="38"/>
      <c r="V13" s="38"/>
      <c r="W13" s="38"/>
      <c r="X13" s="38"/>
      <c r="Y13" s="38"/>
      <c r="Z13" s="40"/>
      <c r="AD13" s="51"/>
      <c r="AE13" s="51"/>
      <c r="AF13" s="51"/>
      <c r="AG13" s="51"/>
      <c r="AH13" s="51"/>
    </row>
    <row r="14" spans="2:35" ht="27" customHeight="1">
      <c r="B14" s="16"/>
      <c r="C14" s="16"/>
      <c r="D14" s="3302"/>
      <c r="E14" s="3303"/>
      <c r="F14" s="3306"/>
      <c r="G14" s="3306"/>
      <c r="H14" s="3306"/>
      <c r="I14" s="3306"/>
      <c r="J14" s="3306"/>
      <c r="K14" s="3306"/>
      <c r="L14" s="3306"/>
      <c r="M14" s="3306"/>
      <c r="N14" s="3306"/>
      <c r="O14" s="3306"/>
      <c r="P14" s="3306"/>
      <c r="Q14" s="3306"/>
      <c r="R14" s="3306"/>
      <c r="S14" s="52"/>
      <c r="T14" s="53"/>
      <c r="U14" s="53"/>
      <c r="V14" s="53"/>
      <c r="W14" s="53"/>
      <c r="X14" s="53"/>
      <c r="Y14" s="53"/>
      <c r="Z14" s="54"/>
    </row>
    <row r="15" spans="2:35" ht="15.75" customHeight="1">
      <c r="B15" s="16"/>
      <c r="C15" s="16"/>
      <c r="D15" s="3307" t="s">
        <v>233</v>
      </c>
      <c r="E15" s="3308"/>
      <c r="F15" s="3308"/>
      <c r="G15" s="3308"/>
      <c r="H15" s="3308"/>
      <c r="I15" s="3308"/>
      <c r="J15" s="3308"/>
      <c r="K15" s="3308"/>
      <c r="L15" s="3308"/>
      <c r="M15" s="3308"/>
      <c r="N15" s="3308"/>
      <c r="O15" s="3308"/>
      <c r="P15" s="3308"/>
      <c r="Q15" s="3308"/>
      <c r="R15" s="3308"/>
      <c r="S15" s="3308"/>
      <c r="T15" s="3308"/>
      <c r="U15" s="3308"/>
      <c r="V15" s="3308"/>
      <c r="W15" s="3308"/>
      <c r="X15" s="3308"/>
      <c r="Y15" s="3308"/>
      <c r="Z15" s="3309"/>
    </row>
    <row r="16" spans="2:35" ht="12.75" customHeight="1">
      <c r="B16" s="16"/>
      <c r="C16" s="16"/>
      <c r="D16" s="3310"/>
      <c r="E16" s="3311"/>
      <c r="F16" s="3311"/>
      <c r="G16" s="3311"/>
      <c r="H16" s="3311"/>
      <c r="I16" s="3311"/>
      <c r="J16" s="3311"/>
      <c r="K16" s="3311"/>
      <c r="L16" s="3311"/>
      <c r="M16" s="3311"/>
      <c r="N16" s="3311"/>
      <c r="O16" s="3311"/>
      <c r="P16" s="3311"/>
      <c r="Q16" s="3311"/>
      <c r="R16" s="3311"/>
      <c r="S16" s="3311"/>
      <c r="T16" s="3311"/>
      <c r="U16" s="3311"/>
      <c r="V16" s="3311"/>
      <c r="W16" s="3311"/>
      <c r="X16" s="3311"/>
      <c r="Y16" s="3311"/>
      <c r="Z16" s="3312"/>
    </row>
    <row r="17" spans="2:26" ht="27" customHeight="1">
      <c r="B17" s="16"/>
      <c r="C17" s="16"/>
      <c r="D17" s="3310"/>
      <c r="E17" s="3311"/>
      <c r="F17" s="3311"/>
      <c r="G17" s="3311"/>
      <c r="H17" s="3311"/>
      <c r="I17" s="3311"/>
      <c r="J17" s="3311"/>
      <c r="K17" s="3311"/>
      <c r="L17" s="3311"/>
      <c r="M17" s="3311"/>
      <c r="N17" s="3311"/>
      <c r="O17" s="3311"/>
      <c r="P17" s="3311"/>
      <c r="Q17" s="3311"/>
      <c r="R17" s="3311"/>
      <c r="S17" s="3311"/>
      <c r="T17" s="3311"/>
      <c r="U17" s="3311"/>
      <c r="V17" s="3311"/>
      <c r="W17" s="3311"/>
      <c r="X17" s="3311"/>
      <c r="Y17" s="3311"/>
      <c r="Z17" s="3312"/>
    </row>
    <row r="18" spans="2:26" ht="15.75" customHeight="1">
      <c r="B18" s="16"/>
      <c r="C18" s="16"/>
      <c r="D18" s="3313" t="str">
        <f>AI6&amp;""&amp;AI5&amp;"  "&amp;AI4&amp;AI7</f>
        <v>　標記の件について0  0様から別紙のとおり施設利用免除申し込みがあり、審査しましたところ適当と認められますので、別紙のとおり施行してよろしいか伺います。</v>
      </c>
      <c r="E18" s="3314"/>
      <c r="F18" s="3314"/>
      <c r="G18" s="3314"/>
      <c r="H18" s="3314"/>
      <c r="I18" s="3314"/>
      <c r="J18" s="3314"/>
      <c r="K18" s="3314"/>
      <c r="L18" s="3314"/>
      <c r="M18" s="3314"/>
      <c r="N18" s="3314"/>
      <c r="O18" s="3314"/>
      <c r="P18" s="3314"/>
      <c r="Q18" s="3314"/>
      <c r="R18" s="3314"/>
      <c r="S18" s="3314"/>
      <c r="T18" s="3314"/>
      <c r="U18" s="3314"/>
      <c r="V18" s="3314"/>
      <c r="W18" s="3314"/>
      <c r="X18" s="3314"/>
      <c r="Y18" s="3314"/>
      <c r="Z18" s="3315"/>
    </row>
    <row r="19" spans="2:26" ht="48" customHeight="1">
      <c r="B19" s="16"/>
      <c r="C19" s="16"/>
      <c r="D19" s="3313"/>
      <c r="E19" s="3314"/>
      <c r="F19" s="3314"/>
      <c r="G19" s="3314"/>
      <c r="H19" s="3314"/>
      <c r="I19" s="3314"/>
      <c r="J19" s="3314"/>
      <c r="K19" s="3314"/>
      <c r="L19" s="3314"/>
      <c r="M19" s="3314"/>
      <c r="N19" s="3314"/>
      <c r="O19" s="3314"/>
      <c r="P19" s="3314"/>
      <c r="Q19" s="3314"/>
      <c r="R19" s="3314"/>
      <c r="S19" s="3314"/>
      <c r="T19" s="3314"/>
      <c r="U19" s="3314"/>
      <c r="V19" s="3314"/>
      <c r="W19" s="3314"/>
      <c r="X19" s="3314"/>
      <c r="Y19" s="3314"/>
      <c r="Z19" s="3315"/>
    </row>
    <row r="20" spans="2:26" ht="47.25" customHeight="1">
      <c r="B20" s="16"/>
      <c r="C20" s="16"/>
      <c r="D20" s="55"/>
      <c r="E20" s="56"/>
      <c r="F20" s="56"/>
      <c r="G20" s="56"/>
      <c r="H20" s="56"/>
      <c r="I20" s="56"/>
      <c r="J20" s="56"/>
      <c r="K20" s="56"/>
      <c r="L20" s="56"/>
      <c r="M20" s="56"/>
      <c r="N20" s="56"/>
      <c r="O20" s="56"/>
      <c r="P20" s="56"/>
      <c r="Q20" s="56"/>
      <c r="R20" s="56"/>
      <c r="S20" s="56"/>
      <c r="T20" s="56"/>
      <c r="U20" s="56"/>
      <c r="V20" s="56"/>
      <c r="W20" s="56"/>
      <c r="X20" s="56"/>
      <c r="Y20" s="56"/>
      <c r="Z20" s="57"/>
    </row>
    <row r="21" spans="2:26" ht="54" customHeight="1">
      <c r="B21" s="16"/>
      <c r="C21" s="16"/>
      <c r="D21" s="55"/>
      <c r="E21" s="56"/>
      <c r="F21" s="56"/>
      <c r="G21" s="56"/>
      <c r="H21" s="56"/>
      <c r="I21" s="56"/>
      <c r="J21" s="56"/>
      <c r="K21" s="56"/>
      <c r="L21" s="56"/>
      <c r="M21" s="56"/>
      <c r="N21" s="56"/>
      <c r="O21" s="56"/>
      <c r="P21" s="56"/>
      <c r="Q21" s="56"/>
      <c r="R21" s="56"/>
      <c r="S21" s="56"/>
      <c r="T21" s="56"/>
      <c r="U21" s="56"/>
      <c r="V21" s="56"/>
      <c r="W21" s="56"/>
      <c r="X21" s="56"/>
      <c r="Y21" s="56"/>
      <c r="Z21" s="57"/>
    </row>
    <row r="22" spans="2:26" ht="53.25" customHeight="1">
      <c r="B22" s="16"/>
      <c r="C22" s="16"/>
      <c r="D22" s="55"/>
      <c r="E22" s="56"/>
      <c r="F22" s="56"/>
      <c r="G22" s="56"/>
      <c r="H22" s="56"/>
      <c r="I22" s="56"/>
      <c r="J22" s="56"/>
      <c r="K22" s="56"/>
      <c r="L22" s="56"/>
      <c r="M22" s="56"/>
      <c r="N22" s="56"/>
      <c r="O22" s="56"/>
      <c r="P22" s="56"/>
      <c r="Q22" s="56"/>
      <c r="R22" s="56"/>
      <c r="S22" s="56"/>
      <c r="T22" s="56"/>
      <c r="U22" s="56"/>
      <c r="V22" s="56"/>
      <c r="W22" s="56"/>
      <c r="X22" s="56"/>
      <c r="Y22" s="56"/>
      <c r="Z22" s="57"/>
    </row>
    <row r="23" spans="2:26" ht="73.5" customHeight="1">
      <c r="B23" s="16"/>
      <c r="C23" s="16"/>
      <c r="D23" s="55"/>
      <c r="E23" s="56"/>
      <c r="F23" s="56"/>
      <c r="G23" s="56"/>
      <c r="H23" s="56"/>
      <c r="I23" s="56"/>
      <c r="J23" s="56"/>
      <c r="K23" s="56"/>
      <c r="L23" s="56"/>
      <c r="M23" s="56"/>
      <c r="N23" s="56"/>
      <c r="O23" s="56"/>
      <c r="P23" s="56"/>
      <c r="Q23" s="56"/>
      <c r="R23" s="56"/>
      <c r="S23" s="56"/>
      <c r="T23" s="56"/>
      <c r="U23" s="56"/>
      <c r="V23" s="56"/>
      <c r="W23" s="56"/>
      <c r="X23" s="56"/>
      <c r="Y23" s="56"/>
      <c r="Z23" s="57"/>
    </row>
    <row r="24" spans="2:26" ht="27" customHeight="1">
      <c r="B24" s="16"/>
      <c r="C24" s="16"/>
      <c r="D24" s="55"/>
      <c r="E24" s="56"/>
      <c r="F24" s="56"/>
      <c r="G24" s="56"/>
      <c r="H24" s="56"/>
      <c r="I24" s="56"/>
      <c r="J24" s="56"/>
      <c r="K24" s="56"/>
      <c r="L24" s="56"/>
      <c r="M24" s="56"/>
      <c r="N24" s="56"/>
      <c r="O24" s="56"/>
      <c r="P24" s="56"/>
      <c r="Q24" s="56"/>
      <c r="R24" s="56"/>
      <c r="S24" s="56"/>
      <c r="T24" s="56"/>
      <c r="U24" s="56"/>
      <c r="V24" s="56"/>
      <c r="W24" s="56"/>
      <c r="X24" s="56"/>
      <c r="Y24" s="56"/>
      <c r="Z24" s="57"/>
    </row>
    <row r="25" spans="2:26" ht="27" customHeight="1">
      <c r="B25" s="16"/>
      <c r="C25" s="16"/>
      <c r="D25" s="3293"/>
      <c r="E25" s="3294"/>
      <c r="F25" s="3294"/>
      <c r="G25" s="3294"/>
      <c r="H25" s="3294"/>
      <c r="I25" s="3294"/>
      <c r="J25" s="3294"/>
      <c r="K25" s="3294"/>
      <c r="L25" s="3294"/>
      <c r="M25" s="3294"/>
      <c r="N25" s="3294"/>
      <c r="O25" s="3294"/>
      <c r="P25" s="3294"/>
      <c r="Q25" s="3294"/>
      <c r="R25" s="3294"/>
      <c r="S25" s="3294"/>
      <c r="T25" s="3294"/>
      <c r="U25" s="3294"/>
      <c r="V25" s="3294"/>
      <c r="W25" s="3294"/>
      <c r="X25" s="3294"/>
      <c r="Y25" s="3294"/>
      <c r="Z25" s="3295"/>
    </row>
    <row r="26" spans="2:26" ht="27" customHeight="1">
      <c r="B26" s="16"/>
      <c r="C26" s="16"/>
      <c r="D26" s="3293"/>
      <c r="E26" s="3294"/>
      <c r="F26" s="3294"/>
      <c r="G26" s="3294"/>
      <c r="H26" s="3294"/>
      <c r="I26" s="3294"/>
      <c r="J26" s="3294"/>
      <c r="K26" s="3294"/>
      <c r="L26" s="3294"/>
      <c r="M26" s="3294"/>
      <c r="N26" s="3294"/>
      <c r="O26" s="3294"/>
      <c r="P26" s="3294"/>
      <c r="Q26" s="3294"/>
      <c r="R26" s="3294"/>
      <c r="S26" s="3294"/>
      <c r="T26" s="3294"/>
      <c r="U26" s="3294"/>
      <c r="V26" s="3294"/>
      <c r="W26" s="3294"/>
      <c r="X26" s="3294"/>
      <c r="Y26" s="3294"/>
      <c r="Z26" s="3295"/>
    </row>
    <row r="27" spans="2:26" ht="27" customHeight="1" thickBot="1">
      <c r="B27" s="16"/>
      <c r="C27" s="16"/>
      <c r="D27" s="58"/>
      <c r="E27" s="59"/>
      <c r="F27" s="59"/>
      <c r="G27" s="59"/>
      <c r="H27" s="59"/>
      <c r="I27" s="59"/>
      <c r="J27" s="59"/>
      <c r="K27" s="59"/>
      <c r="L27" s="59"/>
      <c r="M27" s="59"/>
      <c r="N27" s="59"/>
      <c r="O27" s="59"/>
      <c r="P27" s="59"/>
      <c r="Q27" s="59"/>
      <c r="R27" s="59"/>
      <c r="S27" s="59"/>
      <c r="T27" s="59"/>
      <c r="U27" s="59"/>
      <c r="V27" s="59"/>
      <c r="W27" s="59"/>
      <c r="X27" s="59"/>
      <c r="Y27" s="59"/>
      <c r="Z27" s="60"/>
    </row>
    <row r="28" spans="2:26" ht="8.25" customHeight="1"/>
    <row r="29" spans="2:26" ht="27" customHeight="1">
      <c r="B29" s="16"/>
      <c r="C29" s="16"/>
      <c r="D29" s="16"/>
      <c r="E29" s="16"/>
      <c r="F29" s="61"/>
      <c r="G29" s="61"/>
      <c r="H29" s="61"/>
      <c r="I29" s="61"/>
      <c r="J29" s="61"/>
      <c r="K29" s="61"/>
      <c r="L29" s="62"/>
    </row>
    <row r="30" spans="2:26" ht="27" customHeight="1">
      <c r="B30" s="16"/>
      <c r="C30" s="16"/>
      <c r="D30" s="16"/>
      <c r="E30" s="16"/>
      <c r="F30" s="61"/>
      <c r="G30" s="61"/>
      <c r="H30" s="61"/>
      <c r="I30" s="61"/>
      <c r="J30" s="61"/>
      <c r="K30" s="61"/>
      <c r="L30" s="62"/>
    </row>
    <row r="31" spans="2:26" ht="27" customHeight="1">
      <c r="B31" s="16"/>
      <c r="C31" s="16"/>
      <c r="D31" s="16"/>
      <c r="E31" s="16"/>
      <c r="F31" s="61"/>
      <c r="G31" s="61"/>
      <c r="H31" s="61"/>
      <c r="I31" s="61"/>
      <c r="J31" s="61"/>
      <c r="K31" s="61"/>
      <c r="L31" s="62"/>
    </row>
    <row r="32" spans="2:26" ht="27" customHeight="1">
      <c r="B32" s="16"/>
      <c r="C32" s="16"/>
      <c r="D32" s="16"/>
      <c r="E32" s="16"/>
      <c r="F32" s="61"/>
      <c r="G32" s="61"/>
      <c r="H32" s="61"/>
      <c r="I32" s="61"/>
      <c r="J32" s="61"/>
      <c r="K32" s="61"/>
      <c r="L32" s="62"/>
    </row>
    <row r="33" spans="2:18" ht="27" customHeight="1">
      <c r="B33" s="16"/>
      <c r="C33" s="16"/>
      <c r="D33" s="16"/>
      <c r="E33" s="16"/>
      <c r="F33" s="61"/>
      <c r="G33" s="61"/>
      <c r="H33" s="61"/>
      <c r="I33" s="61"/>
      <c r="J33" s="61"/>
      <c r="K33" s="61"/>
      <c r="L33" s="62"/>
    </row>
    <row r="34" spans="2:18" ht="27" customHeight="1">
      <c r="B34" s="16"/>
      <c r="C34" s="16"/>
      <c r="D34" s="16"/>
      <c r="E34" s="16"/>
      <c r="F34" s="61"/>
      <c r="G34" s="61"/>
      <c r="H34" s="61"/>
      <c r="I34" s="61"/>
      <c r="J34" s="61"/>
      <c r="K34" s="61"/>
      <c r="L34" s="62"/>
    </row>
    <row r="35" spans="2:18" ht="27" customHeight="1">
      <c r="B35" s="16"/>
      <c r="C35" s="16"/>
      <c r="D35" s="16"/>
      <c r="E35" s="16"/>
      <c r="F35" s="16"/>
      <c r="G35" s="16"/>
      <c r="H35" s="16"/>
      <c r="I35" s="16"/>
      <c r="J35" s="16"/>
      <c r="K35" s="16"/>
      <c r="L35" s="16"/>
      <c r="M35" s="16"/>
      <c r="N35" s="16"/>
      <c r="O35" s="16"/>
      <c r="P35" s="16"/>
      <c r="Q35" s="16"/>
      <c r="R35" s="16"/>
    </row>
    <row r="36" spans="2:18" ht="27" customHeight="1">
      <c r="B36" s="16"/>
      <c r="C36" s="16"/>
      <c r="D36" s="16"/>
      <c r="E36" s="16"/>
      <c r="F36" s="16"/>
      <c r="G36" s="16"/>
      <c r="H36" s="16"/>
      <c r="I36" s="16"/>
      <c r="J36" s="16"/>
      <c r="K36" s="16"/>
      <c r="L36" s="16"/>
      <c r="M36" s="16"/>
      <c r="N36" s="16"/>
      <c r="O36" s="16"/>
      <c r="P36" s="16"/>
      <c r="Q36" s="16"/>
      <c r="R36" s="16"/>
    </row>
    <row r="37" spans="2:18" ht="27" customHeight="1">
      <c r="B37" s="16"/>
      <c r="C37" s="16"/>
      <c r="D37" s="16"/>
      <c r="E37" s="16"/>
      <c r="F37" s="16"/>
      <c r="G37" s="16"/>
      <c r="H37" s="16"/>
      <c r="I37" s="16"/>
      <c r="J37" s="16"/>
      <c r="K37" s="16"/>
      <c r="L37" s="16"/>
      <c r="M37" s="16"/>
      <c r="N37" s="16"/>
      <c r="O37" s="16"/>
      <c r="P37" s="16"/>
      <c r="Q37" s="16"/>
      <c r="R37" s="16"/>
    </row>
    <row r="38" spans="2:18" ht="27" customHeight="1">
      <c r="B38" s="16"/>
      <c r="C38" s="16"/>
      <c r="D38" s="16"/>
      <c r="E38" s="16"/>
      <c r="F38" s="16"/>
      <c r="G38" s="16"/>
      <c r="H38" s="16"/>
      <c r="I38" s="16"/>
      <c r="J38" s="16"/>
      <c r="K38" s="16"/>
      <c r="L38" s="16"/>
      <c r="M38" s="16"/>
      <c r="N38" s="16"/>
      <c r="O38" s="16"/>
      <c r="P38" s="16"/>
      <c r="Q38" s="16"/>
      <c r="R38" s="16"/>
    </row>
    <row r="39" spans="2:18" ht="27" customHeight="1">
      <c r="D39" s="8"/>
      <c r="E39" s="8"/>
      <c r="F39" s="8"/>
      <c r="G39" s="8"/>
      <c r="H39" s="8"/>
      <c r="I39" s="8"/>
      <c r="J39" s="8"/>
      <c r="K39" s="8"/>
      <c r="L39" s="8"/>
      <c r="M39" s="8"/>
      <c r="N39" s="8"/>
      <c r="O39" s="8"/>
      <c r="P39" s="8"/>
      <c r="Q39" s="8"/>
      <c r="R39" s="8"/>
    </row>
  </sheetData>
  <mergeCells count="34">
    <mergeCell ref="K8:L8"/>
    <mergeCell ref="D18:Z19"/>
    <mergeCell ref="D25:Z26"/>
    <mergeCell ref="D9:E11"/>
    <mergeCell ref="D12:E14"/>
    <mergeCell ref="F12:H14"/>
    <mergeCell ref="I12:M14"/>
    <mergeCell ref="N12:R14"/>
    <mergeCell ref="D15:Z17"/>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D1:E1"/>
    <mergeCell ref="F1:H1"/>
    <mergeCell ref="P1:U1"/>
    <mergeCell ref="V1:Z1"/>
    <mergeCell ref="D2:E4"/>
    <mergeCell ref="F2:H4"/>
    <mergeCell ref="P2:U4"/>
    <mergeCell ref="V2:Z4"/>
    <mergeCell ref="J3:N3"/>
  </mergeCells>
  <phoneticPr fontId="2"/>
  <dataValidations count="1">
    <dataValidation type="list" errorStyle="information" allowBlank="1" showInputMessage="1" showErrorMessage="1" sqref="G5:L5" xr:uid="{00000000-0002-0000-0C00-000000000000}">
      <formula1>$AI$9:$AI$10</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C1:BP298"/>
  <sheetViews>
    <sheetView showGridLines="0" zoomScale="70" zoomScaleNormal="70" zoomScaleSheetLayoutView="70" workbookViewId="0">
      <selection activeCell="H19" sqref="H19:K19"/>
    </sheetView>
  </sheetViews>
  <sheetFormatPr defaultColWidth="6.75" defaultRowHeight="21" customHeight="1"/>
  <cols>
    <col min="1" max="3" width="1.625" style="18" customWidth="1"/>
    <col min="4" max="7" width="9.25" style="18" customWidth="1"/>
    <col min="8" max="15" width="8.75" style="18" customWidth="1"/>
    <col min="16" max="18" width="8.75" style="262" customWidth="1"/>
    <col min="19" max="19" width="8.75" style="18" customWidth="1"/>
    <col min="20" max="20" width="2.125" style="528" customWidth="1"/>
    <col min="21" max="21" width="8.25" style="529" hidden="1" customWidth="1"/>
    <col min="22" max="22" width="5.25" style="530" hidden="1" customWidth="1"/>
    <col min="23" max="23" width="5.25" style="531" hidden="1" customWidth="1"/>
    <col min="24" max="24" width="9.75" style="531" hidden="1" customWidth="1"/>
    <col min="25" max="28" width="5.25" style="531" hidden="1" customWidth="1"/>
    <col min="29" max="35" width="5.25" style="530" hidden="1" customWidth="1"/>
    <col min="36" max="36" width="13.875" style="530" hidden="1" customWidth="1"/>
    <col min="37" max="38" width="5.25" style="530" hidden="1" customWidth="1"/>
    <col min="39" max="39" width="10.5" style="530" hidden="1" customWidth="1"/>
    <col min="40" max="40" width="11.25" style="530" hidden="1" customWidth="1"/>
    <col min="41" max="41" width="10.5" style="531" hidden="1" customWidth="1"/>
    <col min="42" max="45" width="6.75" style="530" hidden="1" customWidth="1"/>
    <col min="46" max="48" width="6.75" style="528" customWidth="1"/>
    <col min="49" max="50" width="10.5" style="528" customWidth="1"/>
    <col min="51" max="68" width="6.75" style="528" customWidth="1"/>
    <col min="69" max="92" width="6.75" style="18" customWidth="1"/>
    <col min="93" max="16384" width="6.75" style="18"/>
  </cols>
  <sheetData>
    <row r="1" spans="3:68" ht="49.5" customHeight="1"/>
    <row r="2" spans="3:68" ht="27.75" customHeight="1" thickBot="1">
      <c r="D2" s="983" t="s">
        <v>818</v>
      </c>
      <c r="E2" s="273"/>
      <c r="F2" s="273"/>
      <c r="G2" s="273"/>
      <c r="H2" s="273"/>
      <c r="I2" s="273"/>
      <c r="J2" s="273"/>
      <c r="K2" s="273"/>
      <c r="L2" s="273"/>
      <c r="M2" s="279"/>
      <c r="N2" s="279"/>
      <c r="O2" s="279"/>
      <c r="P2" s="280"/>
      <c r="Q2" s="280"/>
      <c r="R2" s="280"/>
      <c r="S2" s="279"/>
      <c r="V2" s="528"/>
      <c r="W2" s="528"/>
      <c r="X2" s="528"/>
      <c r="AL2" s="528"/>
      <c r="AM2" s="528"/>
      <c r="AN2" s="528"/>
      <c r="AO2" s="528"/>
      <c r="AP2" s="528"/>
    </row>
    <row r="3" spans="3:68" s="172" customFormat="1" ht="26.25" customHeight="1" thickBot="1">
      <c r="D3" s="1502" t="s">
        <v>797</v>
      </c>
      <c r="E3" s="1503"/>
      <c r="F3" s="1503"/>
      <c r="G3" s="1504"/>
      <c r="H3" s="1513" t="s">
        <v>80</v>
      </c>
      <c r="I3" s="1514"/>
      <c r="J3" s="1514"/>
      <c r="K3" s="1515"/>
      <c r="L3" s="1513" t="s">
        <v>26</v>
      </c>
      <c r="M3" s="1514"/>
      <c r="N3" s="1514"/>
      <c r="O3" s="1515"/>
      <c r="P3" s="1517" t="s">
        <v>821</v>
      </c>
      <c r="Q3" s="1517"/>
      <c r="R3" s="1517"/>
      <c r="S3" s="1518"/>
      <c r="T3" s="533"/>
      <c r="U3" s="537"/>
      <c r="V3" s="537"/>
      <c r="W3" s="537"/>
      <c r="X3" s="537"/>
      <c r="Y3" s="537"/>
      <c r="Z3" s="540"/>
      <c r="AA3" s="541"/>
      <c r="AB3" s="541"/>
      <c r="AC3" s="542"/>
      <c r="AD3" s="542"/>
      <c r="AE3" s="542"/>
      <c r="AF3" s="533"/>
      <c r="AG3" s="542"/>
      <c r="AH3" s="537"/>
      <c r="AI3" s="537"/>
      <c r="AJ3" s="537"/>
      <c r="AK3" s="537"/>
      <c r="AL3" s="537"/>
      <c r="AM3" s="537"/>
      <c r="AN3" s="539"/>
      <c r="AO3" s="537"/>
      <c r="AP3" s="537"/>
      <c r="AQ3" s="533"/>
      <c r="AR3" s="537"/>
      <c r="AS3" s="537"/>
      <c r="AT3" s="533"/>
      <c r="AU3" s="533"/>
      <c r="AV3" s="533"/>
      <c r="AX3" s="533"/>
      <c r="AY3" s="533"/>
      <c r="AZ3" s="533"/>
      <c r="BA3" s="533"/>
      <c r="BB3" s="533"/>
      <c r="BC3" s="533"/>
      <c r="BD3" s="533"/>
      <c r="BE3" s="533"/>
      <c r="BF3" s="533"/>
      <c r="BG3" s="533"/>
      <c r="BH3" s="533"/>
      <c r="BI3" s="533"/>
      <c r="BJ3" s="533"/>
      <c r="BK3" s="533"/>
      <c r="BL3" s="533"/>
      <c r="BM3" s="533"/>
      <c r="BN3" s="533"/>
      <c r="BO3" s="533"/>
      <c r="BP3" s="533"/>
    </row>
    <row r="4" spans="3:68" s="172" customFormat="1" ht="43.5" customHeight="1">
      <c r="D4" s="1499" t="s">
        <v>796</v>
      </c>
      <c r="E4" s="1500"/>
      <c r="F4" s="1500"/>
      <c r="G4" s="1501"/>
      <c r="H4" s="1177" t="s">
        <v>792</v>
      </c>
      <c r="I4" s="1230" t="s">
        <v>794</v>
      </c>
      <c r="J4" s="1230" t="s">
        <v>795</v>
      </c>
      <c r="K4" s="1242" t="s">
        <v>817</v>
      </c>
      <c r="L4" s="1177" t="s">
        <v>792</v>
      </c>
      <c r="M4" s="1230" t="s">
        <v>794</v>
      </c>
      <c r="N4" s="1230" t="s">
        <v>795</v>
      </c>
      <c r="O4" s="1242" t="s">
        <v>817</v>
      </c>
      <c r="P4" s="1178" t="s">
        <v>792</v>
      </c>
      <c r="Q4" s="1179" t="s">
        <v>794</v>
      </c>
      <c r="R4" s="1179" t="s">
        <v>795</v>
      </c>
      <c r="S4" s="1243" t="s">
        <v>817</v>
      </c>
      <c r="T4" s="533"/>
      <c r="U4" s="537"/>
      <c r="V4" s="537"/>
      <c r="W4" s="537"/>
      <c r="X4" s="537"/>
      <c r="Y4" s="537"/>
      <c r="Z4" s="540"/>
      <c r="AA4" s="541"/>
      <c r="AB4" s="541"/>
      <c r="AC4" s="542"/>
      <c r="AD4" s="542"/>
      <c r="AE4" s="542"/>
      <c r="AF4" s="542"/>
      <c r="AG4" s="542"/>
      <c r="AH4" s="537"/>
      <c r="AI4" s="537"/>
      <c r="AJ4" s="537"/>
      <c r="AK4" s="537"/>
      <c r="AL4" s="537"/>
      <c r="AM4" s="537"/>
      <c r="AN4" s="539"/>
      <c r="AO4" s="537"/>
      <c r="AP4" s="537"/>
      <c r="AQ4" s="533"/>
      <c r="AR4" s="537"/>
      <c r="AS4" s="537"/>
      <c r="AT4" s="533"/>
      <c r="AU4" s="533"/>
      <c r="AV4" s="533"/>
      <c r="AW4" s="533"/>
      <c r="AX4" s="533"/>
      <c r="AY4" s="533"/>
      <c r="AZ4" s="533"/>
      <c r="BA4" s="533"/>
      <c r="BB4" s="533"/>
      <c r="BC4" s="533"/>
      <c r="BD4" s="533"/>
      <c r="BE4" s="533"/>
      <c r="BF4" s="533"/>
      <c r="BG4" s="533"/>
      <c r="BH4" s="533"/>
      <c r="BI4" s="533"/>
      <c r="BJ4" s="533"/>
      <c r="BK4" s="533"/>
      <c r="BL4" s="533"/>
      <c r="BM4" s="533"/>
      <c r="BN4" s="533"/>
      <c r="BO4" s="533"/>
      <c r="BP4" s="533"/>
    </row>
    <row r="5" spans="3:68" s="19" customFormat="1" ht="22.5" hidden="1" customHeight="1" thickBot="1">
      <c r="D5" s="1461" t="s">
        <v>370</v>
      </c>
      <c r="E5" s="1462"/>
      <c r="F5" s="1453" t="s">
        <v>28</v>
      </c>
      <c r="G5" s="1454"/>
      <c r="H5" s="1505">
        <f>Y36+Y63+Y90+Y117+Y144+Y171+Y198+Y225+Y252+Y279</f>
        <v>0</v>
      </c>
      <c r="I5" s="1506"/>
      <c r="J5" s="1506"/>
      <c r="K5" s="1169" t="s">
        <v>367</v>
      </c>
      <c r="L5" s="1505">
        <f>Z36+Z63+Z90+Z117+Z144+Z171+Z198+Z225+Z252+Z279</f>
        <v>0</v>
      </c>
      <c r="M5" s="1506"/>
      <c r="N5" s="1506"/>
      <c r="O5" s="1169" t="s">
        <v>367</v>
      </c>
      <c r="P5" s="1505">
        <f>H5+L5</f>
        <v>0</v>
      </c>
      <c r="Q5" s="1506"/>
      <c r="R5" s="1506"/>
      <c r="S5" s="937" t="s">
        <v>367</v>
      </c>
      <c r="T5" s="543"/>
      <c r="U5" s="530"/>
      <c r="V5" s="530"/>
      <c r="W5" s="530"/>
      <c r="X5" s="531"/>
      <c r="Y5" s="531" t="s">
        <v>615</v>
      </c>
      <c r="Z5" s="530"/>
      <c r="AA5" s="530"/>
      <c r="AB5" s="530"/>
      <c r="AC5" s="531"/>
      <c r="AD5" s="531"/>
      <c r="AE5" s="531"/>
      <c r="AF5" s="531"/>
      <c r="AG5" s="531"/>
      <c r="AH5" s="531"/>
      <c r="AI5" s="531"/>
      <c r="AJ5" s="531"/>
      <c r="AK5" s="531"/>
      <c r="AL5" s="530"/>
      <c r="AM5" s="530"/>
      <c r="AN5" s="544" t="s">
        <v>615</v>
      </c>
      <c r="AO5" s="544" t="s">
        <v>615</v>
      </c>
      <c r="AP5" s="545"/>
      <c r="AQ5" s="530"/>
      <c r="AR5" s="530"/>
      <c r="AS5" s="530"/>
      <c r="AT5" s="543"/>
      <c r="AU5" s="543"/>
      <c r="AV5" s="543"/>
      <c r="AW5" s="543"/>
      <c r="AX5" s="543"/>
      <c r="AY5" s="543"/>
      <c r="AZ5" s="543"/>
      <c r="BA5" s="543"/>
      <c r="BB5" s="543"/>
      <c r="BC5" s="543"/>
      <c r="BD5" s="543"/>
      <c r="BE5" s="543"/>
      <c r="BF5" s="543"/>
      <c r="BG5" s="543"/>
      <c r="BH5" s="543"/>
      <c r="BI5" s="543"/>
      <c r="BJ5" s="543"/>
      <c r="BK5" s="543"/>
      <c r="BL5" s="543"/>
      <c r="BM5" s="543"/>
      <c r="BN5" s="543"/>
      <c r="BO5" s="543"/>
      <c r="BP5" s="543"/>
    </row>
    <row r="6" spans="3:68" s="19" customFormat="1" ht="22.5" hidden="1" customHeight="1">
      <c r="D6" s="1463"/>
      <c r="E6" s="1464"/>
      <c r="F6" s="1455" t="s">
        <v>391</v>
      </c>
      <c r="G6" s="1456"/>
      <c r="H6" s="1174">
        <f>SUM(AM19,AM45,AM72,AM99,AM126,AM153,AM180,AM207,AM234,AM261)</f>
        <v>0</v>
      </c>
      <c r="I6" s="938" t="s">
        <v>645</v>
      </c>
      <c r="J6" s="1479">
        <f>H6+H7</f>
        <v>0</v>
      </c>
      <c r="K6" s="1527" t="s">
        <v>367</v>
      </c>
      <c r="L6" s="1170">
        <f>SUM(AN19,AN45,AN72,AN99,AN126,AN153,AN180,AN207,AN234,AN261)</f>
        <v>0</v>
      </c>
      <c r="M6" s="938" t="s">
        <v>645</v>
      </c>
      <c r="N6" s="1479">
        <f>L6+L7</f>
        <v>0</v>
      </c>
      <c r="O6" s="1527" t="s">
        <v>367</v>
      </c>
      <c r="P6" s="1519">
        <f>J6+N6</f>
        <v>0</v>
      </c>
      <c r="Q6" s="1520"/>
      <c r="R6" s="1520"/>
      <c r="S6" s="1529" t="s">
        <v>367</v>
      </c>
      <c r="T6" s="543"/>
      <c r="U6" s="530"/>
      <c r="V6" s="530" t="s">
        <v>615</v>
      </c>
      <c r="W6" s="546">
        <v>1</v>
      </c>
      <c r="X6" s="530" t="s">
        <v>268</v>
      </c>
      <c r="Y6" s="531" t="s">
        <v>156</v>
      </c>
      <c r="Z6" s="531">
        <v>0</v>
      </c>
      <c r="AA6" s="531" t="s">
        <v>156</v>
      </c>
      <c r="AB6" s="531"/>
      <c r="AC6" s="530"/>
      <c r="AD6" s="530"/>
      <c r="AE6" s="530"/>
      <c r="AF6" s="530"/>
      <c r="AG6" s="530"/>
      <c r="AH6" s="530"/>
      <c r="AI6" s="530"/>
      <c r="AJ6" s="530"/>
      <c r="AK6" s="530" t="s">
        <v>268</v>
      </c>
      <c r="AL6" s="530"/>
      <c r="AM6" s="530"/>
      <c r="AN6" s="531" t="s">
        <v>261</v>
      </c>
      <c r="AO6" s="531" t="s">
        <v>336</v>
      </c>
      <c r="AP6" s="531" t="s">
        <v>156</v>
      </c>
      <c r="AQ6" s="530"/>
      <c r="AR6" s="530"/>
      <c r="AS6" s="530"/>
      <c r="AT6" s="543"/>
      <c r="AV6" s="543"/>
      <c r="AW6" s="543"/>
      <c r="AX6" s="543"/>
      <c r="AY6" s="543"/>
      <c r="AZ6" s="543"/>
      <c r="BA6" s="543"/>
      <c r="BB6" s="543"/>
      <c r="BC6" s="543"/>
      <c r="BD6" s="543"/>
      <c r="BE6" s="543"/>
      <c r="BF6" s="543"/>
      <c r="BG6" s="543"/>
      <c r="BH6" s="543"/>
      <c r="BI6" s="543"/>
      <c r="BJ6" s="543"/>
      <c r="BK6" s="543"/>
      <c r="BL6" s="543"/>
      <c r="BM6" s="543"/>
      <c r="BN6" s="543"/>
      <c r="BO6" s="543"/>
      <c r="BP6" s="543"/>
    </row>
    <row r="7" spans="3:68" s="19" customFormat="1" ht="22.5" hidden="1" customHeight="1" thickBot="1">
      <c r="D7" s="1463"/>
      <c r="E7" s="1464"/>
      <c r="F7" s="1471" t="s">
        <v>392</v>
      </c>
      <c r="G7" s="1472"/>
      <c r="H7" s="1171">
        <f>SUM(AM20,AM73,AM100,AM127,AM154,AM181,AM208,AM235,AM262,AM46)</f>
        <v>0</v>
      </c>
      <c r="I7" s="939" t="s">
        <v>645</v>
      </c>
      <c r="J7" s="1480"/>
      <c r="K7" s="1528"/>
      <c r="L7" s="1171">
        <f>SUM(AN20,AN73,AN100,AN127,AN154,AN181,AN208,AN235,AN262,AN46)</f>
        <v>0</v>
      </c>
      <c r="M7" s="939" t="s">
        <v>645</v>
      </c>
      <c r="N7" s="1480"/>
      <c r="O7" s="1528"/>
      <c r="P7" s="1521"/>
      <c r="Q7" s="1522"/>
      <c r="R7" s="1522"/>
      <c r="S7" s="1530"/>
      <c r="T7" s="543"/>
      <c r="U7" s="530" t="s">
        <v>261</v>
      </c>
      <c r="V7" s="530" t="s">
        <v>616</v>
      </c>
      <c r="W7" s="546">
        <v>2</v>
      </c>
      <c r="X7" s="530" t="s">
        <v>268</v>
      </c>
      <c r="Y7" s="531">
        <v>0</v>
      </c>
      <c r="Z7" s="531" t="s">
        <v>156</v>
      </c>
      <c r="AA7" s="531" t="s">
        <v>260</v>
      </c>
      <c r="AB7" s="531"/>
      <c r="AC7" s="547" t="s">
        <v>619</v>
      </c>
      <c r="AD7" s="535"/>
      <c r="AE7" s="536" t="s">
        <v>620</v>
      </c>
      <c r="AF7" s="533"/>
      <c r="AG7" s="534" t="s">
        <v>621</v>
      </c>
      <c r="AH7" s="530"/>
      <c r="AI7" s="530"/>
      <c r="AJ7" s="530"/>
      <c r="AK7" s="530" t="s">
        <v>265</v>
      </c>
      <c r="AL7" s="530"/>
      <c r="AM7" s="530"/>
      <c r="AN7" s="543"/>
      <c r="AO7" s="531" t="s">
        <v>337</v>
      </c>
      <c r="AP7" s="531" t="s">
        <v>261</v>
      </c>
      <c r="AQ7" s="530"/>
      <c r="AR7" s="530"/>
      <c r="AS7" s="530"/>
      <c r="AT7" s="543"/>
      <c r="AU7" s="543"/>
      <c r="AV7" s="543"/>
      <c r="AW7" s="543"/>
      <c r="AX7" s="543"/>
      <c r="AY7" s="543"/>
      <c r="AZ7" s="543"/>
      <c r="BA7" s="543"/>
      <c r="BB7" s="543"/>
      <c r="BC7" s="543"/>
      <c r="BD7" s="543"/>
      <c r="BE7" s="543"/>
      <c r="BF7" s="543"/>
      <c r="BG7" s="543"/>
      <c r="BH7" s="543"/>
      <c r="BI7" s="543"/>
      <c r="BJ7" s="543"/>
      <c r="BK7" s="543"/>
      <c r="BL7" s="543"/>
      <c r="BM7" s="543"/>
      <c r="BN7" s="543"/>
      <c r="BO7" s="543"/>
      <c r="BP7" s="543"/>
    </row>
    <row r="8" spans="3:68" s="19" customFormat="1" ht="22.5" hidden="1" customHeight="1">
      <c r="D8" s="1463"/>
      <c r="E8" s="1464"/>
      <c r="F8" s="1400" t="s">
        <v>31</v>
      </c>
      <c r="G8" s="1401"/>
      <c r="H8" s="1485">
        <f>AM21+AM47+AM74+AM101+AM128+AM155+AM182+AM209+AM236+AM263</f>
        <v>0</v>
      </c>
      <c r="I8" s="1486"/>
      <c r="J8" s="1486"/>
      <c r="K8" s="1172" t="s">
        <v>367</v>
      </c>
      <c r="L8" s="1485">
        <f>AN21+AN47+AN74+AN101+AN128+AN155+AN182+AN209+AN236+AN263</f>
        <v>0</v>
      </c>
      <c r="M8" s="1486"/>
      <c r="N8" s="1486"/>
      <c r="O8" s="1172" t="s">
        <v>367</v>
      </c>
      <c r="P8" s="1485">
        <f>H8+L8</f>
        <v>0</v>
      </c>
      <c r="Q8" s="1486"/>
      <c r="R8" s="1486"/>
      <c r="S8" s="940" t="s">
        <v>367</v>
      </c>
      <c r="T8" s="543"/>
      <c r="U8" s="530"/>
      <c r="V8" s="530"/>
      <c r="W8" s="546">
        <v>3</v>
      </c>
      <c r="X8" s="530" t="s">
        <v>268</v>
      </c>
      <c r="Y8" s="543"/>
      <c r="Z8" s="543"/>
      <c r="AA8" s="543"/>
      <c r="AB8" s="1406" t="s">
        <v>617</v>
      </c>
      <c r="AC8" s="530">
        <f>AI20+AI75+AI102+AI129+AI156+AI183+AI210+AI237+AI264+AI47</f>
        <v>0</v>
      </c>
      <c r="AD8" s="530">
        <f>AI21+AI76+AI103+AI130+AI157+AI184+AI211+AI238+AI265+AI48</f>
        <v>0</v>
      </c>
      <c r="AE8" s="530">
        <f>AI22+AI77+AI104+AI131+AI158+AI185+AI212+AI239+AI266+AI49</f>
        <v>0</v>
      </c>
      <c r="AF8" s="530">
        <f>AI23+AI78+AI105+AI132+AI159+AI186+AI213+AI240+AI267+AI50</f>
        <v>0</v>
      </c>
      <c r="AG8" s="530">
        <f>AI24+AI79+AI106+AI133+AI160+AI187+AI214+AI241+AI268+AI51</f>
        <v>0</v>
      </c>
      <c r="AH8" s="530">
        <f>AI25+AI80+AI107+AI134+AI161+AI188+AI215+AI242+AI269+AI52</f>
        <v>0</v>
      </c>
      <c r="AI8" s="530"/>
      <c r="AJ8" s="530"/>
      <c r="AK8" s="530" t="s">
        <v>259</v>
      </c>
      <c r="AL8" s="530"/>
      <c r="AM8" s="530"/>
      <c r="AN8" s="530"/>
      <c r="AO8" s="531"/>
      <c r="AP8" s="530"/>
      <c r="AQ8" s="530"/>
      <c r="AR8" s="530"/>
      <c r="AS8" s="530"/>
      <c r="AT8" s="543"/>
      <c r="AU8" s="543"/>
      <c r="AV8" s="543"/>
      <c r="AW8" s="543"/>
      <c r="AX8" s="543"/>
      <c r="AY8" s="543"/>
      <c r="AZ8" s="543"/>
      <c r="BA8" s="543"/>
      <c r="BB8" s="543"/>
      <c r="BC8" s="543"/>
      <c r="BD8" s="543"/>
      <c r="BE8" s="543"/>
      <c r="BF8" s="543"/>
      <c r="BG8" s="543"/>
      <c r="BH8" s="543"/>
      <c r="BI8" s="543"/>
      <c r="BJ8" s="543"/>
      <c r="BK8" s="543"/>
      <c r="BL8" s="543"/>
      <c r="BM8" s="543"/>
      <c r="BN8" s="543"/>
      <c r="BO8" s="543"/>
      <c r="BP8" s="543"/>
    </row>
    <row r="9" spans="3:68" s="19" customFormat="1" ht="22.5" hidden="1" customHeight="1">
      <c r="D9" s="1463"/>
      <c r="E9" s="1464"/>
      <c r="F9" s="1402" t="s">
        <v>32</v>
      </c>
      <c r="G9" s="1403"/>
      <c r="H9" s="1428">
        <f>AM22+AM48+AM75+AM102+AM129+AM156+AM183+AM210+AM237+AM264</f>
        <v>0</v>
      </c>
      <c r="I9" s="1429"/>
      <c r="J9" s="1429"/>
      <c r="K9" s="1173" t="s">
        <v>367</v>
      </c>
      <c r="L9" s="1428">
        <f>AN22+AN48+AN75+AN102+AN129+AN156+AN183+AN210+AN237+AN264</f>
        <v>0</v>
      </c>
      <c r="M9" s="1429"/>
      <c r="N9" s="1429"/>
      <c r="O9" s="1173" t="s">
        <v>367</v>
      </c>
      <c r="P9" s="1428">
        <f>H9+L9</f>
        <v>0</v>
      </c>
      <c r="Q9" s="1429"/>
      <c r="R9" s="1429"/>
      <c r="S9" s="941" t="s">
        <v>367</v>
      </c>
      <c r="T9" s="543"/>
      <c r="U9" s="530"/>
      <c r="V9" s="530"/>
      <c r="W9" s="546">
        <v>4</v>
      </c>
      <c r="X9" s="530" t="s">
        <v>268</v>
      </c>
      <c r="Y9" s="543"/>
      <c r="Z9" s="543"/>
      <c r="AA9" s="543"/>
      <c r="AB9" s="1406"/>
      <c r="AC9" s="1406" t="e">
        <f>#REF!+#REF!+#REF!+#REF!+#REF!+#REF!</f>
        <v>#REF!</v>
      </c>
      <c r="AD9" s="1406"/>
      <c r="AE9" s="1359" t="e">
        <f>#REF!+#REF!+#REF!+#REF!+#REF!+#REF!</f>
        <v>#REF!</v>
      </c>
      <c r="AF9" s="1359"/>
      <c r="AG9" s="543" t="e">
        <f>#REF!+#REF!+#REF!</f>
        <v>#REF!</v>
      </c>
      <c r="AH9" s="530"/>
      <c r="AI9" s="530"/>
      <c r="AJ9" s="530"/>
      <c r="AK9" s="530"/>
      <c r="AL9" s="530"/>
      <c r="AM9" s="530"/>
      <c r="AN9" s="530"/>
      <c r="AO9" s="531"/>
      <c r="AP9" s="530"/>
      <c r="AQ9" s="530"/>
      <c r="AR9" s="530"/>
      <c r="AS9" s="530"/>
      <c r="AT9" s="543"/>
      <c r="AU9" s="543"/>
      <c r="AV9" s="543"/>
      <c r="AW9" s="543"/>
      <c r="AX9" s="543"/>
      <c r="AY9" s="543"/>
      <c r="AZ9" s="543"/>
      <c r="BA9" s="543"/>
      <c r="BB9" s="543"/>
      <c r="BC9" s="543"/>
      <c r="BD9" s="543"/>
      <c r="BE9" s="543"/>
      <c r="BF9" s="543"/>
      <c r="BG9" s="543"/>
      <c r="BH9" s="543"/>
      <c r="BI9" s="543"/>
      <c r="BJ9" s="543"/>
      <c r="BK9" s="543"/>
      <c r="BL9" s="543"/>
      <c r="BM9" s="543"/>
      <c r="BN9" s="543"/>
      <c r="BO9" s="543"/>
      <c r="BP9" s="543"/>
    </row>
    <row r="10" spans="3:68" s="19" customFormat="1" ht="22.5" hidden="1" customHeight="1">
      <c r="D10" s="1463"/>
      <c r="E10" s="1464"/>
      <c r="F10" s="1407" t="s">
        <v>368</v>
      </c>
      <c r="G10" s="1175" t="s">
        <v>352</v>
      </c>
      <c r="H10" s="1487">
        <f>Y24+Y51+Y78+Y105+Y132+Y159+Y186+Y213+Y240+Y267</f>
        <v>0</v>
      </c>
      <c r="I10" s="1412" t="s">
        <v>305</v>
      </c>
      <c r="J10" s="1525">
        <f>AA24+AA51+AA78+AA105+AA132+AA159+AA186+AA213+AA240+AA267</f>
        <v>0</v>
      </c>
      <c r="K10" s="1418" t="s">
        <v>367</v>
      </c>
      <c r="L10" s="1487">
        <f>Z24+Z51+Z78+Z105+Z132+Z159+Z186+Z213+Z240+Z267</f>
        <v>0</v>
      </c>
      <c r="M10" s="1426" t="s">
        <v>305</v>
      </c>
      <c r="N10" s="1525">
        <f>AB24+AB51+AB78+AB105+AB132+AB159+AB186+AB213+AB240+AB267</f>
        <v>0</v>
      </c>
      <c r="O10" s="1418" t="s">
        <v>367</v>
      </c>
      <c r="P10" s="1505">
        <f>H10+L10</f>
        <v>0</v>
      </c>
      <c r="Q10" s="1523" t="s">
        <v>248</v>
      </c>
      <c r="R10" s="1506">
        <f>J10+N10</f>
        <v>0</v>
      </c>
      <c r="S10" s="1430" t="s">
        <v>367</v>
      </c>
      <c r="T10" s="543"/>
      <c r="U10" s="530" t="s">
        <v>359</v>
      </c>
      <c r="V10" s="530"/>
      <c r="W10" s="546">
        <v>5</v>
      </c>
      <c r="X10" s="530" t="s">
        <v>152</v>
      </c>
      <c r="Y10" s="531" t="s">
        <v>156</v>
      </c>
      <c r="Z10" s="531">
        <v>0</v>
      </c>
      <c r="AA10" s="531" t="s">
        <v>261</v>
      </c>
      <c r="AB10" s="531" t="s">
        <v>618</v>
      </c>
      <c r="AC10" s="1406" t="e">
        <f>#REF!+#REF!+#REF!+#REF!+#REF!+#REF!</f>
        <v>#REF!</v>
      </c>
      <c r="AD10" s="1406"/>
      <c r="AE10" s="1359" t="e">
        <f>#REF!+#REF!+#REF!+#REF!+#REF!+#REF!</f>
        <v>#REF!</v>
      </c>
      <c r="AF10" s="1359"/>
      <c r="AG10" s="543" t="e">
        <f>#REF!+#REF!+#REF!</f>
        <v>#REF!</v>
      </c>
      <c r="AH10" s="530"/>
      <c r="AI10" s="530"/>
      <c r="AJ10" s="530"/>
      <c r="AK10" s="530"/>
      <c r="AL10" s="530"/>
      <c r="AM10" s="530"/>
      <c r="AN10" s="530"/>
      <c r="AO10" s="531"/>
      <c r="AP10" s="530"/>
      <c r="AQ10" s="530"/>
      <c r="AR10" s="530"/>
      <c r="AS10" s="548"/>
      <c r="AT10" s="549"/>
      <c r="AU10" s="550"/>
      <c r="AV10" s="543"/>
      <c r="AW10" s="543"/>
      <c r="AX10" s="543"/>
      <c r="AY10" s="543"/>
      <c r="AZ10" s="543"/>
      <c r="BA10" s="543"/>
      <c r="BB10" s="543"/>
      <c r="BC10" s="543"/>
      <c r="BD10" s="543"/>
      <c r="BE10" s="543"/>
      <c r="BF10" s="543"/>
      <c r="BG10" s="543"/>
      <c r="BH10" s="543"/>
      <c r="BI10" s="543"/>
      <c r="BJ10" s="543"/>
      <c r="BK10" s="543"/>
      <c r="BL10" s="543"/>
      <c r="BM10" s="543"/>
      <c r="BN10" s="543"/>
      <c r="BO10" s="543"/>
      <c r="BP10" s="543"/>
    </row>
    <row r="11" spans="3:68" s="269" customFormat="1" ht="22.5" hidden="1" customHeight="1">
      <c r="C11" s="19"/>
      <c r="D11" s="1465"/>
      <c r="E11" s="1466"/>
      <c r="F11" s="1408"/>
      <c r="G11" s="1176" t="s">
        <v>369</v>
      </c>
      <c r="H11" s="1488"/>
      <c r="I11" s="1413"/>
      <c r="J11" s="1526"/>
      <c r="K11" s="1419"/>
      <c r="L11" s="1488"/>
      <c r="M11" s="1427"/>
      <c r="N11" s="1526"/>
      <c r="O11" s="1419"/>
      <c r="P11" s="1485"/>
      <c r="Q11" s="1524"/>
      <c r="R11" s="1486"/>
      <c r="S11" s="1431"/>
      <c r="T11" s="551"/>
      <c r="U11" s="529"/>
      <c r="V11" s="529"/>
      <c r="W11" s="546">
        <v>6</v>
      </c>
      <c r="X11" s="529" t="s">
        <v>152</v>
      </c>
      <c r="Y11" s="531">
        <v>0</v>
      </c>
      <c r="Z11" s="531" t="s">
        <v>156</v>
      </c>
      <c r="AA11" s="531" t="s">
        <v>262</v>
      </c>
      <c r="AB11" s="529"/>
      <c r="AC11" s="1406"/>
      <c r="AD11" s="1406"/>
      <c r="AE11" s="1359"/>
      <c r="AF11" s="1359"/>
      <c r="AG11" s="543"/>
      <c r="AH11" s="530"/>
      <c r="AI11" s="529"/>
      <c r="AJ11" s="529"/>
      <c r="AK11" s="529"/>
      <c r="AL11" s="529"/>
      <c r="AM11" s="529"/>
      <c r="AN11" s="529"/>
      <c r="AO11" s="531"/>
      <c r="AP11" s="529"/>
      <c r="AQ11" s="530"/>
      <c r="AR11" s="529"/>
      <c r="AS11" s="529"/>
      <c r="AT11" s="552"/>
      <c r="AU11" s="552"/>
      <c r="AV11" s="552"/>
      <c r="AW11" s="552"/>
      <c r="AX11" s="552"/>
      <c r="AY11" s="552"/>
      <c r="AZ11" s="552"/>
      <c r="BA11" s="552"/>
      <c r="BB11" s="552"/>
      <c r="BC11" s="552"/>
      <c r="BD11" s="552"/>
      <c r="BE11" s="552"/>
      <c r="BF11" s="552"/>
      <c r="BG11" s="552"/>
      <c r="BH11" s="552"/>
      <c r="BI11" s="552"/>
      <c r="BJ11" s="552"/>
      <c r="BK11" s="552"/>
      <c r="BL11" s="552"/>
      <c r="BM11" s="552"/>
      <c r="BN11" s="552"/>
      <c r="BO11" s="552"/>
      <c r="BP11" s="552"/>
    </row>
    <row r="12" spans="3:68" s="19" customFormat="1" ht="28.5" customHeight="1" thickBot="1">
      <c r="D12" s="1409" t="s">
        <v>819</v>
      </c>
      <c r="E12" s="1410"/>
      <c r="F12" s="1410"/>
      <c r="G12" s="1411"/>
      <c r="H12" s="1235">
        <f>①利用!AQ27</f>
        <v>0</v>
      </c>
      <c r="I12" s="1236">
        <f>①利用!AQ29</f>
        <v>0</v>
      </c>
      <c r="J12" s="1236">
        <f>①利用!AQ31</f>
        <v>0</v>
      </c>
      <c r="K12" s="1237">
        <f>SUM(H12:J12)</f>
        <v>0</v>
      </c>
      <c r="L12" s="1235">
        <f>①利用!AR27</f>
        <v>0</v>
      </c>
      <c r="M12" s="1236">
        <f>①利用!AR29</f>
        <v>0</v>
      </c>
      <c r="N12" s="1236">
        <f>①利用!AR31</f>
        <v>0</v>
      </c>
      <c r="O12" s="1233">
        <f>SUM(L12:N12)</f>
        <v>0</v>
      </c>
      <c r="P12" s="1231">
        <f>H12+L12</f>
        <v>0</v>
      </c>
      <c r="Q12" s="1232">
        <f>I12+M12</f>
        <v>0</v>
      </c>
      <c r="R12" s="1232">
        <f>J12+N12</f>
        <v>0</v>
      </c>
      <c r="S12" s="1233">
        <f>SUM(P12:R12)</f>
        <v>0</v>
      </c>
      <c r="T12" s="553"/>
      <c r="U12" s="543"/>
      <c r="V12" s="530"/>
      <c r="W12" s="543"/>
      <c r="X12" s="554" t="s">
        <v>92</v>
      </c>
      <c r="Y12" s="531" t="s">
        <v>156</v>
      </c>
      <c r="Z12" s="531">
        <v>0</v>
      </c>
      <c r="AA12" s="531" t="s">
        <v>263</v>
      </c>
      <c r="AB12" s="531"/>
      <c r="AC12" s="543"/>
      <c r="AD12" s="530"/>
      <c r="AE12" s="530"/>
      <c r="AF12" s="530"/>
      <c r="AG12" s="530"/>
      <c r="AH12" s="530"/>
      <c r="AI12" s="530"/>
      <c r="AJ12" s="530"/>
      <c r="AK12" s="530" t="s">
        <v>269</v>
      </c>
      <c r="AL12" s="530"/>
      <c r="AM12" s="530"/>
      <c r="AN12" s="530"/>
      <c r="AO12" s="531"/>
      <c r="AP12" s="530" t="s">
        <v>822</v>
      </c>
      <c r="AQ12" s="530" t="s">
        <v>664</v>
      </c>
      <c r="AR12" s="530"/>
      <c r="AS12" s="530"/>
      <c r="AT12" s="543"/>
      <c r="AU12" s="543"/>
      <c r="AV12" s="543"/>
      <c r="AW12" s="543"/>
      <c r="AX12" s="543"/>
      <c r="AY12" s="543"/>
      <c r="AZ12" s="543"/>
      <c r="BA12" s="543"/>
      <c r="BB12" s="543"/>
      <c r="BC12" s="543"/>
      <c r="BD12" s="543"/>
      <c r="BE12" s="543"/>
      <c r="BF12" s="543"/>
      <c r="BG12" s="543"/>
      <c r="BH12" s="543"/>
      <c r="BI12" s="543"/>
      <c r="BJ12" s="543"/>
      <c r="BK12" s="543"/>
      <c r="BL12" s="543"/>
      <c r="BM12" s="543"/>
      <c r="BN12" s="543"/>
      <c r="BO12" s="543"/>
      <c r="BP12" s="543"/>
    </row>
    <row r="13" spans="3:68" s="19" customFormat="1" ht="35.25" customHeight="1" thickBot="1">
      <c r="D13" s="1494" t="s">
        <v>820</v>
      </c>
      <c r="E13" s="1495"/>
      <c r="F13" s="1495"/>
      <c r="G13" s="1496"/>
      <c r="H13" s="1238">
        <f>J10+H10</f>
        <v>0</v>
      </c>
      <c r="I13" s="1239">
        <f>H6+H7+H8+H9</f>
        <v>0</v>
      </c>
      <c r="J13" s="1239">
        <f>H5</f>
        <v>0</v>
      </c>
      <c r="K13" s="1240">
        <f>SUM(H13:J13)</f>
        <v>0</v>
      </c>
      <c r="L13" s="1238">
        <f>N10+L10</f>
        <v>0</v>
      </c>
      <c r="M13" s="1239">
        <f>L6+L7+L8+L9</f>
        <v>0</v>
      </c>
      <c r="N13" s="1239">
        <f>L5</f>
        <v>0</v>
      </c>
      <c r="O13" s="1241">
        <f>SUM(L13:N13)</f>
        <v>0</v>
      </c>
      <c r="P13" s="1228">
        <f>R10+P10</f>
        <v>0</v>
      </c>
      <c r="Q13" s="1229">
        <f>P6+P8+P9</f>
        <v>0</v>
      </c>
      <c r="R13" s="1229">
        <f>P5</f>
        <v>0</v>
      </c>
      <c r="S13" s="1234">
        <f>SUM(P13:R13)</f>
        <v>0</v>
      </c>
      <c r="T13" s="555"/>
      <c r="U13" s="543"/>
      <c r="V13" s="530"/>
      <c r="W13" s="543"/>
      <c r="X13" s="554" t="s">
        <v>92</v>
      </c>
      <c r="Y13" s="531">
        <v>0</v>
      </c>
      <c r="Z13" s="531" t="s">
        <v>156</v>
      </c>
      <c r="AA13" s="531" t="s">
        <v>264</v>
      </c>
      <c r="AB13" s="531"/>
      <c r="AC13" s="530"/>
      <c r="AD13" s="530"/>
      <c r="AE13" s="530"/>
      <c r="AF13" s="530"/>
      <c r="AG13" s="530"/>
      <c r="AH13" s="530"/>
      <c r="AI13" s="530"/>
      <c r="AJ13" s="530"/>
      <c r="AK13" s="530" t="s">
        <v>270</v>
      </c>
      <c r="AL13" s="530"/>
      <c r="AM13" s="531" t="s">
        <v>268</v>
      </c>
      <c r="AN13" s="545" t="s">
        <v>267</v>
      </c>
      <c r="AO13" s="530" t="s">
        <v>156</v>
      </c>
      <c r="AP13" s="530" t="s">
        <v>823</v>
      </c>
      <c r="AQ13" s="530" t="s">
        <v>647</v>
      </c>
      <c r="AR13" s="530"/>
      <c r="AS13" s="530"/>
      <c r="AT13" s="543"/>
      <c r="AU13" s="556"/>
      <c r="AV13" s="550"/>
      <c r="AW13" s="549"/>
      <c r="AX13" s="543"/>
      <c r="AY13" s="543"/>
      <c r="AZ13" s="543"/>
      <c r="BA13" s="543"/>
      <c r="BB13" s="543"/>
      <c r="BC13" s="543"/>
      <c r="BD13" s="543"/>
      <c r="BE13" s="543"/>
      <c r="BF13" s="543"/>
      <c r="BG13" s="543"/>
      <c r="BH13" s="543"/>
      <c r="BI13" s="543"/>
      <c r="BJ13" s="543"/>
      <c r="BK13" s="543"/>
      <c r="BL13" s="543"/>
      <c r="BM13" s="543"/>
      <c r="BN13" s="543"/>
      <c r="BO13" s="543"/>
      <c r="BP13" s="543"/>
    </row>
    <row r="14" spans="3:68" s="19" customFormat="1" ht="63.75" customHeight="1" thickBot="1">
      <c r="D14" s="455"/>
      <c r="E14" s="260"/>
      <c r="F14" s="260"/>
      <c r="G14" s="260"/>
      <c r="H14" s="456"/>
      <c r="I14" s="456"/>
      <c r="J14" s="456"/>
      <c r="K14" s="456"/>
      <c r="L14" s="456"/>
      <c r="M14" s="456"/>
      <c r="N14" s="456"/>
      <c r="O14" s="456"/>
      <c r="P14" s="457"/>
      <c r="Q14" s="457"/>
      <c r="R14" s="1516"/>
      <c r="S14" s="1516"/>
      <c r="T14" s="557"/>
      <c r="U14" s="529"/>
      <c r="V14" s="558"/>
      <c r="W14" s="559"/>
      <c r="X14" s="531"/>
      <c r="Y14" s="559"/>
      <c r="Z14" s="559"/>
      <c r="AA14" s="559"/>
      <c r="AB14" s="559"/>
      <c r="AC14" s="558"/>
      <c r="AD14" s="558"/>
      <c r="AE14" s="558"/>
      <c r="AF14" s="558"/>
      <c r="AG14" s="558"/>
      <c r="AH14" s="558"/>
      <c r="AI14" s="558"/>
      <c r="AJ14" s="558"/>
      <c r="AK14" s="558" t="s">
        <v>271</v>
      </c>
      <c r="AL14" s="558"/>
      <c r="AM14" s="531" t="s">
        <v>268</v>
      </c>
      <c r="AN14" s="531" t="s">
        <v>156</v>
      </c>
      <c r="AO14" s="530" t="s">
        <v>260</v>
      </c>
      <c r="AP14" s="530" t="s">
        <v>824</v>
      </c>
      <c r="AQ14" s="530" t="s">
        <v>648</v>
      </c>
      <c r="AR14" s="530"/>
      <c r="AS14" s="530"/>
      <c r="AT14" s="543"/>
      <c r="AU14" s="556"/>
      <c r="AV14" s="543"/>
      <c r="AW14" s="543"/>
      <c r="AX14" s="543"/>
      <c r="AY14" s="543"/>
      <c r="AZ14" s="543"/>
      <c r="BA14" s="543"/>
      <c r="BB14" s="543"/>
      <c r="BC14" s="543"/>
      <c r="BD14" s="543"/>
      <c r="BE14" s="543"/>
      <c r="BF14" s="543"/>
      <c r="BG14" s="543"/>
      <c r="BH14" s="543"/>
      <c r="BI14" s="543"/>
      <c r="BJ14" s="543"/>
      <c r="BK14" s="543"/>
      <c r="BL14" s="543"/>
      <c r="BM14" s="543"/>
      <c r="BN14" s="543"/>
      <c r="BO14" s="543"/>
      <c r="BP14" s="543"/>
    </row>
    <row r="15" spans="3:68" s="19" customFormat="1" ht="42.75" customHeight="1" thickBot="1">
      <c r="D15" s="1457" t="s">
        <v>258</v>
      </c>
      <c r="E15" s="1458"/>
      <c r="F15" s="1368"/>
      <c r="G15" s="1369"/>
      <c r="H15" s="1369"/>
      <c r="I15" s="1369"/>
      <c r="J15" s="1369"/>
      <c r="K15" s="1370"/>
      <c r="L15" s="103"/>
      <c r="M15" s="103"/>
      <c r="N15" s="103"/>
      <c r="O15" s="1361" t="s">
        <v>351</v>
      </c>
      <c r="P15" s="1361"/>
      <c r="Q15" s="103" t="s">
        <v>151</v>
      </c>
      <c r="R15" s="103"/>
      <c r="S15" s="370"/>
      <c r="T15" s="560"/>
      <c r="U15" s="554">
        <f>①利用!M20</f>
        <v>0</v>
      </c>
      <c r="V15" s="531" t="e">
        <f>#REF!</f>
        <v>#REF!</v>
      </c>
      <c r="W15" s="561" t="e">
        <f>#REF!</f>
        <v>#REF!</v>
      </c>
      <c r="X15" s="562">
        <f>①利用!O20</f>
        <v>0</v>
      </c>
      <c r="Y15" s="562" t="e">
        <f>#REF!</f>
        <v>#REF!</v>
      </c>
      <c r="Z15" s="563"/>
      <c r="AA15" s="530"/>
      <c r="AB15" s="530"/>
      <c r="AC15" s="564">
        <f>①利用!Q20</f>
        <v>0</v>
      </c>
      <c r="AD15" s="564"/>
      <c r="AE15" s="543"/>
      <c r="AF15" s="564"/>
      <c r="AG15" s="564"/>
      <c r="AH15" s="565"/>
      <c r="AI15" s="565"/>
      <c r="AJ15" s="565"/>
      <c r="AK15" s="566"/>
      <c r="AL15" s="567"/>
      <c r="AM15" s="531" t="s">
        <v>152</v>
      </c>
      <c r="AN15" s="545" t="s">
        <v>267</v>
      </c>
      <c r="AO15" s="530" t="s">
        <v>261</v>
      </c>
      <c r="AP15" s="530" t="s">
        <v>825</v>
      </c>
      <c r="AQ15" s="530" t="s">
        <v>649</v>
      </c>
      <c r="AR15" s="530"/>
      <c r="AS15" s="530"/>
      <c r="AT15" s="543"/>
      <c r="AU15" s="559"/>
      <c r="AV15" s="543"/>
      <c r="AW15" s="543"/>
      <c r="AX15" s="543"/>
      <c r="AY15" s="543"/>
      <c r="AZ15" s="543"/>
      <c r="BA15" s="543"/>
      <c r="BB15" s="543"/>
      <c r="BC15" s="543"/>
      <c r="BD15" s="543"/>
      <c r="BE15" s="543"/>
      <c r="BF15" s="543"/>
      <c r="BG15" s="543"/>
      <c r="BH15" s="543"/>
      <c r="BI15" s="543"/>
      <c r="BJ15" s="543"/>
      <c r="BK15" s="543"/>
      <c r="BL15" s="543"/>
      <c r="BM15" s="543"/>
      <c r="BN15" s="543"/>
      <c r="BO15" s="543"/>
      <c r="BP15" s="543"/>
    </row>
    <row r="16" spans="3:68" s="20" customFormat="1" ht="42.75" customHeight="1" thickBot="1">
      <c r="D16" s="930" t="s">
        <v>35</v>
      </c>
      <c r="E16" s="931"/>
      <c r="F16" s="1438">
        <f>①利用!$S$8</f>
        <v>0</v>
      </c>
      <c r="G16" s="1439"/>
      <c r="H16" s="1439"/>
      <c r="I16" s="1439"/>
      <c r="J16" s="1439"/>
      <c r="K16" s="1439"/>
      <c r="L16" s="1439"/>
      <c r="M16" s="1439"/>
      <c r="N16" s="1439"/>
      <c r="O16" s="1439"/>
      <c r="P16" s="1439"/>
      <c r="Q16" s="1439"/>
      <c r="R16" s="1439"/>
      <c r="S16" s="1440"/>
      <c r="T16" s="568"/>
      <c r="U16" s="554" t="e">
        <f>#REF!</f>
        <v>#REF!</v>
      </c>
      <c r="V16" s="569"/>
      <c r="W16" s="570"/>
      <c r="X16" s="567"/>
      <c r="Y16" s="1397" t="s">
        <v>769</v>
      </c>
      <c r="Z16" s="1398"/>
      <c r="AA16" s="1398"/>
      <c r="AB16" s="1399"/>
      <c r="AC16" s="1435" t="s">
        <v>770</v>
      </c>
      <c r="AD16" s="1436"/>
      <c r="AE16" s="1436"/>
      <c r="AF16" s="1437"/>
      <c r="AG16" s="888" t="s">
        <v>363</v>
      </c>
      <c r="AH16" s="889"/>
      <c r="AI16" s="890"/>
      <c r="AJ16" s="572"/>
      <c r="AK16" s="572"/>
      <c r="AL16" s="572"/>
      <c r="AM16" s="573" t="s">
        <v>152</v>
      </c>
      <c r="AN16" s="573" t="s">
        <v>340</v>
      </c>
      <c r="AO16" s="574" t="s">
        <v>262</v>
      </c>
      <c r="AP16" s="569"/>
      <c r="AQ16" s="569" t="s">
        <v>651</v>
      </c>
      <c r="AR16" s="569"/>
      <c r="AS16" s="569"/>
      <c r="AT16" s="571"/>
      <c r="AU16" s="559"/>
      <c r="AV16" s="571"/>
      <c r="AW16" s="571"/>
      <c r="AX16" s="571"/>
      <c r="AY16" s="571"/>
      <c r="AZ16" s="571"/>
      <c r="BB16" s="571"/>
      <c r="BC16" s="571"/>
      <c r="BD16" s="571"/>
      <c r="BE16" s="571"/>
      <c r="BF16" s="571"/>
      <c r="BG16" s="571"/>
      <c r="BH16" s="571"/>
      <c r="BI16" s="571"/>
      <c r="BJ16" s="571"/>
      <c r="BK16" s="571"/>
      <c r="BL16" s="571"/>
      <c r="BM16" s="571"/>
      <c r="BN16" s="571"/>
      <c r="BO16" s="571"/>
      <c r="BP16" s="571"/>
    </row>
    <row r="17" spans="4:68" s="19" customFormat="1" ht="22.5" customHeight="1">
      <c r="D17" s="1459" t="s">
        <v>36</v>
      </c>
      <c r="E17" s="1420" t="s">
        <v>154</v>
      </c>
      <c r="F17" s="1421"/>
      <c r="G17" s="1422"/>
      <c r="H17" s="1467" t="s">
        <v>37</v>
      </c>
      <c r="I17" s="1469" t="s">
        <v>38</v>
      </c>
      <c r="J17" s="1481" t="s">
        <v>153</v>
      </c>
      <c r="K17" s="1482"/>
      <c r="L17" s="1414" t="s">
        <v>311</v>
      </c>
      <c r="M17" s="1416" t="s">
        <v>235</v>
      </c>
      <c r="N17" s="1432" t="s">
        <v>236</v>
      </c>
      <c r="O17" s="1497" t="s">
        <v>775</v>
      </c>
      <c r="P17" s="1497" t="s">
        <v>366</v>
      </c>
      <c r="Q17" s="1507" t="s">
        <v>401</v>
      </c>
      <c r="R17" s="1508"/>
      <c r="S17" s="1509"/>
      <c r="T17" s="261"/>
      <c r="U17" s="554" t="e">
        <f>#REF!</f>
        <v>#REF!</v>
      </c>
      <c r="V17" s="530"/>
      <c r="W17" s="575"/>
      <c r="X17" s="576"/>
      <c r="Y17" s="859"/>
      <c r="Z17" s="860">
        <f>COUNTIFS(L19:L38,$AO$5,U19:U38,$AK$6)</f>
        <v>0</v>
      </c>
      <c r="AA17" s="860">
        <f>SUM(Y19:AA19)</f>
        <v>0</v>
      </c>
      <c r="AB17" s="861">
        <f>COUNTIFS(L19:L38,$AO$7,U19:U38,$AK$6)</f>
        <v>0</v>
      </c>
      <c r="AC17" s="1441">
        <f>COUNTIFS(M19:M38,$AO$5,U19:U38,$AK$6)</f>
        <v>0</v>
      </c>
      <c r="AD17" s="1442"/>
      <c r="AE17" s="860">
        <f>SUM(AC19:AE19)</f>
        <v>0</v>
      </c>
      <c r="AF17" s="861">
        <f>COUNTIFS(M19:M38,$AO$7,U19:U38,$AK$6)</f>
        <v>0</v>
      </c>
      <c r="AG17" s="877"/>
      <c r="AH17" s="860">
        <f>COUNTIFS(N19:N38,$AO$7,U19:U38,$AK$6)</f>
        <v>0</v>
      </c>
      <c r="AI17" s="886"/>
      <c r="AJ17" s="558"/>
      <c r="AK17" s="559"/>
      <c r="AL17" s="559"/>
      <c r="AM17" s="531" t="s">
        <v>92</v>
      </c>
      <c r="AN17" s="545" t="s">
        <v>267</v>
      </c>
      <c r="AO17" s="530" t="s">
        <v>263</v>
      </c>
      <c r="AP17" s="530"/>
      <c r="AQ17" s="569" t="s">
        <v>650</v>
      </c>
      <c r="AR17" s="530"/>
      <c r="AS17" s="530"/>
      <c r="AT17" s="543"/>
      <c r="AU17" s="559"/>
      <c r="AV17" s="543"/>
      <c r="AW17" s="543"/>
      <c r="AX17" s="543"/>
      <c r="AY17" s="543"/>
      <c r="AZ17" s="543"/>
      <c r="BA17" s="543"/>
      <c r="BB17" s="543"/>
      <c r="BC17" s="543"/>
      <c r="BD17" s="543"/>
      <c r="BE17" s="543"/>
      <c r="BF17" s="543"/>
      <c r="BG17" s="543"/>
      <c r="BH17" s="543"/>
      <c r="BI17" s="543"/>
      <c r="BJ17" s="543"/>
      <c r="BK17" s="543"/>
      <c r="BL17" s="543"/>
      <c r="BM17" s="543"/>
      <c r="BN17" s="543"/>
      <c r="BO17" s="543"/>
      <c r="BP17" s="543"/>
    </row>
    <row r="18" spans="4:68" s="19" customFormat="1" ht="22.5" customHeight="1">
      <c r="D18" s="1460"/>
      <c r="E18" s="1423"/>
      <c r="F18" s="1424"/>
      <c r="G18" s="1425"/>
      <c r="H18" s="1468"/>
      <c r="I18" s="1470"/>
      <c r="J18" s="1483"/>
      <c r="K18" s="1484"/>
      <c r="L18" s="1415"/>
      <c r="M18" s="1417"/>
      <c r="N18" s="1433"/>
      <c r="O18" s="1498"/>
      <c r="P18" s="1498"/>
      <c r="Q18" s="1510"/>
      <c r="R18" s="1511"/>
      <c r="S18" s="1512"/>
      <c r="T18" s="261"/>
      <c r="U18" s="577"/>
      <c r="V18" s="559"/>
      <c r="W18" s="575"/>
      <c r="X18" s="261"/>
      <c r="Y18" s="862" t="s">
        <v>361</v>
      </c>
      <c r="Z18" s="863" t="s">
        <v>360</v>
      </c>
      <c r="AA18" s="261" t="s">
        <v>353</v>
      </c>
      <c r="AB18" s="864" t="s">
        <v>362</v>
      </c>
      <c r="AC18" s="862" t="s">
        <v>361</v>
      </c>
      <c r="AD18" s="863" t="s">
        <v>360</v>
      </c>
      <c r="AE18" s="261" t="s">
        <v>353</v>
      </c>
      <c r="AF18" s="864" t="s">
        <v>362</v>
      </c>
      <c r="AG18" s="862" t="s">
        <v>353</v>
      </c>
      <c r="AH18" s="261" t="s">
        <v>362</v>
      </c>
      <c r="AI18" s="887"/>
      <c r="AJ18" s="558"/>
      <c r="AK18" s="559"/>
      <c r="AL18" s="559"/>
      <c r="AM18" s="531" t="s">
        <v>92</v>
      </c>
      <c r="AN18" s="531" t="s">
        <v>340</v>
      </c>
      <c r="AO18" s="530" t="s">
        <v>264</v>
      </c>
      <c r="AP18" s="530"/>
      <c r="AQ18" s="530" t="s">
        <v>652</v>
      </c>
      <c r="AR18" s="530"/>
      <c r="AS18" s="530"/>
      <c r="AT18" s="543"/>
      <c r="AU18" s="543"/>
      <c r="AV18" s="543"/>
      <c r="AW18" s="543"/>
      <c r="AX18" s="543"/>
      <c r="AY18" s="543"/>
      <c r="AZ18" s="543"/>
      <c r="BA18" s="543"/>
      <c r="BB18" s="543"/>
      <c r="BC18" s="543"/>
      <c r="BD18" s="543"/>
      <c r="BE18" s="543"/>
      <c r="BF18" s="543"/>
      <c r="BG18" s="543"/>
      <c r="BH18" s="543"/>
      <c r="BI18" s="543"/>
      <c r="BJ18" s="543"/>
      <c r="BK18" s="543"/>
      <c r="BL18" s="543"/>
      <c r="BM18" s="543"/>
      <c r="BN18" s="543"/>
      <c r="BO18" s="543"/>
      <c r="BP18" s="543"/>
    </row>
    <row r="19" spans="4:68" s="19" customFormat="1" ht="45" customHeight="1">
      <c r="D19" s="932">
        <v>1</v>
      </c>
      <c r="E19" s="1380"/>
      <c r="F19" s="1381"/>
      <c r="G19" s="1382"/>
      <c r="H19" s="926"/>
      <c r="I19" s="927"/>
      <c r="J19" s="935"/>
      <c r="K19" s="936"/>
      <c r="L19" s="926"/>
      <c r="M19" s="926"/>
      <c r="N19" s="926"/>
      <c r="O19" s="929"/>
      <c r="P19" s="928"/>
      <c r="Q19" s="1362"/>
      <c r="R19" s="1363"/>
      <c r="S19" s="1364"/>
      <c r="T19" s="559"/>
      <c r="U19" s="529">
        <f t="shared" ref="U19:U38" si="0">$F$15</f>
        <v>0</v>
      </c>
      <c r="V19" s="559">
        <f t="shared" ref="V19:V27" si="1">H19</f>
        <v>0</v>
      </c>
      <c r="W19" s="531">
        <f t="shared" ref="W19:W27" si="2">I19</f>
        <v>0</v>
      </c>
      <c r="X19" s="261" t="e">
        <f t="array" ref="X19">INDEX($X$6:$AA$13,MATCH(U19&amp;V19&amp;W19,$X$6:$X$13&amp;$Y$6:$Y$13&amp;$Z$6:$Z$13,0),4)</f>
        <v>#N/A</v>
      </c>
      <c r="Y19" s="877">
        <f>COUNTIFS(L19:L38,$AO$5,U19:U38,$AK$6,O19:O38,#REF!)-Y20-Y21</f>
        <v>0</v>
      </c>
      <c r="Z19" s="860">
        <f>COUNTIFS(L19:L38,$AO$5,U19:U38,$AK$6)-Y19-Y20-Z20-Z21-Y21</f>
        <v>0</v>
      </c>
      <c r="AA19" s="860">
        <f>COUNTIFS(L19:L38,$AO$7,U19:U38,$AK$6,O19:O38,#REF!)-AA20-AA21</f>
        <v>0</v>
      </c>
      <c r="AB19" s="891">
        <f>AB17-AA20-AA21-AA19-AB20-AB21</f>
        <v>0</v>
      </c>
      <c r="AC19" s="877">
        <f>COUNTIFS(M19:M38,$AO$5,U19:U38,$AK$6,O19:O38,#REF!)-AC20-AC21</f>
        <v>0</v>
      </c>
      <c r="AD19" s="860">
        <f>COUNTIFS(M19:M38,$AO$5,U19:U38,$AK$6)-AC19-AC20-AC21-AD21-AD20</f>
        <v>0</v>
      </c>
      <c r="AE19" s="860">
        <f>COUNTIFS(M19:M38,$AO$7,U19:U38,$AK$6,O19:O38,#REF!)-AE20-AE21</f>
        <v>0</v>
      </c>
      <c r="AF19" s="891">
        <f>AF17-AE20-AE21-AE19-AF20-AF21</f>
        <v>0</v>
      </c>
      <c r="AG19" s="877">
        <f>COUNTIFS(N19:N38,$AO$7,U19:U38,$AK$6,O19:O38,#REF!)-AG20-AG21</f>
        <v>0</v>
      </c>
      <c r="AH19" s="892">
        <f>AH17-AG20-AG21-AG19-AH20-AH21</f>
        <v>0</v>
      </c>
      <c r="AI19" s="886"/>
      <c r="AJ19" s="558"/>
      <c r="AK19" s="543"/>
      <c r="AL19" s="578" t="s">
        <v>334</v>
      </c>
      <c r="AM19" s="548">
        <f>COUNTIFS(J19:J38,$AK$12,K19:K38,"&lt;5",H19:H38,$AO$6)</f>
        <v>0</v>
      </c>
      <c r="AN19" s="548">
        <f>COUNTIFS(J19:J38,$AK$12,K19:K38,"&lt;5",I19:I38,$AA$6)</f>
        <v>0</v>
      </c>
      <c r="AO19" s="530"/>
      <c r="AP19" s="530"/>
      <c r="AQ19" s="530" t="s">
        <v>653</v>
      </c>
      <c r="AR19" s="530"/>
      <c r="AS19" s="530"/>
      <c r="AT19" s="543"/>
      <c r="AU19" s="543"/>
      <c r="AV19" s="543"/>
      <c r="AW19" s="543"/>
      <c r="AX19" s="543"/>
      <c r="AY19" s="543"/>
      <c r="AZ19" s="543"/>
      <c r="BA19" s="543"/>
      <c r="BB19" s="543"/>
      <c r="BC19" s="543"/>
      <c r="BD19" s="543"/>
      <c r="BE19" s="543"/>
      <c r="BF19" s="543"/>
      <c r="BG19" s="543"/>
      <c r="BH19" s="543"/>
      <c r="BI19" s="543"/>
      <c r="BJ19" s="543"/>
      <c r="BK19" s="543"/>
      <c r="BL19" s="543"/>
      <c r="BM19" s="543"/>
      <c r="BN19" s="543"/>
      <c r="BO19" s="543"/>
      <c r="BP19" s="543"/>
    </row>
    <row r="20" spans="4:68" ht="45" customHeight="1">
      <c r="D20" s="933">
        <v>2</v>
      </c>
      <c r="E20" s="1380"/>
      <c r="F20" s="1381"/>
      <c r="G20" s="1382"/>
      <c r="H20" s="926"/>
      <c r="I20" s="927"/>
      <c r="J20" s="935"/>
      <c r="K20" s="936"/>
      <c r="L20" s="926"/>
      <c r="M20" s="926"/>
      <c r="N20" s="926"/>
      <c r="O20" s="929"/>
      <c r="P20" s="928"/>
      <c r="Q20" s="1355"/>
      <c r="R20" s="1356"/>
      <c r="S20" s="1357"/>
      <c r="T20" s="559"/>
      <c r="U20" s="529">
        <f t="shared" si="0"/>
        <v>0</v>
      </c>
      <c r="V20" s="559">
        <f t="shared" si="1"/>
        <v>0</v>
      </c>
      <c r="W20" s="531">
        <f t="shared" si="2"/>
        <v>0</v>
      </c>
      <c r="X20" s="261" t="e">
        <f t="array" ref="X20">INDEX($X$6:$AA$13,MATCH(U20&amp;V20&amp;W20,$X$6:$X$13&amp;$Y$6:$Y$13&amp;$Z$6:$Z$13,0),4)</f>
        <v>#N/A</v>
      </c>
      <c r="Y20" s="907">
        <f>COUNTIFS(L19:L38,$AN$5,U19:U38,$AK$6,P19:P38,#REF!,O19:O38,#REF!)</f>
        <v>0</v>
      </c>
      <c r="Z20" s="908">
        <f>COUNTIFS(L19:L38,$AO$5,U19:U38,$AK$6,P19:P38,#REF!)-Y20</f>
        <v>0</v>
      </c>
      <c r="AA20" s="908">
        <f>COUNTIFS(L19:L38,$AN$6,U19:U38,$AK$6,P19:P38,#REF!,O19:O38,#REF!)</f>
        <v>0</v>
      </c>
      <c r="AB20" s="909">
        <f>COUNTIFS(L19:L38,$AN$6,U19:U38,$AK$6,P19:P38,#REF!)-AA20</f>
        <v>0</v>
      </c>
      <c r="AC20" s="907">
        <f>COUNTIFS(M19:M38,$AO$5,U19:U38,$AK$6,P19:P38,#REF!,O19:O38,#REF!)</f>
        <v>0</v>
      </c>
      <c r="AD20" s="908">
        <f>COUNTIFS(M19:M38,$AO$5,U19:U38,$AK$6,P19:P38,#REF!)-AC20</f>
        <v>0</v>
      </c>
      <c r="AE20" s="908">
        <f>COUNTIFS(M19:M38,$AN$6,U19:U38,$AK$6,P19:P38,#REF!,O19:O38,#REF!)</f>
        <v>0</v>
      </c>
      <c r="AF20" s="909">
        <f>COUNTIFS(M19:M38,$AN$6,U19:U38,$AK$6,P19:P38,#REF!)-AE20</f>
        <v>0</v>
      </c>
      <c r="AG20" s="907">
        <f>COUNTIFS(N19:N38,$AN$6,U19:U38,$AK$6,P19:P38,#REF!,O19:O38,#REF!)</f>
        <v>0</v>
      </c>
      <c r="AH20" s="908">
        <f>COUNTIFS(N19:N38,$AN$6,U19:U38,$AK$6,P19:P38,#REF!)-AG20</f>
        <v>0</v>
      </c>
      <c r="AI20" s="909"/>
      <c r="AJ20" s="558" t="s">
        <v>773</v>
      </c>
      <c r="AK20" s="530">
        <f>SUM(Y20:AH20)</f>
        <v>0</v>
      </c>
      <c r="AL20" s="578" t="s">
        <v>335</v>
      </c>
      <c r="AM20" s="548">
        <f>COUNTIFS(J19:J38,$AK$12,K19:K38,"&gt;4",H19:H38,$AO$6)</f>
        <v>0</v>
      </c>
      <c r="AN20" s="548">
        <f>COUNTIFS(J19:J38,$AK$12,K19:K38,"&gt;4",I19:I38,$AA$6)</f>
        <v>0</v>
      </c>
      <c r="AO20" s="530"/>
      <c r="AQ20" s="530" t="s">
        <v>654</v>
      </c>
    </row>
    <row r="21" spans="4:68" ht="45" customHeight="1">
      <c r="D21" s="933">
        <v>3</v>
      </c>
      <c r="E21" s="1380"/>
      <c r="F21" s="1381"/>
      <c r="G21" s="1382"/>
      <c r="H21" s="926"/>
      <c r="I21" s="927"/>
      <c r="J21" s="935"/>
      <c r="K21" s="936"/>
      <c r="L21" s="926"/>
      <c r="M21" s="926"/>
      <c r="N21" s="926"/>
      <c r="O21" s="929"/>
      <c r="P21" s="928"/>
      <c r="Q21" s="1355"/>
      <c r="R21" s="1356"/>
      <c r="S21" s="1357"/>
      <c r="T21" s="559"/>
      <c r="U21" s="529">
        <f t="shared" si="0"/>
        <v>0</v>
      </c>
      <c r="V21" s="559">
        <f t="shared" si="1"/>
        <v>0</v>
      </c>
      <c r="W21" s="531">
        <f t="shared" si="2"/>
        <v>0</v>
      </c>
      <c r="X21" s="261" t="e">
        <f t="array" ref="X21">INDEX($X$6:$AA$13,MATCH(U21&amp;V21&amp;W21,$X$6:$X$13&amp;$Y$6:$Y$13&amp;$Z$6:$Z$13,0),4)</f>
        <v>#N/A</v>
      </c>
      <c r="Y21" s="903">
        <f>COUNTIFS(L19:L38,$AN$5,U19:U38,$AK$6,P19:P38,#REF!,O19:O38,#REF!)</f>
        <v>0</v>
      </c>
      <c r="Z21" s="905">
        <f>COUNTIFS(L19:L38,$AN$5,U19:U38,$AK$6,P19:P38,#REF!)-Y21</f>
        <v>0</v>
      </c>
      <c r="AA21" s="905">
        <f>COUNTIFS(L19:L38,$AN$6,U19:U38,$AK$6,P19:P38,#REF!,O19:O38,#REF!)</f>
        <v>0</v>
      </c>
      <c r="AB21" s="906">
        <f>COUNTIFS(L19:L38,$AN$6,U19:U38,$AK$6,P19:P38,#REF!)-AA21</f>
        <v>0</v>
      </c>
      <c r="AC21" s="903">
        <f>COUNTIFS(M19:M38,$AN$5,U19:U38,$AK$6,P19:P38,#REF!,O19:O38,#REF!)</f>
        <v>0</v>
      </c>
      <c r="AD21" s="905">
        <f>COUNTIFS(M19:M38,$AN$5,U19:U38,$AK$6,P19:P38,#REF!)-AC21</f>
        <v>0</v>
      </c>
      <c r="AE21" s="905">
        <f>COUNTIFS(M19:M38,$AN$6,U19:U38,$AK$6,P19:P38,#REF!,O19:O38,#REF!)</f>
        <v>0</v>
      </c>
      <c r="AF21" s="906">
        <f>COUNTIFS(M19:M38,$AN$6,U19:U38,$AK$6,P19:P38,#REF!)-AE21</f>
        <v>0</v>
      </c>
      <c r="AG21" s="903">
        <f>COUNTIFS(N19:N38,$AN$6,U19:U38,$AK$6,P19:P38,#REF!,O19:O38,#REF!)</f>
        <v>0</v>
      </c>
      <c r="AH21" s="905">
        <f>COUNTIFS(N19:N38,$AN$6,U19:U38,$AK$6,P19:P38,#REF!)-AG21</f>
        <v>0</v>
      </c>
      <c r="AI21" s="906"/>
      <c r="AJ21" s="558" t="s">
        <v>771</v>
      </c>
      <c r="AK21" s="530">
        <f>SUM(Y21:AH21)</f>
        <v>0</v>
      </c>
      <c r="AM21" s="548">
        <f>COUNTIFS(J19:J38,$AK$13,K19:K38,"&lt;5",H19:H38,$AA$6)</f>
        <v>0</v>
      </c>
      <c r="AN21" s="548">
        <f>COUNTIFS(J19:J38,$AK$13,K19:K38,"&lt;5",I19:I38,$AA$6)</f>
        <v>0</v>
      </c>
      <c r="AO21" s="548"/>
    </row>
    <row r="22" spans="4:68" ht="45" customHeight="1">
      <c r="D22" s="933">
        <v>4</v>
      </c>
      <c r="E22" s="1380"/>
      <c r="F22" s="1381"/>
      <c r="G22" s="1382"/>
      <c r="H22" s="926"/>
      <c r="I22" s="927"/>
      <c r="J22" s="935"/>
      <c r="K22" s="936"/>
      <c r="L22" s="926"/>
      <c r="M22" s="926"/>
      <c r="N22" s="926"/>
      <c r="O22" s="929"/>
      <c r="P22" s="928"/>
      <c r="Q22" s="1355"/>
      <c r="R22" s="1356"/>
      <c r="S22" s="1357"/>
      <c r="T22" s="559"/>
      <c r="U22" s="529">
        <f t="shared" si="0"/>
        <v>0</v>
      </c>
      <c r="V22" s="559">
        <f t="shared" si="1"/>
        <v>0</v>
      </c>
      <c r="W22" s="531">
        <f t="shared" si="2"/>
        <v>0</v>
      </c>
      <c r="X22" s="261" t="e">
        <f t="array" ref="X22">INDEX($X$6:$AA$13,MATCH(U22&amp;V22&amp;W22,$X$6:$X$13&amp;$Y$6:$Y$13&amp;$Z$6:$Z$13,0),4)</f>
        <v>#N/A</v>
      </c>
      <c r="Y22" s="868">
        <f>SUM(Y19:Y21)</f>
        <v>0</v>
      </c>
      <c r="Z22" s="531">
        <f>SUM(Z19:Z21)</f>
        <v>0</v>
      </c>
      <c r="AA22" s="531">
        <f>SUM(AA19:AA21)</f>
        <v>0</v>
      </c>
      <c r="AB22" s="867">
        <f>SUM(AB19:AB21)</f>
        <v>0</v>
      </c>
      <c r="AC22" s="868">
        <f>SUM(AC19:AC21)</f>
        <v>0</v>
      </c>
      <c r="AD22" s="531">
        <f>SUM(AD18:AD21)</f>
        <v>0</v>
      </c>
      <c r="AE22" s="531">
        <f>SUM(AE18:AE21)</f>
        <v>0</v>
      </c>
      <c r="AF22" s="867">
        <f>SUM(AF19:AF21)</f>
        <v>0</v>
      </c>
      <c r="AG22" s="531">
        <f>SUM(AG18:AG21)</f>
        <v>0</v>
      </c>
      <c r="AH22" s="559"/>
      <c r="AI22" s="861"/>
      <c r="AJ22" s="558"/>
      <c r="AK22" s="530">
        <f>SUM(Y22:AH22)</f>
        <v>0</v>
      </c>
      <c r="AM22" s="548">
        <f>COUNTIFS(J19:J38,$AK$14,K19:K38,"&lt;5",H19:H38,$AA$6)</f>
        <v>0</v>
      </c>
      <c r="AN22" s="548">
        <f>COUNTIFS(J19:J38,$AK$14,K19:K38,"&lt;5",I19:I38,$AA$6)</f>
        <v>0</v>
      </c>
      <c r="AO22" s="548"/>
    </row>
    <row r="23" spans="4:68" ht="45" customHeight="1">
      <c r="D23" s="933">
        <v>5</v>
      </c>
      <c r="E23" s="1380"/>
      <c r="F23" s="1381"/>
      <c r="G23" s="1382"/>
      <c r="H23" s="926"/>
      <c r="I23" s="927"/>
      <c r="J23" s="935"/>
      <c r="K23" s="936"/>
      <c r="L23" s="926"/>
      <c r="M23" s="926"/>
      <c r="N23" s="926"/>
      <c r="O23" s="929"/>
      <c r="P23" s="928"/>
      <c r="Q23" s="1355"/>
      <c r="R23" s="1356"/>
      <c r="S23" s="1357"/>
      <c r="T23" s="559"/>
      <c r="U23" s="529">
        <f t="shared" si="0"/>
        <v>0</v>
      </c>
      <c r="V23" s="559">
        <f t="shared" si="1"/>
        <v>0</v>
      </c>
      <c r="W23" s="531">
        <f t="shared" si="2"/>
        <v>0</v>
      </c>
      <c r="X23" s="261" t="e">
        <f t="array" ref="X23">INDEX($X$6:$AA$13,MATCH(U23&amp;V23&amp;W23,$X$6:$X$13&amp;$Y$6:$Y$13&amp;$Z$6:$Z$13,0),4)</f>
        <v>#N/A</v>
      </c>
      <c r="Y23" s="1358">
        <f>SUM(Y22:AB22)</f>
        <v>0</v>
      </c>
      <c r="Z23" s="1359"/>
      <c r="AA23" s="1359"/>
      <c r="AB23" s="1360"/>
      <c r="AC23" s="1358">
        <f>SUM(AC22:AF22)</f>
        <v>0</v>
      </c>
      <c r="AD23" s="1359"/>
      <c r="AE23" s="1359"/>
      <c r="AF23" s="1360"/>
      <c r="AG23" s="1404">
        <f>SUM(AG22:AH22)</f>
        <v>0</v>
      </c>
      <c r="AH23" s="1405"/>
      <c r="AI23" s="867"/>
      <c r="AM23" s="548">
        <f>SUM(AM20:AM22)</f>
        <v>0</v>
      </c>
      <c r="AN23" s="548">
        <f>SUM(AN20:AN22)</f>
        <v>0</v>
      </c>
      <c r="AO23" s="548"/>
    </row>
    <row r="24" spans="4:68" ht="45" customHeight="1">
      <c r="D24" s="933">
        <v>6</v>
      </c>
      <c r="E24" s="1380"/>
      <c r="F24" s="1381"/>
      <c r="G24" s="1382"/>
      <c r="H24" s="926"/>
      <c r="I24" s="927"/>
      <c r="J24" s="935"/>
      <c r="K24" s="936"/>
      <c r="L24" s="926"/>
      <c r="M24" s="926"/>
      <c r="N24" s="926"/>
      <c r="O24" s="929"/>
      <c r="P24" s="928"/>
      <c r="Q24" s="1355"/>
      <c r="R24" s="1356"/>
      <c r="S24" s="1357"/>
      <c r="T24" s="559"/>
      <c r="U24" s="529">
        <f t="shared" si="0"/>
        <v>0</v>
      </c>
      <c r="V24" s="559">
        <f t="shared" si="1"/>
        <v>0</v>
      </c>
      <c r="W24" s="531">
        <f t="shared" si="2"/>
        <v>0</v>
      </c>
      <c r="X24" s="261" t="e">
        <f t="array" ref="X24">INDEX($X$6:$AA$13,MATCH(U24&amp;V24&amp;W24,$X$6:$X$13&amp;$Y$6:$Y$13&amp;$Z$6:$Z$13,0),4)</f>
        <v>#N/A</v>
      </c>
      <c r="Y24" s="870">
        <f>COUNTIFS(H19:H38,$AP$6,U19:U38,$AK$6,O19:O38,#REF!)</f>
        <v>0</v>
      </c>
      <c r="Z24" s="579">
        <f>COUNTIFS(I19:I38,$AP$6,U19:U38,$AK$6,O19:O38,#REF!)</f>
        <v>0</v>
      </c>
      <c r="AA24" s="579">
        <f>COUNTIFS(H19:H38,$AP$6,U19:U38,$AK$6)-Y24</f>
        <v>0</v>
      </c>
      <c r="AB24" s="871">
        <f>COUNTIFS(I19:I38,$AP$6,U19:U38,$AK$6)-Z24</f>
        <v>0</v>
      </c>
      <c r="AC24" s="876"/>
      <c r="AD24" s="878"/>
      <c r="AE24" s="879"/>
      <c r="AF24" s="880"/>
      <c r="AG24" s="862"/>
      <c r="AH24" s="531"/>
      <c r="AI24" s="881"/>
      <c r="AL24" s="559"/>
      <c r="AM24" s="559"/>
      <c r="AN24" s="548"/>
      <c r="AO24" s="548"/>
    </row>
    <row r="25" spans="4:68" ht="45" customHeight="1">
      <c r="D25" s="933">
        <v>7</v>
      </c>
      <c r="E25" s="1380"/>
      <c r="F25" s="1381"/>
      <c r="G25" s="1382"/>
      <c r="H25" s="926"/>
      <c r="I25" s="927"/>
      <c r="J25" s="935"/>
      <c r="K25" s="936"/>
      <c r="L25" s="926"/>
      <c r="M25" s="926"/>
      <c r="N25" s="926"/>
      <c r="O25" s="929"/>
      <c r="P25" s="928"/>
      <c r="Q25" s="1355"/>
      <c r="R25" s="1356"/>
      <c r="S25" s="1357"/>
      <c r="T25" s="559"/>
      <c r="U25" s="529">
        <f t="shared" si="0"/>
        <v>0</v>
      </c>
      <c r="V25" s="559">
        <f t="shared" si="1"/>
        <v>0</v>
      </c>
      <c r="W25" s="531">
        <f t="shared" si="2"/>
        <v>0</v>
      </c>
      <c r="X25" s="261" t="e">
        <f t="array" ref="X25">INDEX($X$6:$AA$13,MATCH(U25&amp;V25&amp;W25,$X$6:$X$13&amp;$Y$6:$Y$13&amp;$Z$6:$Z$13,0),4)</f>
        <v>#N/A</v>
      </c>
      <c r="Y25" s="872"/>
      <c r="Z25" s="559">
        <f>COUNTIFS(L19:L38,$AO$5,U19:U38,$AK$7)</f>
        <v>0</v>
      </c>
      <c r="AA25" s="559">
        <f>SUM(Z27:AB27)</f>
        <v>0</v>
      </c>
      <c r="AB25" s="867">
        <f>COUNTIFS(L19:L38,$AO$7,U19:U38,$AK$7)</f>
        <v>0</v>
      </c>
      <c r="AC25" s="865">
        <f>COUNTIFS(M19:M38,$AO$5,U19:U38,$AK$6)</f>
        <v>0</v>
      </c>
      <c r="AD25" s="559">
        <f>COUNTIFS(P19:P38,$AO$5,U19:U38,$AK$6)</f>
        <v>0</v>
      </c>
      <c r="AE25" s="559">
        <f>SUM(AD27:AF27)</f>
        <v>0</v>
      </c>
      <c r="AF25" s="867">
        <f>COUNTIFS(M19:M38,$AO$7,U19:U38,$AK$7)</f>
        <v>0</v>
      </c>
      <c r="AG25" s="882" t="s">
        <v>236</v>
      </c>
      <c r="AH25" s="559">
        <f>COUNTIFS(N19:N38,$AO$7,U19:U38,$AK$7)</f>
        <v>0</v>
      </c>
      <c r="AI25" s="867"/>
      <c r="AJ25" s="1537" t="s">
        <v>548</v>
      </c>
      <c r="AL25" s="559"/>
    </row>
    <row r="26" spans="4:68" ht="45" customHeight="1">
      <c r="D26" s="933">
        <v>8</v>
      </c>
      <c r="E26" s="1380"/>
      <c r="F26" s="1381"/>
      <c r="G26" s="1382"/>
      <c r="H26" s="926"/>
      <c r="I26" s="927"/>
      <c r="J26" s="935"/>
      <c r="K26" s="936"/>
      <c r="L26" s="926"/>
      <c r="M26" s="926"/>
      <c r="N26" s="926"/>
      <c r="O26" s="929"/>
      <c r="P26" s="928"/>
      <c r="Q26" s="1355"/>
      <c r="R26" s="1356"/>
      <c r="S26" s="1357"/>
      <c r="T26" s="559"/>
      <c r="U26" s="529">
        <f t="shared" si="0"/>
        <v>0</v>
      </c>
      <c r="V26" s="559">
        <f t="shared" si="1"/>
        <v>0</v>
      </c>
      <c r="W26" s="531">
        <f t="shared" si="2"/>
        <v>0</v>
      </c>
      <c r="X26" s="261" t="e">
        <f t="array" ref="X26">INDEX($X$6:$AA$13,MATCH(U26&amp;V26&amp;W26,$X$6:$X$13&amp;$Y$6:$Y$13&amp;$Z$6:$Z$13,0),4)</f>
        <v>#N/A</v>
      </c>
      <c r="Y26" s="893"/>
      <c r="Z26" s="894" t="s">
        <v>364</v>
      </c>
      <c r="AA26" s="895"/>
      <c r="AB26" s="896" t="s">
        <v>365</v>
      </c>
      <c r="AC26" s="893"/>
      <c r="AD26" s="894" t="s">
        <v>364</v>
      </c>
      <c r="AE26" s="895"/>
      <c r="AF26" s="896" t="s">
        <v>365</v>
      </c>
      <c r="AG26" s="893"/>
      <c r="AH26" s="895" t="s">
        <v>365</v>
      </c>
      <c r="AI26" s="897"/>
      <c r="AJ26" s="1537"/>
      <c r="AL26" s="559"/>
      <c r="AM26" s="530" t="s">
        <v>354</v>
      </c>
    </row>
    <row r="27" spans="4:68" ht="45" customHeight="1">
      <c r="D27" s="933">
        <v>9</v>
      </c>
      <c r="E27" s="1380"/>
      <c r="F27" s="1381"/>
      <c r="G27" s="1382"/>
      <c r="H27" s="926"/>
      <c r="I27" s="927"/>
      <c r="J27" s="935"/>
      <c r="K27" s="936"/>
      <c r="L27" s="926"/>
      <c r="M27" s="926"/>
      <c r="N27" s="926"/>
      <c r="O27" s="929"/>
      <c r="P27" s="928"/>
      <c r="Q27" s="1355"/>
      <c r="R27" s="1356"/>
      <c r="S27" s="1357"/>
      <c r="T27" s="559"/>
      <c r="U27" s="529">
        <f t="shared" si="0"/>
        <v>0</v>
      </c>
      <c r="V27" s="559">
        <f t="shared" si="1"/>
        <v>0</v>
      </c>
      <c r="W27" s="531">
        <f t="shared" si="2"/>
        <v>0</v>
      </c>
      <c r="X27" s="261" t="e">
        <f t="array" ref="X27">INDEX($X$6:$AA$13,MATCH(U27&amp;V27&amp;W27,$X$6:$X$13&amp;$Y$6:$Y$13&amp;$Z$6:$Z$13,0),4)</f>
        <v>#N/A</v>
      </c>
      <c r="Y27" s="865"/>
      <c r="Z27" s="559">
        <f>COUNTIFS(L19:L38,$AO$5,U19:U38,$AK$7)-Y27-Y28-Z28-Z29-AA27-Y29</f>
        <v>0</v>
      </c>
      <c r="AA27" s="559"/>
      <c r="AB27" s="866">
        <f>AB25-AA28-AA29-AA27-AB28-AB29</f>
        <v>0</v>
      </c>
      <c r="AC27" s="865"/>
      <c r="AD27" s="559">
        <f>COUNTIFS(M19:M38,$AO$5,U19:U38,$AK$7)-AC27-AC28-AC29-AD29-AD28</f>
        <v>0</v>
      </c>
      <c r="AE27" s="559"/>
      <c r="AF27" s="866">
        <f>AF25-AE28-AE29-AE27-AF28-AF29</f>
        <v>0</v>
      </c>
      <c r="AG27" s="865"/>
      <c r="AH27" s="564">
        <f>AH25-AG28-AG29-AG27-AH28-AH29</f>
        <v>0</v>
      </c>
      <c r="AI27" s="869"/>
      <c r="AJ27" s="1537"/>
      <c r="AL27" s="559"/>
      <c r="AM27" s="530" t="s">
        <v>355</v>
      </c>
    </row>
    <row r="28" spans="4:68" ht="45" customHeight="1">
      <c r="D28" s="933">
        <v>10</v>
      </c>
      <c r="E28" s="1380"/>
      <c r="F28" s="1381"/>
      <c r="G28" s="1382"/>
      <c r="H28" s="926"/>
      <c r="I28" s="927"/>
      <c r="J28" s="935"/>
      <c r="K28" s="936"/>
      <c r="L28" s="926"/>
      <c r="M28" s="926"/>
      <c r="N28" s="926"/>
      <c r="O28" s="929"/>
      <c r="P28" s="928"/>
      <c r="Q28" s="1355"/>
      <c r="R28" s="1356"/>
      <c r="S28" s="1357"/>
      <c r="T28" s="559"/>
      <c r="U28" s="529">
        <f t="shared" si="0"/>
        <v>0</v>
      </c>
      <c r="V28" s="559">
        <f t="shared" ref="V28:V37" si="3">H28</f>
        <v>0</v>
      </c>
      <c r="W28" s="531">
        <f t="shared" ref="W28:W38" si="4">I28</f>
        <v>0</v>
      </c>
      <c r="X28" s="261" t="e">
        <f t="array" ref="X28">INDEX($X$6:$AA$13,MATCH(U28&amp;V28&amp;W28,$X$6:$X$13&amp;$Y$6:$Y$13&amp;$Z$6:$Z$13,0),4)</f>
        <v>#N/A</v>
      </c>
      <c r="Y28" s="899"/>
      <c r="Z28" s="900">
        <f>COUNTIFS(L19:L38,$AO$5,U19:U38,$AK$7,P19:P38,#REF!)-Y28</f>
        <v>0</v>
      </c>
      <c r="AA28" s="901"/>
      <c r="AB28" s="902">
        <f>COUNTIFS(L19:L38,$AN$6,U19:U38,$AK$7,P19:P38,#REF!)-AA28</f>
        <v>0</v>
      </c>
      <c r="AC28" s="899"/>
      <c r="AD28" s="900">
        <f>COUNTIFS(M19:M38,$AO$5,U19:U38,$AK$7,P19:P38,#REF!)-AC28</f>
        <v>0</v>
      </c>
      <c r="AE28" s="901"/>
      <c r="AF28" s="902">
        <f>COUNTIFS(M19:M38,$AN$6,U19:U38,$AK$7,P19:P38,#REF!)-AE28</f>
        <v>0</v>
      </c>
      <c r="AG28" s="899"/>
      <c r="AH28" s="901">
        <f>COUNTIFS(N19:N38,$AN$6,U19:U38,$AK$7,P19:P38,#REF!)-AG28</f>
        <v>0</v>
      </c>
      <c r="AI28" s="902"/>
      <c r="AJ28" s="883" t="s">
        <v>768</v>
      </c>
      <c r="AL28" s="559"/>
      <c r="AM28" s="530" t="s">
        <v>356</v>
      </c>
    </row>
    <row r="29" spans="4:68" ht="45" customHeight="1">
      <c r="D29" s="933">
        <v>11</v>
      </c>
      <c r="E29" s="1380"/>
      <c r="F29" s="1381"/>
      <c r="G29" s="1382"/>
      <c r="H29" s="926"/>
      <c r="I29" s="927"/>
      <c r="J29" s="935"/>
      <c r="K29" s="936"/>
      <c r="L29" s="926"/>
      <c r="M29" s="926"/>
      <c r="N29" s="926"/>
      <c r="O29" s="929"/>
      <c r="P29" s="928"/>
      <c r="Q29" s="1355"/>
      <c r="R29" s="1356"/>
      <c r="S29" s="1357"/>
      <c r="T29" s="559"/>
      <c r="U29" s="529">
        <f t="shared" si="0"/>
        <v>0</v>
      </c>
      <c r="V29" s="559">
        <f t="shared" si="3"/>
        <v>0</v>
      </c>
      <c r="W29" s="531">
        <f t="shared" si="4"/>
        <v>0</v>
      </c>
      <c r="X29" s="261" t="e">
        <f t="array" ref="X29">INDEX($X$6:$AA$13,MATCH(U29&amp;V29&amp;W29,$X$6:$X$13&amp;$Y$6:$Y$13&amp;$Z$6:$Z$13,0),4)</f>
        <v>#N/A</v>
      </c>
      <c r="Y29" s="903"/>
      <c r="Z29" s="904">
        <f>COUNTIFS(L19:L38,$AO$5,U19:U38,$AK$7,P19:P38,#REF!)-Y29</f>
        <v>0</v>
      </c>
      <c r="AA29" s="905"/>
      <c r="AB29" s="898">
        <f>COUNTIFS(L19:L38,$AN$6,U19:U38,$AK$7,P19:P38,#REF!)-AA29</f>
        <v>0</v>
      </c>
      <c r="AC29" s="903"/>
      <c r="AD29" s="904">
        <f>COUNTIFS(M19:M38,$AO$5,U19:U38,$AK$7,P19:P38,#REF!)-AC29</f>
        <v>0</v>
      </c>
      <c r="AE29" s="905"/>
      <c r="AF29" s="898">
        <f>COUNTIFS(M19:M38,$AN$6,U19:U38,$AK$7,P19:P38,#REF!)-AE29</f>
        <v>0</v>
      </c>
      <c r="AG29" s="903"/>
      <c r="AH29" s="904">
        <f>COUNTIFS(N19:N38,$AO$7,U19:U38,$AK$7,P19:P38,#REF!)-AG29</f>
        <v>0</v>
      </c>
      <c r="AI29" s="898"/>
      <c r="AJ29" s="530" t="s">
        <v>771</v>
      </c>
      <c r="AL29" s="559"/>
      <c r="AM29" s="530" t="s">
        <v>357</v>
      </c>
    </row>
    <row r="30" spans="4:68" ht="45" customHeight="1">
      <c r="D30" s="933">
        <v>12</v>
      </c>
      <c r="E30" s="1380"/>
      <c r="F30" s="1381"/>
      <c r="G30" s="1382"/>
      <c r="H30" s="926"/>
      <c r="I30" s="927"/>
      <c r="J30" s="935"/>
      <c r="K30" s="936"/>
      <c r="L30" s="926"/>
      <c r="M30" s="926"/>
      <c r="N30" s="926"/>
      <c r="O30" s="929"/>
      <c r="P30" s="928"/>
      <c r="Q30" s="1355"/>
      <c r="R30" s="1356"/>
      <c r="S30" s="1357"/>
      <c r="T30" s="559"/>
      <c r="U30" s="529">
        <f t="shared" si="0"/>
        <v>0</v>
      </c>
      <c r="V30" s="559">
        <f t="shared" si="3"/>
        <v>0</v>
      </c>
      <c r="W30" s="531">
        <f t="shared" si="4"/>
        <v>0</v>
      </c>
      <c r="X30" s="261" t="e">
        <f t="array" ref="X30">INDEX($X$6:$AA$13,MATCH(U30&amp;V30&amp;W30,$X$6:$X$13&amp;$Y$6:$Y$13&amp;$Z$6:$Z$13,0),4)</f>
        <v>#N/A</v>
      </c>
      <c r="Y30" s="868">
        <f>SUM(Y27:Y29)</f>
        <v>0</v>
      </c>
      <c r="Z30" s="531">
        <f>SUM(Z27:Z29)</f>
        <v>0</v>
      </c>
      <c r="AA30" s="559"/>
      <c r="AB30" s="867">
        <f>SUM(AB27:AB29)</f>
        <v>0</v>
      </c>
      <c r="AC30" s="868">
        <f>SUM(AC27:AC29)</f>
        <v>0</v>
      </c>
      <c r="AD30" s="531">
        <f>SUM(AD26:AD29)</f>
        <v>0</v>
      </c>
      <c r="AE30" s="559"/>
      <c r="AF30" s="867">
        <f>SUM(AF27:AF29)</f>
        <v>0</v>
      </c>
      <c r="AG30" s="865"/>
      <c r="AH30" s="559"/>
      <c r="AI30" s="869"/>
      <c r="AJ30" s="884"/>
      <c r="AL30" s="559"/>
      <c r="AM30" s="530" t="s">
        <v>358</v>
      </c>
    </row>
    <row r="31" spans="4:68" ht="45" customHeight="1">
      <c r="D31" s="933">
        <v>13</v>
      </c>
      <c r="E31" s="1380"/>
      <c r="F31" s="1381"/>
      <c r="G31" s="1382"/>
      <c r="H31" s="926"/>
      <c r="I31" s="927"/>
      <c r="J31" s="935"/>
      <c r="K31" s="936"/>
      <c r="L31" s="926"/>
      <c r="M31" s="926"/>
      <c r="N31" s="926"/>
      <c r="O31" s="929"/>
      <c r="P31" s="928"/>
      <c r="Q31" s="1355"/>
      <c r="R31" s="1356"/>
      <c r="S31" s="1357"/>
      <c r="T31" s="559"/>
      <c r="U31" s="529">
        <f t="shared" si="0"/>
        <v>0</v>
      </c>
      <c r="V31" s="559">
        <f t="shared" si="3"/>
        <v>0</v>
      </c>
      <c r="W31" s="531">
        <f t="shared" si="4"/>
        <v>0</v>
      </c>
      <c r="X31" s="261" t="e">
        <f t="array" ref="X31">INDEX($X$6:$AA$13,MATCH(U31&amp;V31&amp;W31,$X$6:$X$13&amp;$Y$6:$Y$13&amp;$Z$6:$Z$13,0),4)</f>
        <v>#N/A</v>
      </c>
      <c r="Y31" s="1358">
        <f>SUM(Y30:AB30)</f>
        <v>0</v>
      </c>
      <c r="Z31" s="1359"/>
      <c r="AA31" s="1359"/>
      <c r="AB31" s="1360"/>
      <c r="AC31" s="1358">
        <f>SUM(AC30:AF30)</f>
        <v>0</v>
      </c>
      <c r="AD31" s="1359"/>
      <c r="AE31" s="1359"/>
      <c r="AF31" s="1360"/>
      <c r="AG31" s="1404">
        <f>SUM(AH27:AH30)</f>
        <v>0</v>
      </c>
      <c r="AH31" s="1405"/>
      <c r="AI31" s="869"/>
      <c r="AJ31" s="884"/>
      <c r="AL31" s="559"/>
    </row>
    <row r="32" spans="4:68" ht="45" customHeight="1">
      <c r="D32" s="933">
        <v>14</v>
      </c>
      <c r="E32" s="1380"/>
      <c r="F32" s="1381"/>
      <c r="G32" s="1382"/>
      <c r="H32" s="926"/>
      <c r="I32" s="927"/>
      <c r="J32" s="981"/>
      <c r="K32" s="982"/>
      <c r="L32" s="926"/>
      <c r="M32" s="926"/>
      <c r="N32" s="926"/>
      <c r="O32" s="929"/>
      <c r="P32" s="928"/>
      <c r="Q32" s="1355"/>
      <c r="R32" s="1356"/>
      <c r="S32" s="1357"/>
      <c r="T32" s="559"/>
      <c r="U32" s="529">
        <f t="shared" si="0"/>
        <v>0</v>
      </c>
      <c r="V32" s="559">
        <f t="shared" si="3"/>
        <v>0</v>
      </c>
      <c r="W32" s="531">
        <f t="shared" si="4"/>
        <v>0</v>
      </c>
      <c r="X32" s="261" t="e">
        <f t="array" ref="X32">INDEX($X$6:$AA$13,MATCH(U32&amp;V32&amp;W32,$X$6:$X$13&amp;$Y$6:$Y$13&amp;$Z$6:$Z$13,0),4)</f>
        <v>#N/A</v>
      </c>
      <c r="Y32" s="873">
        <f>COUNTIFS(H19:H38,$AP$6,U19:U38,$AK$7)</f>
        <v>0</v>
      </c>
      <c r="Z32" s="874">
        <f>COUNTIFS(I19:I38,$AP$6,U19:U38,$AK$6)</f>
        <v>0</v>
      </c>
      <c r="AA32" s="528"/>
      <c r="AB32" s="875"/>
      <c r="AC32" s="876"/>
      <c r="AD32" s="528"/>
      <c r="AE32" s="528"/>
      <c r="AF32" s="875"/>
      <c r="AG32" s="885"/>
      <c r="AH32" s="559"/>
      <c r="AI32" s="869"/>
      <c r="AJ32" s="884"/>
      <c r="AL32" s="559"/>
    </row>
    <row r="33" spans="4:68" ht="45" customHeight="1">
      <c r="D33" s="933">
        <v>15</v>
      </c>
      <c r="E33" s="1380"/>
      <c r="F33" s="1381"/>
      <c r="G33" s="1382"/>
      <c r="H33" s="926"/>
      <c r="I33" s="927"/>
      <c r="J33" s="981"/>
      <c r="K33" s="982"/>
      <c r="L33" s="926"/>
      <c r="M33" s="926"/>
      <c r="N33" s="926"/>
      <c r="O33" s="929"/>
      <c r="P33" s="928"/>
      <c r="Q33" s="1355"/>
      <c r="R33" s="1356"/>
      <c r="S33" s="1357"/>
      <c r="T33" s="559"/>
      <c r="U33" s="529">
        <f t="shared" si="0"/>
        <v>0</v>
      </c>
      <c r="V33" s="559">
        <f t="shared" si="3"/>
        <v>0</v>
      </c>
      <c r="W33" s="531">
        <f t="shared" si="4"/>
        <v>0</v>
      </c>
      <c r="X33" s="261" t="e">
        <f t="array" ref="X33">INDEX($X$6:$AA$13,MATCH(U33&amp;V33&amp;W33,$X$6:$X$13&amp;$Y$6:$Y$13&amp;$Z$6:$Z$13,0),4)</f>
        <v>#N/A</v>
      </c>
      <c r="Y33" s="917"/>
      <c r="Z33" s="894" t="s">
        <v>372</v>
      </c>
      <c r="AA33" s="918"/>
      <c r="AB33" s="896" t="s">
        <v>373</v>
      </c>
      <c r="AC33" s="919"/>
      <c r="AD33" s="894" t="s">
        <v>372</v>
      </c>
      <c r="AE33" s="920"/>
      <c r="AF33" s="896" t="s">
        <v>373</v>
      </c>
      <c r="AG33" s="921"/>
      <c r="AH33" s="895" t="s">
        <v>373</v>
      </c>
      <c r="AI33" s="897"/>
      <c r="AJ33" s="1538" t="s">
        <v>772</v>
      </c>
      <c r="AL33" s="559"/>
    </row>
    <row r="34" spans="4:68" ht="45" customHeight="1">
      <c r="D34" s="933">
        <v>16</v>
      </c>
      <c r="E34" s="1380"/>
      <c r="F34" s="1381"/>
      <c r="G34" s="1382"/>
      <c r="H34" s="926"/>
      <c r="I34" s="927"/>
      <c r="J34" s="981"/>
      <c r="K34" s="982"/>
      <c r="L34" s="926"/>
      <c r="M34" s="926"/>
      <c r="N34" s="926"/>
      <c r="O34" s="929"/>
      <c r="P34" s="928"/>
      <c r="Q34" s="1355"/>
      <c r="R34" s="1356"/>
      <c r="S34" s="1357"/>
      <c r="T34" s="559"/>
      <c r="U34" s="529">
        <f t="shared" si="0"/>
        <v>0</v>
      </c>
      <c r="V34" s="559">
        <f t="shared" si="3"/>
        <v>0</v>
      </c>
      <c r="W34" s="531">
        <f t="shared" si="4"/>
        <v>0</v>
      </c>
      <c r="X34" s="261" t="e">
        <f t="array" ref="X34">INDEX($X$6:$AA$13,MATCH(U34&amp;V34&amp;W34,$X$6:$X$13&amp;$Y$6:$Y$13&amp;$Z$6:$Z$13,0),4)</f>
        <v>#N/A</v>
      </c>
      <c r="Y34" s="910"/>
      <c r="Z34" s="911">
        <f>COUNTIFS(L19:L38,$AN$5,U19:U38,$AK$8)</f>
        <v>0</v>
      </c>
      <c r="AA34" s="912"/>
      <c r="AB34" s="913">
        <f>COUNTIFS(L19:L38,$AN$6,U19:U38,$AK$8)</f>
        <v>0</v>
      </c>
      <c r="AC34" s="914"/>
      <c r="AD34" s="911">
        <f>COUNTIFS(M19:M38,$AN$5,U19:U38,$AK$8)</f>
        <v>0</v>
      </c>
      <c r="AE34" s="912"/>
      <c r="AF34" s="913">
        <f>COUNTIFS(M19:M38,$AN$6,U19:U38,$AK$8)</f>
        <v>0</v>
      </c>
      <c r="AG34" s="915"/>
      <c r="AH34" s="911">
        <f>COUNTIFS(N19:N38,$AN$6,U19:U38,$AK$8)</f>
        <v>0</v>
      </c>
      <c r="AI34" s="916"/>
      <c r="AJ34" s="1538"/>
      <c r="AL34" s="559"/>
    </row>
    <row r="35" spans="4:68" ht="45" customHeight="1">
      <c r="D35" s="933">
        <v>17</v>
      </c>
      <c r="E35" s="1380"/>
      <c r="F35" s="1381"/>
      <c r="G35" s="1382"/>
      <c r="H35" s="926"/>
      <c r="I35" s="927"/>
      <c r="J35" s="981"/>
      <c r="K35" s="982"/>
      <c r="L35" s="926"/>
      <c r="M35" s="926"/>
      <c r="N35" s="926"/>
      <c r="O35" s="929"/>
      <c r="P35" s="928"/>
      <c r="Q35" s="1161"/>
      <c r="R35" s="1162"/>
      <c r="S35" s="1163"/>
      <c r="T35" s="559"/>
      <c r="U35" s="529">
        <f t="shared" si="0"/>
        <v>0</v>
      </c>
      <c r="V35" s="559">
        <f t="shared" si="3"/>
        <v>0</v>
      </c>
      <c r="W35" s="531">
        <f t="shared" si="4"/>
        <v>0</v>
      </c>
      <c r="X35" s="261" t="e">
        <f t="array" ref="X35">INDEX($X$6:$AA$13,MATCH(U35&amp;V35&amp;W35,$X$6:$X$13&amp;$Y$6:$Y$13&amp;$Z$6:$Z$13,0),4)</f>
        <v>#N/A</v>
      </c>
      <c r="Y35" s="531" t="s">
        <v>374</v>
      </c>
      <c r="Z35" s="528" t="s">
        <v>375</v>
      </c>
      <c r="AB35" s="528"/>
      <c r="AC35" s="528"/>
      <c r="AD35" s="528"/>
      <c r="AE35" s="528"/>
      <c r="AF35" s="528"/>
      <c r="AG35" s="528"/>
      <c r="AH35" s="528"/>
      <c r="AL35" s="559"/>
    </row>
    <row r="36" spans="4:68" ht="45" customHeight="1">
      <c r="D36" s="933">
        <v>18</v>
      </c>
      <c r="E36" s="1380"/>
      <c r="F36" s="1381"/>
      <c r="G36" s="1382"/>
      <c r="H36" s="926"/>
      <c r="I36" s="927"/>
      <c r="J36" s="981"/>
      <c r="K36" s="982"/>
      <c r="L36" s="926"/>
      <c r="M36" s="926"/>
      <c r="N36" s="926"/>
      <c r="O36" s="929"/>
      <c r="P36" s="928"/>
      <c r="Q36" s="1355"/>
      <c r="R36" s="1356"/>
      <c r="S36" s="1357"/>
      <c r="T36" s="559"/>
      <c r="U36" s="529">
        <f t="shared" si="0"/>
        <v>0</v>
      </c>
      <c r="V36" s="559">
        <f t="shared" si="3"/>
        <v>0</v>
      </c>
      <c r="W36" s="531">
        <f t="shared" si="4"/>
        <v>0</v>
      </c>
      <c r="X36" s="261" t="e">
        <f t="array" ref="X36">INDEX($X$6:$AA$13,MATCH(U36&amp;V36&amp;W36,$X$6:$X$13&amp;$Y$6:$Y$13&amp;$Z$6:$Z$13,0),4)</f>
        <v>#N/A</v>
      </c>
      <c r="Y36" s="579">
        <f>COUNTIFS(H19:H38,$AP$6,U19:U38,$AK$8)</f>
        <v>0</v>
      </c>
      <c r="Z36" s="579">
        <f>COUNTIFS(I19:I38,$AP$6,U19:U38,$AK$8)</f>
        <v>0</v>
      </c>
      <c r="AB36" s="528"/>
      <c r="AC36" s="528"/>
      <c r="AD36" s="528"/>
      <c r="AE36" s="528"/>
      <c r="AF36" s="528"/>
      <c r="AG36" s="528"/>
      <c r="AH36" s="528"/>
      <c r="AL36" s="559"/>
    </row>
    <row r="37" spans="4:68" ht="45" customHeight="1">
      <c r="D37" s="933">
        <v>19</v>
      </c>
      <c r="E37" s="1380"/>
      <c r="F37" s="1381"/>
      <c r="G37" s="1382"/>
      <c r="H37" s="926"/>
      <c r="I37" s="927"/>
      <c r="J37" s="981"/>
      <c r="K37" s="982"/>
      <c r="L37" s="926"/>
      <c r="M37" s="926"/>
      <c r="N37" s="926"/>
      <c r="O37" s="929"/>
      <c r="P37" s="928"/>
      <c r="Q37" s="1355"/>
      <c r="R37" s="1356"/>
      <c r="S37" s="1357"/>
      <c r="T37" s="559"/>
      <c r="U37" s="529">
        <f t="shared" si="0"/>
        <v>0</v>
      </c>
      <c r="V37" s="559">
        <f t="shared" si="3"/>
        <v>0</v>
      </c>
      <c r="W37" s="531">
        <f t="shared" si="4"/>
        <v>0</v>
      </c>
      <c r="X37" s="261" t="e">
        <f t="array" ref="X37">INDEX($X$6:$AA$13,MATCH(U37&amp;V37&amp;W37,$X$6:$X$13&amp;$Y$6:$Y$13&amp;$Z$6:$Z$13,0),4)</f>
        <v>#N/A</v>
      </c>
      <c r="Y37" s="528"/>
      <c r="Z37" s="528"/>
      <c r="AA37" s="528"/>
      <c r="AB37" s="528"/>
      <c r="AC37" s="528"/>
      <c r="AD37" s="528"/>
      <c r="AE37" s="528"/>
      <c r="AF37" s="528"/>
      <c r="AG37" s="528"/>
      <c r="AH37" s="528"/>
      <c r="AL37" s="559"/>
    </row>
    <row r="38" spans="4:68" ht="45" customHeight="1" thickBot="1">
      <c r="D38" s="934">
        <v>20</v>
      </c>
      <c r="E38" s="1380"/>
      <c r="F38" s="1381"/>
      <c r="G38" s="1382"/>
      <c r="H38" s="926"/>
      <c r="I38" s="927"/>
      <c r="J38" s="981"/>
      <c r="K38" s="982"/>
      <c r="L38" s="926"/>
      <c r="M38" s="926"/>
      <c r="N38" s="926"/>
      <c r="O38" s="929"/>
      <c r="P38" s="928"/>
      <c r="Q38" s="1365"/>
      <c r="R38" s="1366"/>
      <c r="S38" s="1367"/>
      <c r="T38" s="559"/>
      <c r="U38" s="529">
        <f t="shared" si="0"/>
        <v>0</v>
      </c>
      <c r="V38" s="559">
        <f>H38</f>
        <v>0</v>
      </c>
      <c r="W38" s="531">
        <f t="shared" si="4"/>
        <v>0</v>
      </c>
      <c r="X38" s="261" t="e">
        <f t="array" ref="X38">INDEX($X$6:$AA$13,MATCH(U38&amp;V38&amp;W38,$X$6:$X$13&amp;$Y$6:$Y$13&amp;$Z$6:$Z$13,0),4)</f>
        <v>#N/A</v>
      </c>
      <c r="Y38" s="528"/>
      <c r="Z38" s="528"/>
      <c r="AA38" s="528"/>
      <c r="AB38" s="528"/>
      <c r="AC38" s="528"/>
      <c r="AD38" s="528"/>
      <c r="AE38" s="528"/>
      <c r="AF38" s="528"/>
      <c r="AG38" s="528"/>
      <c r="AI38" s="531"/>
      <c r="AL38" s="559"/>
    </row>
    <row r="39" spans="4:68" ht="45" customHeight="1" thickTop="1" thickBot="1">
      <c r="D39" s="1385" t="s">
        <v>266</v>
      </c>
      <c r="E39" s="1386"/>
      <c r="F39" s="1386"/>
      <c r="G39" s="1387"/>
      <c r="H39" s="943">
        <f>COUNTIF(H19:H38,"〇")</f>
        <v>0</v>
      </c>
      <c r="I39" s="944">
        <f>COUNTIF(I19:I38,"〇")</f>
        <v>0</v>
      </c>
      <c r="J39" s="945"/>
      <c r="K39" s="945"/>
      <c r="L39" s="946"/>
      <c r="M39" s="947"/>
      <c r="N39" s="945"/>
      <c r="O39" s="948"/>
      <c r="P39" s="949"/>
      <c r="Q39" s="949"/>
      <c r="R39" s="942"/>
      <c r="S39" s="950"/>
      <c r="V39" s="559"/>
      <c r="X39" s="261"/>
      <c r="Y39" s="528"/>
      <c r="Z39" s="528"/>
      <c r="AA39" s="528"/>
      <c r="AB39" s="528"/>
      <c r="AC39" s="528"/>
      <c r="AD39" s="528"/>
      <c r="AE39" s="528"/>
      <c r="AF39" s="528"/>
      <c r="AG39" s="528"/>
      <c r="AH39" s="548"/>
      <c r="AI39" s="548"/>
      <c r="AJ39" s="548"/>
      <c r="AK39" s="559"/>
      <c r="AL39" s="559"/>
    </row>
    <row r="40" spans="4:68" ht="45" customHeight="1" thickTop="1">
      <c r="D40" s="951" t="s">
        <v>39</v>
      </c>
      <c r="E40" s="952"/>
      <c r="F40" s="953"/>
      <c r="G40" s="953"/>
      <c r="H40" s="1443"/>
      <c r="I40" s="1444"/>
      <c r="J40" s="954"/>
      <c r="K40" s="955"/>
      <c r="L40" s="956">
        <f>COUNTIF(L19:L38,"○")</f>
        <v>0</v>
      </c>
      <c r="M40" s="957">
        <f>COUNTIF(M19:M38,"○")</f>
        <v>0</v>
      </c>
      <c r="N40" s="958">
        <f>COUNTIF(N19:N38,"〇")</f>
        <v>0</v>
      </c>
      <c r="O40" s="959"/>
      <c r="P40" s="960"/>
      <c r="Q40" s="960"/>
      <c r="R40" s="961"/>
      <c r="S40" s="962"/>
      <c r="T40" s="580"/>
      <c r="V40" s="559"/>
      <c r="W40" s="1388"/>
      <c r="X40" s="1388"/>
      <c r="Y40" s="1388"/>
      <c r="Z40" s="559"/>
      <c r="AA40" s="559"/>
      <c r="AB40" s="559"/>
      <c r="AC40" s="548"/>
      <c r="AD40" s="548"/>
      <c r="AE40" s="548"/>
      <c r="AF40" s="548"/>
      <c r="AG40" s="548"/>
      <c r="AH40" s="548"/>
      <c r="AI40" s="548"/>
      <c r="AJ40" s="548"/>
      <c r="AK40" s="559"/>
      <c r="AL40" s="559"/>
    </row>
    <row r="41" spans="4:68" s="20" customFormat="1" ht="45" customHeight="1" thickBot="1">
      <c r="D41" s="963" t="s">
        <v>244</v>
      </c>
      <c r="E41" s="964"/>
      <c r="F41" s="965"/>
      <c r="G41" s="965"/>
      <c r="H41" s="1445"/>
      <c r="I41" s="1446"/>
      <c r="J41" s="966"/>
      <c r="K41" s="967"/>
      <c r="L41" s="968">
        <f>COUNTIF(L19:L38,"△")</f>
        <v>0</v>
      </c>
      <c r="M41" s="969">
        <f>COUNTIF(M19:M38,"△")</f>
        <v>0</v>
      </c>
      <c r="N41" s="969">
        <f>COUNTIF(N19:N38,"△")</f>
        <v>0</v>
      </c>
      <c r="O41" s="970"/>
      <c r="P41" s="971"/>
      <c r="Q41" s="971"/>
      <c r="R41" s="972"/>
      <c r="S41" s="973"/>
      <c r="T41" s="580"/>
      <c r="U41" s="577"/>
      <c r="V41" s="581"/>
      <c r="W41" s="559"/>
      <c r="X41" s="566"/>
      <c r="Y41" s="582"/>
      <c r="Z41" s="580"/>
      <c r="AA41" s="580"/>
      <c r="AB41" s="580"/>
      <c r="AC41" s="583"/>
      <c r="AD41" s="583"/>
      <c r="AE41" s="583"/>
      <c r="AF41" s="583"/>
      <c r="AG41" s="583"/>
      <c r="AH41" s="583"/>
      <c r="AI41" s="583"/>
      <c r="AJ41" s="583"/>
      <c r="AK41" s="580"/>
      <c r="AL41" s="580"/>
      <c r="AM41" s="569"/>
      <c r="AN41" s="569"/>
      <c r="AO41" s="575"/>
      <c r="AP41" s="569"/>
      <c r="AQ41" s="556"/>
      <c r="AR41" s="559"/>
      <c r="AS41" s="559"/>
      <c r="AT41" s="549"/>
      <c r="AU41" s="549"/>
      <c r="AV41" s="571"/>
      <c r="AW41" s="571"/>
      <c r="AX41" s="571"/>
      <c r="AY41" s="571"/>
      <c r="AZ41" s="571"/>
      <c r="BA41" s="571"/>
      <c r="BB41" s="571"/>
      <c r="BC41" s="571"/>
      <c r="BD41" s="571"/>
      <c r="BE41" s="571"/>
      <c r="BF41" s="571"/>
      <c r="BG41" s="571"/>
      <c r="BH41" s="571"/>
      <c r="BI41" s="571"/>
      <c r="BJ41" s="571"/>
      <c r="BK41" s="571"/>
      <c r="BL41" s="571"/>
      <c r="BM41" s="571"/>
      <c r="BN41" s="571"/>
      <c r="BO41" s="571"/>
      <c r="BP41" s="571"/>
    </row>
    <row r="42" spans="4:68" ht="45" customHeight="1" thickBot="1">
      <c r="AQ42" s="556"/>
      <c r="AR42" s="559"/>
      <c r="AS42" s="559"/>
      <c r="AT42" s="549"/>
      <c r="AU42" s="549"/>
    </row>
    <row r="43" spans="4:68" s="19" customFormat="1" ht="45" customHeight="1" thickBot="1">
      <c r="D43" s="1383" t="s">
        <v>258</v>
      </c>
      <c r="E43" s="1384"/>
      <c r="F43" s="1368"/>
      <c r="G43" s="1369"/>
      <c r="H43" s="1369"/>
      <c r="I43" s="1369"/>
      <c r="J43" s="1369"/>
      <c r="K43" s="1370"/>
      <c r="L43" s="103"/>
      <c r="M43" s="103"/>
      <c r="N43" s="103"/>
      <c r="O43" s="1361" t="s">
        <v>351</v>
      </c>
      <c r="P43" s="1361"/>
      <c r="Q43" s="103" t="s">
        <v>531</v>
      </c>
      <c r="R43" s="103"/>
      <c r="S43" s="370"/>
      <c r="T43" s="560"/>
      <c r="U43" s="554"/>
      <c r="V43" s="531"/>
      <c r="W43" s="561"/>
      <c r="X43" s="562"/>
      <c r="Y43" s="1397" t="s">
        <v>769</v>
      </c>
      <c r="Z43" s="1398"/>
      <c r="AA43" s="1398"/>
      <c r="AB43" s="1399"/>
      <c r="AC43" s="1435" t="s">
        <v>770</v>
      </c>
      <c r="AD43" s="1436"/>
      <c r="AE43" s="1436"/>
      <c r="AF43" s="1437"/>
      <c r="AG43" s="888" t="s">
        <v>236</v>
      </c>
      <c r="AH43" s="889"/>
      <c r="AI43" s="890"/>
      <c r="AJ43" s="572"/>
      <c r="AK43" s="567"/>
      <c r="AL43" s="567"/>
      <c r="AM43" s="530"/>
      <c r="AN43" s="530"/>
      <c r="AO43" s="531"/>
      <c r="AP43" s="530"/>
      <c r="AQ43" s="559"/>
      <c r="AR43" s="559"/>
      <c r="AS43" s="559"/>
      <c r="AT43" s="549"/>
      <c r="AU43" s="549"/>
      <c r="AV43" s="543"/>
      <c r="AW43" s="543"/>
      <c r="AX43" s="543"/>
      <c r="AY43" s="543"/>
      <c r="AZ43" s="543"/>
      <c r="BA43" s="543"/>
      <c r="BB43" s="543"/>
      <c r="BC43" s="543"/>
      <c r="BD43" s="543"/>
      <c r="BE43" s="543"/>
      <c r="BF43" s="543"/>
      <c r="BG43" s="543"/>
      <c r="BH43" s="543"/>
      <c r="BI43" s="543"/>
      <c r="BJ43" s="543"/>
      <c r="BK43" s="543"/>
      <c r="BL43" s="543"/>
      <c r="BM43" s="543"/>
      <c r="BN43" s="543"/>
      <c r="BO43" s="543"/>
      <c r="BP43" s="543"/>
    </row>
    <row r="44" spans="4:68" s="20" customFormat="1" ht="45" customHeight="1" thickBot="1">
      <c r="D44" s="1066" t="s">
        <v>35</v>
      </c>
      <c r="E44" s="1067"/>
      <c r="F44" s="1450">
        <f>①利用!$S$8</f>
        <v>0</v>
      </c>
      <c r="G44" s="1451"/>
      <c r="H44" s="1451"/>
      <c r="I44" s="1451"/>
      <c r="J44" s="1451"/>
      <c r="K44" s="1451"/>
      <c r="L44" s="1451"/>
      <c r="M44" s="1451"/>
      <c r="N44" s="1451"/>
      <c r="O44" s="1451"/>
      <c r="P44" s="1451"/>
      <c r="Q44" s="1451"/>
      <c r="R44" s="1451"/>
      <c r="S44" s="1452"/>
      <c r="T44" s="568"/>
      <c r="U44" s="554" t="e">
        <f>#REF!</f>
        <v>#REF!</v>
      </c>
      <c r="V44" s="569"/>
      <c r="W44" s="570"/>
      <c r="X44" s="567"/>
      <c r="Y44" s="859"/>
      <c r="Z44" s="860">
        <f>COUNTIFS(L46:L65,$AO$5,U46:U65,$AK$6)</f>
        <v>0</v>
      </c>
      <c r="AA44" s="860">
        <f>SUM(Y46:AA46)</f>
        <v>0</v>
      </c>
      <c r="AB44" s="861">
        <f>COUNTIFS(L46:L65,$AO$7,U46:U65,$AK$6)</f>
        <v>0</v>
      </c>
      <c r="AC44" s="1441">
        <f>COUNTIFS(M46:M65,$AO$5,U46:U65,$AK$6)</f>
        <v>0</v>
      </c>
      <c r="AD44" s="1442"/>
      <c r="AE44" s="860">
        <f>SUM(AC46:AE46)</f>
        <v>0</v>
      </c>
      <c r="AF44" s="861">
        <f>COUNTIFS(M46:M65,$AO$7,U46:U65,$AK$6)</f>
        <v>0</v>
      </c>
      <c r="AG44" s="877"/>
      <c r="AH44" s="860">
        <f>COUNTIFS(N46:N65,$AO$7,U46:U65,$AK$6)</f>
        <v>0</v>
      </c>
      <c r="AI44" s="886"/>
      <c r="AJ44" s="558"/>
      <c r="AK44" s="572"/>
      <c r="AL44" s="572"/>
      <c r="AM44" s="569"/>
      <c r="AN44" s="569"/>
      <c r="AO44" s="575"/>
      <c r="AP44" s="569"/>
      <c r="AQ44" s="559"/>
      <c r="AR44" s="559"/>
      <c r="AS44" s="559"/>
      <c r="AT44" s="549"/>
      <c r="AU44" s="549"/>
      <c r="AV44" s="571"/>
      <c r="AW44" s="571"/>
      <c r="AX44" s="571"/>
      <c r="AY44" s="571"/>
      <c r="AZ44" s="571"/>
      <c r="BA44" s="571"/>
      <c r="BB44" s="571"/>
      <c r="BC44" s="571"/>
      <c r="BD44" s="571"/>
      <c r="BE44" s="571"/>
      <c r="BF44" s="571"/>
      <c r="BG44" s="571"/>
      <c r="BH44" s="571"/>
      <c r="BI44" s="571"/>
      <c r="BJ44" s="571"/>
      <c r="BK44" s="571"/>
      <c r="BL44" s="571"/>
      <c r="BM44" s="571"/>
      <c r="BN44" s="571"/>
      <c r="BO44" s="571"/>
      <c r="BP44" s="571"/>
    </row>
    <row r="45" spans="4:68" s="19" customFormat="1" ht="45" customHeight="1">
      <c r="D45" s="1070" t="s">
        <v>36</v>
      </c>
      <c r="E45" s="1071"/>
      <c r="F45" s="1072" t="s">
        <v>154</v>
      </c>
      <c r="G45" s="1073"/>
      <c r="H45" s="1074" t="s">
        <v>37</v>
      </c>
      <c r="I45" s="1075" t="s">
        <v>38</v>
      </c>
      <c r="J45" s="1353" t="s">
        <v>153</v>
      </c>
      <c r="K45" s="1354"/>
      <c r="L45" s="1068" t="s">
        <v>311</v>
      </c>
      <c r="M45" s="1068" t="s">
        <v>338</v>
      </c>
      <c r="N45" s="1069" t="s">
        <v>339</v>
      </c>
      <c r="O45" s="1076" t="s">
        <v>775</v>
      </c>
      <c r="P45" s="1076" t="s">
        <v>366</v>
      </c>
      <c r="Q45" s="1491" t="s">
        <v>401</v>
      </c>
      <c r="R45" s="1492"/>
      <c r="S45" s="1493"/>
      <c r="T45" s="261"/>
      <c r="U45" s="554" t="e">
        <f>#REF!</f>
        <v>#REF!</v>
      </c>
      <c r="V45" s="530"/>
      <c r="W45" s="575"/>
      <c r="X45" s="576"/>
      <c r="Y45" s="862" t="s">
        <v>361</v>
      </c>
      <c r="Z45" s="863" t="s">
        <v>360</v>
      </c>
      <c r="AA45" s="261" t="s">
        <v>353</v>
      </c>
      <c r="AB45" s="864" t="s">
        <v>362</v>
      </c>
      <c r="AC45" s="862" t="s">
        <v>361</v>
      </c>
      <c r="AD45" s="863" t="s">
        <v>360</v>
      </c>
      <c r="AE45" s="261" t="s">
        <v>353</v>
      </c>
      <c r="AF45" s="864" t="s">
        <v>362</v>
      </c>
      <c r="AG45" s="862" t="s">
        <v>353</v>
      </c>
      <c r="AH45" s="261" t="s">
        <v>362</v>
      </c>
      <c r="AI45" s="887"/>
      <c r="AJ45" s="558"/>
      <c r="AK45" s="584" t="s">
        <v>334</v>
      </c>
      <c r="AL45" s="530"/>
      <c r="AM45" s="548">
        <f>COUNTIFS(J46:J65,$AK$12,K46:K65,"&lt;5",H46:H65,$AO$6)</f>
        <v>0</v>
      </c>
      <c r="AN45" s="548">
        <f>COUNTIFS(J45:J65,$AK$12,K45:K65,"&lt;5",I45:I65,$AA$6)</f>
        <v>0</v>
      </c>
      <c r="AO45" s="531"/>
      <c r="AP45" s="530"/>
      <c r="AQ45" s="559"/>
      <c r="AR45" s="559"/>
      <c r="AS45" s="548"/>
      <c r="AT45" s="549"/>
      <c r="AU45" s="543"/>
      <c r="AV45" s="543"/>
      <c r="AW45" s="543"/>
      <c r="AX45" s="543"/>
      <c r="AY45" s="543"/>
      <c r="AZ45" s="543"/>
      <c r="BA45" s="543"/>
      <c r="BB45" s="543"/>
      <c r="BC45" s="543"/>
      <c r="BD45" s="543"/>
      <c r="BE45" s="543"/>
      <c r="BF45" s="543"/>
      <c r="BG45" s="543"/>
      <c r="BH45" s="543"/>
      <c r="BI45" s="543"/>
      <c r="BJ45" s="543"/>
      <c r="BK45" s="543"/>
      <c r="BL45" s="543"/>
      <c r="BM45" s="543"/>
      <c r="BN45" s="543"/>
      <c r="BO45" s="543"/>
      <c r="BP45" s="543"/>
    </row>
    <row r="46" spans="4:68" s="19" customFormat="1" ht="45" customHeight="1">
      <c r="D46" s="1158">
        <v>1</v>
      </c>
      <c r="E46" s="1380"/>
      <c r="F46" s="1381"/>
      <c r="G46" s="1382"/>
      <c r="H46" s="926"/>
      <c r="I46" s="927"/>
      <c r="J46" s="935"/>
      <c r="K46" s="936"/>
      <c r="L46" s="926"/>
      <c r="M46" s="926"/>
      <c r="N46" s="926"/>
      <c r="O46" s="929"/>
      <c r="P46" s="928"/>
      <c r="Q46" s="1362"/>
      <c r="R46" s="1363"/>
      <c r="S46" s="1364"/>
      <c r="T46" s="261"/>
      <c r="U46" s="529">
        <f>$F$43</f>
        <v>0</v>
      </c>
      <c r="V46" s="559">
        <f>H46</f>
        <v>0</v>
      </c>
      <c r="W46" s="531">
        <f>I46</f>
        <v>0</v>
      </c>
      <c r="X46" s="261" t="e" cm="1">
        <f t="array" ref="X46">INDEX($X$6:$AA$13,MATCH(U46&amp;V46&amp;W46,$X$6:$X$13&amp;$Y$6:$Y$13&amp;$Z$6:$Z$13,0),4)</f>
        <v>#N/A</v>
      </c>
      <c r="Y46" s="877">
        <f>COUNTIFS(L46:L65,$AO$5,U46:U65,$AK$6,O46:O65,#REF!)-Y47-Y48</f>
        <v>0</v>
      </c>
      <c r="Z46" s="860">
        <f>COUNTIFS(L46:L65,$AO$5,U46:U65,$AK$6)-Y46-Y47-Z47-Z48-Y48</f>
        <v>0</v>
      </c>
      <c r="AA46" s="860">
        <f>COUNTIFS(L46:L65,$AO$7,U46:U65,$AK$6,O46:O65,#REF!)-AA47-AA48</f>
        <v>0</v>
      </c>
      <c r="AB46" s="891">
        <f>AB44-AA47-AA48-AA46-AB47-AB48</f>
        <v>0</v>
      </c>
      <c r="AC46" s="877">
        <f>COUNTIFS(M46:M65,$AO$5,U46:U65,$AK$6,O46:O65,#REF!)-AC47-AC48</f>
        <v>0</v>
      </c>
      <c r="AD46" s="860">
        <f>COUNTIFS(M46:M65,$AO$5,U46:U65,$AK$6)-AC46-AC47-AC48-AD48-AD47</f>
        <v>0</v>
      </c>
      <c r="AE46" s="860">
        <f>COUNTIFS(M46:M65,$AO$7,U46:U65,$AK$6,O46:O65,#REF!)-AE47-AE48</f>
        <v>0</v>
      </c>
      <c r="AF46" s="891">
        <f>AF44-AE47-AE48-AE46-AF47-AF48</f>
        <v>0</v>
      </c>
      <c r="AG46" s="877">
        <f>COUNTIFS(N46:N65,$AO$7,U46:U65,$AK$6,O46:O65,#REF!)-AG47-AG48</f>
        <v>0</v>
      </c>
      <c r="AH46" s="892">
        <f>AH44-AG47-AG48-AG46-AH47-AH48</f>
        <v>0</v>
      </c>
      <c r="AI46" s="886"/>
      <c r="AJ46" s="558"/>
      <c r="AK46" s="584" t="s">
        <v>335</v>
      </c>
      <c r="AL46" s="530"/>
      <c r="AM46" s="548">
        <f>COUNTIFS(J46:J65,$AK$12,K46:K65,"&gt;4",H46:H65,$AO$6)</f>
        <v>0</v>
      </c>
      <c r="AN46" s="548">
        <f>COUNTIFS(J46:J65,$AK$12,K46:K65,"&gt;4",I46:I65,$AA$6)</f>
        <v>0</v>
      </c>
      <c r="AO46" s="531"/>
      <c r="AP46" s="530"/>
      <c r="AQ46" s="530"/>
      <c r="AR46" s="530"/>
      <c r="AS46" s="530"/>
      <c r="AT46" s="543"/>
      <c r="AU46" s="543"/>
      <c r="AV46" s="543"/>
      <c r="AW46" s="543"/>
      <c r="AX46" s="543"/>
      <c r="AY46" s="543"/>
      <c r="AZ46" s="543"/>
      <c r="BA46" s="543"/>
      <c r="BB46" s="543"/>
      <c r="BC46" s="543"/>
      <c r="BD46" s="543"/>
      <c r="BE46" s="543"/>
      <c r="BF46" s="543"/>
      <c r="BG46" s="543"/>
      <c r="BH46" s="543"/>
      <c r="BI46" s="543"/>
      <c r="BJ46" s="543"/>
      <c r="BK46" s="543"/>
      <c r="BL46" s="543"/>
      <c r="BM46" s="543"/>
      <c r="BN46" s="543"/>
      <c r="BO46" s="543"/>
      <c r="BP46" s="543"/>
    </row>
    <row r="47" spans="4:68" ht="45" customHeight="1">
      <c r="D47" s="1159">
        <v>2</v>
      </c>
      <c r="E47" s="1380"/>
      <c r="F47" s="1381"/>
      <c r="G47" s="1382"/>
      <c r="H47" s="926"/>
      <c r="I47" s="927"/>
      <c r="J47" s="935"/>
      <c r="K47" s="936"/>
      <c r="L47" s="926"/>
      <c r="M47" s="926"/>
      <c r="N47" s="926"/>
      <c r="O47" s="929"/>
      <c r="P47" s="928"/>
      <c r="Q47" s="1355"/>
      <c r="R47" s="1356"/>
      <c r="S47" s="1357"/>
      <c r="T47" s="559"/>
      <c r="U47" s="529">
        <f t="shared" ref="U47:U65" si="5">$F$43</f>
        <v>0</v>
      </c>
      <c r="V47" s="559">
        <f t="shared" ref="V47:V64" si="6">H47</f>
        <v>0</v>
      </c>
      <c r="W47" s="531">
        <f t="shared" ref="W47:W64" si="7">I47</f>
        <v>0</v>
      </c>
      <c r="X47" s="261" t="e" cm="1">
        <f t="array" ref="X47">INDEX($X$6:$AA$13,MATCH(U47&amp;V47&amp;W47,$X$6:$X$13&amp;$Y$6:$Y$13&amp;$Z$6:$Z$13,0),4)</f>
        <v>#N/A</v>
      </c>
      <c r="Y47" s="907">
        <f>COUNTIFS(L46:L65,$AN$5,U46:U65,$AK$6,P46:P65,#REF!,O46:O65,#REF!)</f>
        <v>0</v>
      </c>
      <c r="Z47" s="908">
        <f>COUNTIFS(L46:L65,$AO$5,U46:U65,$AK$6,P46:P65,#REF!)-Y47</f>
        <v>0</v>
      </c>
      <c r="AA47" s="908">
        <f>COUNTIFS(L46:L65,$AN$6,U46:U65,$AK$6,P46:P65,#REF!,O46:O65,#REF!)</f>
        <v>0</v>
      </c>
      <c r="AB47" s="909">
        <f>COUNTIFS(L46:L65,$AN$6,U46:U65,$AK$6,P46:P65,#REF!)-AA47</f>
        <v>0</v>
      </c>
      <c r="AC47" s="907">
        <f>COUNTIFS(M46:M65,$AO$5,U46:U65,$AK$6,P46:P65,#REF!,O46:O65,#REF!)</f>
        <v>0</v>
      </c>
      <c r="AD47" s="908">
        <f>COUNTIFS(M46:M65,$AO$5,U46:U65,$AK$6,P46:P65,#REF!)-AC47</f>
        <v>0</v>
      </c>
      <c r="AE47" s="908">
        <f>COUNTIFS(M46:M65,$AN$6,U46:U65,$AK$6,P46:P65,#REF!,O46:O65,#REF!)</f>
        <v>0</v>
      </c>
      <c r="AF47" s="909">
        <f>COUNTIFS(M46:M65,$AN$6,U46:U65,$AK$6,P46:P65,#REF!)-AE47</f>
        <v>0</v>
      </c>
      <c r="AG47" s="907">
        <f>COUNTIFS(N46:N65,$AN$6,U46:U65,$AK$6,P46:P65,#REF!,O46:O65,#REF!)</f>
        <v>0</v>
      </c>
      <c r="AH47" s="908">
        <f>COUNTIFS(N46:N65,$AN$6,U46:U65,$AK$6,P46:P65,#REF!)-AG47</f>
        <v>0</v>
      </c>
      <c r="AI47" s="909"/>
      <c r="AJ47" s="558" t="s">
        <v>773</v>
      </c>
      <c r="AK47" s="559" t="s">
        <v>377</v>
      </c>
      <c r="AM47" s="548">
        <f>COUNTIFS(J46:J65,$AK$13,K46:K65,"&lt;5",H46:H65,$AA$6)</f>
        <v>0</v>
      </c>
      <c r="AN47" s="548">
        <f>COUNTIFS(J46:J65,$AK$13,K46:K65,"&lt;5",I46:I65,$AA$6)</f>
        <v>0</v>
      </c>
    </row>
    <row r="48" spans="4:68" ht="45" customHeight="1">
      <c r="D48" s="1159">
        <v>3</v>
      </c>
      <c r="E48" s="1380"/>
      <c r="F48" s="1381"/>
      <c r="G48" s="1382"/>
      <c r="H48" s="926"/>
      <c r="I48" s="927"/>
      <c r="J48" s="935"/>
      <c r="K48" s="936"/>
      <c r="L48" s="926"/>
      <c r="M48" s="926"/>
      <c r="N48" s="926"/>
      <c r="O48" s="929"/>
      <c r="P48" s="928"/>
      <c r="Q48" s="1355"/>
      <c r="R48" s="1356"/>
      <c r="S48" s="1357"/>
      <c r="T48" s="559"/>
      <c r="U48" s="529">
        <f t="shared" si="5"/>
        <v>0</v>
      </c>
      <c r="V48" s="559">
        <f t="shared" si="6"/>
        <v>0</v>
      </c>
      <c r="W48" s="531">
        <f t="shared" si="7"/>
        <v>0</v>
      </c>
      <c r="X48" s="261" t="e">
        <f t="array" ref="X48">INDEX($X$6:$AA$13,MATCH(U48&amp;V48&amp;W48,$X$6:$X$13&amp;$Y$6:$Y$13&amp;$Z$6:$Z$13,0),4)</f>
        <v>#N/A</v>
      </c>
      <c r="Y48" s="903">
        <f>COUNTIFS(L46:L65,$AN$5,U46:U65,$AK$6,P46:P65,#REF!,O46:O65,#REF!)</f>
        <v>0</v>
      </c>
      <c r="Z48" s="905">
        <f>COUNTIFS(L46:L65,$AN$5,U46:U65,$AK$6,P46:P65,#REF!)-Y48</f>
        <v>0</v>
      </c>
      <c r="AA48" s="905">
        <f>COUNTIFS(L46:L65,$AN$6,U46:U65,$AK$6,P46:P65,#REF!,O46:O65,#REF!)</f>
        <v>0</v>
      </c>
      <c r="AB48" s="906">
        <f>COUNTIFS(L46:L65,$AN$6,U46:U65,$AK$6,P46:P65,#REF!)-AA48</f>
        <v>0</v>
      </c>
      <c r="AC48" s="903">
        <f>COUNTIFS(M46:M65,$AN$5,U46:U65,$AK$6,P46:P65,#REF!,O46:O65,#REF!)</f>
        <v>0</v>
      </c>
      <c r="AD48" s="905">
        <f>COUNTIFS(M46:M65,$AN$5,U46:U65,$AK$6,P46:P65,#REF!)-AC48</f>
        <v>0</v>
      </c>
      <c r="AE48" s="905">
        <f>COUNTIFS(M46:M65,$AN$6,U46:U65,$AK$6,P46:P65,#REF!,O46:O65,#REF!)</f>
        <v>0</v>
      </c>
      <c r="AF48" s="906">
        <f>COUNTIFS(M46:M65,$AN$6,U46:U65,$AK$6,P46:P65,#REF!)-AE48</f>
        <v>0</v>
      </c>
      <c r="AG48" s="903">
        <f>COUNTIFS(N46:N65,$AN$6,U46:U65,$AK$6,P46:P65,#REF!,O46:O65,#REF!)</f>
        <v>0</v>
      </c>
      <c r="AH48" s="905">
        <f>COUNTIFS(N46:N65,$AN$6,U46:U65,$AK$6,P46:P65,#REF!)-AG48</f>
        <v>0</v>
      </c>
      <c r="AI48" s="906"/>
      <c r="AJ48" s="558" t="s">
        <v>771</v>
      </c>
      <c r="AK48" s="559" t="s">
        <v>376</v>
      </c>
      <c r="AM48" s="548">
        <f>COUNTIFS(J46:J65,$AK$14,K46:K65,"&lt;5",H46:H65,$AA$6)</f>
        <v>0</v>
      </c>
      <c r="AN48" s="548">
        <f>COUNTIFS(J46:J65,$AK$14,K46:K65,"&lt;5",I46:I65,$AA$6)</f>
        <v>0</v>
      </c>
    </row>
    <row r="49" spans="4:40" ht="45" customHeight="1">
      <c r="D49" s="1159">
        <v>4</v>
      </c>
      <c r="E49" s="1380"/>
      <c r="F49" s="1381"/>
      <c r="G49" s="1382"/>
      <c r="H49" s="926"/>
      <c r="I49" s="927"/>
      <c r="J49" s="935"/>
      <c r="K49" s="936"/>
      <c r="L49" s="926"/>
      <c r="M49" s="926"/>
      <c r="N49" s="926"/>
      <c r="O49" s="929"/>
      <c r="P49" s="928"/>
      <c r="Q49" s="1355"/>
      <c r="R49" s="1356"/>
      <c r="S49" s="1357"/>
      <c r="T49" s="559"/>
      <c r="U49" s="529">
        <f t="shared" si="5"/>
        <v>0</v>
      </c>
      <c r="V49" s="559">
        <f t="shared" si="6"/>
        <v>0</v>
      </c>
      <c r="W49" s="531">
        <f t="shared" si="7"/>
        <v>0</v>
      </c>
      <c r="X49" s="261" t="e">
        <f t="array" ref="X49">INDEX($X$6:$AA$13,MATCH(U49&amp;V49&amp;W49,$X$6:$X$13&amp;$Y$6:$Y$13&amp;$Z$6:$Z$13,0),4)</f>
        <v>#N/A</v>
      </c>
      <c r="Y49" s="868">
        <f>SUM(Y46:Y48)</f>
        <v>0</v>
      </c>
      <c r="Z49" s="531">
        <f>SUM(Z46:Z48)</f>
        <v>0</v>
      </c>
      <c r="AA49" s="531">
        <f>SUM(AA46:AA48)</f>
        <v>0</v>
      </c>
      <c r="AB49" s="867">
        <f>SUM(AB46:AB48)</f>
        <v>0</v>
      </c>
      <c r="AC49" s="868">
        <f>SUM(AC46:AC48)</f>
        <v>0</v>
      </c>
      <c r="AD49" s="531">
        <f>SUM(AD45:AD48)</f>
        <v>0</v>
      </c>
      <c r="AE49" s="531">
        <f>SUM(AE45:AE48)</f>
        <v>0</v>
      </c>
      <c r="AF49" s="867">
        <f>SUM(AF46:AF48)</f>
        <v>0</v>
      </c>
      <c r="AG49" s="531">
        <f>SUM(AG45:AG48)</f>
        <v>0</v>
      </c>
      <c r="AH49" s="559"/>
      <c r="AI49" s="861"/>
      <c r="AJ49" s="558"/>
      <c r="AK49" s="559"/>
      <c r="AM49" s="548">
        <f>SUM(AM46:AM48)</f>
        <v>0</v>
      </c>
      <c r="AN49" s="548">
        <f>SUM(AN46:AN48)</f>
        <v>0</v>
      </c>
    </row>
    <row r="50" spans="4:40" ht="45" customHeight="1">
      <c r="D50" s="1159">
        <v>5</v>
      </c>
      <c r="E50" s="1380"/>
      <c r="F50" s="1381"/>
      <c r="G50" s="1382"/>
      <c r="H50" s="926"/>
      <c r="I50" s="927"/>
      <c r="J50" s="935"/>
      <c r="K50" s="936"/>
      <c r="L50" s="926"/>
      <c r="M50" s="926"/>
      <c r="N50" s="926"/>
      <c r="O50" s="929"/>
      <c r="P50" s="928"/>
      <c r="Q50" s="1355"/>
      <c r="R50" s="1356"/>
      <c r="S50" s="1357"/>
      <c r="T50" s="559"/>
      <c r="U50" s="529">
        <f t="shared" si="5"/>
        <v>0</v>
      </c>
      <c r="V50" s="559">
        <f t="shared" si="6"/>
        <v>0</v>
      </c>
      <c r="W50" s="531">
        <f t="shared" si="7"/>
        <v>0</v>
      </c>
      <c r="X50" s="261" t="e">
        <f t="array" ref="X50">INDEX($X$6:$AA$13,MATCH(U50&amp;V50&amp;W50,$X$6:$X$13&amp;$Y$6:$Y$13&amp;$Z$6:$Z$13,0),4)</f>
        <v>#N/A</v>
      </c>
      <c r="Y50" s="1358">
        <f>SUM(Y49:AB49)</f>
        <v>0</v>
      </c>
      <c r="Z50" s="1359"/>
      <c r="AA50" s="1359"/>
      <c r="AB50" s="1360"/>
      <c r="AC50" s="1358">
        <f>SUM(AC49:AF49)</f>
        <v>0</v>
      </c>
      <c r="AD50" s="1359"/>
      <c r="AE50" s="1359"/>
      <c r="AF50" s="1360"/>
      <c r="AG50" s="1404">
        <f>SUM(AG49:AH49)</f>
        <v>0</v>
      </c>
      <c r="AH50" s="1405"/>
      <c r="AI50" s="867"/>
      <c r="AK50" s="559"/>
      <c r="AL50" s="559"/>
    </row>
    <row r="51" spans="4:40" ht="45" customHeight="1">
      <c r="D51" s="1159">
        <v>6</v>
      </c>
      <c r="E51" s="1380"/>
      <c r="F51" s="1381"/>
      <c r="G51" s="1382"/>
      <c r="H51" s="926"/>
      <c r="I51" s="927"/>
      <c r="J51" s="935"/>
      <c r="K51" s="936"/>
      <c r="L51" s="926"/>
      <c r="M51" s="926"/>
      <c r="N51" s="926"/>
      <c r="O51" s="929"/>
      <c r="P51" s="928"/>
      <c r="Q51" s="1355"/>
      <c r="R51" s="1356"/>
      <c r="S51" s="1357"/>
      <c r="T51" s="559"/>
      <c r="U51" s="529">
        <f t="shared" si="5"/>
        <v>0</v>
      </c>
      <c r="V51" s="559">
        <f t="shared" si="6"/>
        <v>0</v>
      </c>
      <c r="W51" s="531">
        <f t="shared" si="7"/>
        <v>0</v>
      </c>
      <c r="X51" s="261" t="e">
        <f t="array" ref="X51">INDEX($X$6:$AA$13,MATCH(U51&amp;V51&amp;W51,$X$6:$X$13&amp;$Y$6:$Y$13&amp;$Z$6:$Z$13,0),4)</f>
        <v>#N/A</v>
      </c>
      <c r="Y51" s="870">
        <f>COUNTIFS(H46:H65,$AP$6,U46:U65,$AK$6,O46:O65,#REF!)</f>
        <v>0</v>
      </c>
      <c r="Z51" s="579">
        <f>COUNTIFS(I46:I65,$AP$6,U46:U65,$AK$6,O46:O65,#REF!)</f>
        <v>0</v>
      </c>
      <c r="AA51" s="579">
        <f>COUNTIFS(H46:H65,$AP$6,U46:U65,$AK$6)-Y51</f>
        <v>0</v>
      </c>
      <c r="AB51" s="871">
        <f>COUNTIFS(I46:I65,$AP$6,U46:U65,$AK$6)-Z51</f>
        <v>0</v>
      </c>
      <c r="AC51" s="876"/>
      <c r="AD51" s="878"/>
      <c r="AE51" s="879"/>
      <c r="AF51" s="880"/>
      <c r="AG51" s="862"/>
      <c r="AH51" s="531"/>
      <c r="AI51" s="881"/>
      <c r="AK51" s="559"/>
      <c r="AL51" s="559"/>
    </row>
    <row r="52" spans="4:40" ht="45" customHeight="1">
      <c r="D52" s="1159">
        <v>7</v>
      </c>
      <c r="E52" s="1380"/>
      <c r="F52" s="1381"/>
      <c r="G52" s="1382"/>
      <c r="H52" s="926"/>
      <c r="I52" s="927"/>
      <c r="J52" s="935"/>
      <c r="K52" s="936"/>
      <c r="L52" s="926"/>
      <c r="M52" s="926"/>
      <c r="N52" s="926"/>
      <c r="O52" s="929"/>
      <c r="P52" s="928"/>
      <c r="Q52" s="1355"/>
      <c r="R52" s="1356"/>
      <c r="S52" s="1357"/>
      <c r="T52" s="559"/>
      <c r="U52" s="529">
        <f t="shared" si="5"/>
        <v>0</v>
      </c>
      <c r="V52" s="559">
        <f t="shared" si="6"/>
        <v>0</v>
      </c>
      <c r="W52" s="531">
        <f t="shared" si="7"/>
        <v>0</v>
      </c>
      <c r="X52" s="261" t="e">
        <f t="array" ref="X52">INDEX($X$6:$AA$13,MATCH(U52&amp;V52&amp;W52,$X$6:$X$13&amp;$Y$6:$Y$13&amp;$Z$6:$Z$13,0),4)</f>
        <v>#N/A</v>
      </c>
      <c r="Y52" s="872"/>
      <c r="Z52" s="559">
        <f>COUNTIFS(L46:L65,$AO$5,U46:U65,$AK$7)</f>
        <v>0</v>
      </c>
      <c r="AA52" s="559">
        <f>SUM(Z54:AB54)</f>
        <v>0</v>
      </c>
      <c r="AB52" s="867">
        <f>COUNTIFS(L46:L65,$AO$7,U46:U65,$AK$7)</f>
        <v>0</v>
      </c>
      <c r="AC52" s="865">
        <f>COUNTIFS(M46:M65,$AO$5,U46:U65,$AK$6)</f>
        <v>0</v>
      </c>
      <c r="AD52" s="559">
        <f>COUNTIFS(P46:P65,$AO$5,U46:U65,$AK$6)</f>
        <v>0</v>
      </c>
      <c r="AE52" s="559">
        <f>SUM(AD54:AF54)</f>
        <v>0</v>
      </c>
      <c r="AF52" s="867">
        <f>COUNTIFS(M46:M65,$AO$7,U46:U65,$AK$7)</f>
        <v>0</v>
      </c>
      <c r="AG52" s="882" t="s">
        <v>236</v>
      </c>
      <c r="AH52" s="559">
        <f>COUNTIFS(N46:N65,$AO$7,U46:U65,$AK$7)</f>
        <v>0</v>
      </c>
      <c r="AI52" s="867"/>
      <c r="AJ52" s="1537" t="s">
        <v>548</v>
      </c>
      <c r="AK52" s="559"/>
      <c r="AL52" s="559"/>
    </row>
    <row r="53" spans="4:40" ht="45" customHeight="1">
      <c r="D53" s="1159">
        <v>8</v>
      </c>
      <c r="E53" s="1380"/>
      <c r="F53" s="1381"/>
      <c r="G53" s="1382"/>
      <c r="H53" s="926"/>
      <c r="I53" s="927"/>
      <c r="J53" s="935"/>
      <c r="K53" s="936"/>
      <c r="L53" s="926"/>
      <c r="M53" s="926"/>
      <c r="N53" s="926"/>
      <c r="O53" s="929"/>
      <c r="P53" s="928"/>
      <c r="Q53" s="1355"/>
      <c r="R53" s="1356"/>
      <c r="S53" s="1357"/>
      <c r="T53" s="559"/>
      <c r="U53" s="529">
        <f t="shared" si="5"/>
        <v>0</v>
      </c>
      <c r="V53" s="559">
        <f t="shared" si="6"/>
        <v>0</v>
      </c>
      <c r="W53" s="531">
        <f t="shared" si="7"/>
        <v>0</v>
      </c>
      <c r="X53" s="261" t="e">
        <f t="array" ref="X53">INDEX($X$6:$AA$13,MATCH(U53&amp;V53&amp;W53,$X$6:$X$13&amp;$Y$6:$Y$13&amp;$Z$6:$Z$13,0),4)</f>
        <v>#N/A</v>
      </c>
      <c r="Y53" s="893"/>
      <c r="Z53" s="894" t="s">
        <v>364</v>
      </c>
      <c r="AA53" s="895"/>
      <c r="AB53" s="896" t="s">
        <v>365</v>
      </c>
      <c r="AC53" s="893"/>
      <c r="AD53" s="894" t="s">
        <v>364</v>
      </c>
      <c r="AE53" s="895"/>
      <c r="AF53" s="896" t="s">
        <v>365</v>
      </c>
      <c r="AG53" s="893"/>
      <c r="AH53" s="895" t="s">
        <v>365</v>
      </c>
      <c r="AI53" s="897"/>
      <c r="AJ53" s="1537"/>
      <c r="AK53" s="559"/>
      <c r="AL53" s="559"/>
    </row>
    <row r="54" spans="4:40" ht="45" customHeight="1">
      <c r="D54" s="1159">
        <v>9</v>
      </c>
      <c r="E54" s="1380"/>
      <c r="F54" s="1381"/>
      <c r="G54" s="1382"/>
      <c r="H54" s="926"/>
      <c r="I54" s="927"/>
      <c r="J54" s="935"/>
      <c r="K54" s="936"/>
      <c r="L54" s="926"/>
      <c r="M54" s="926"/>
      <c r="N54" s="926"/>
      <c r="O54" s="929"/>
      <c r="P54" s="928"/>
      <c r="Q54" s="1355"/>
      <c r="R54" s="1356"/>
      <c r="S54" s="1357"/>
      <c r="T54" s="559"/>
      <c r="U54" s="529">
        <f t="shared" si="5"/>
        <v>0</v>
      </c>
      <c r="V54" s="559">
        <f t="shared" si="6"/>
        <v>0</v>
      </c>
      <c r="W54" s="531">
        <f t="shared" si="7"/>
        <v>0</v>
      </c>
      <c r="X54" s="261" t="e">
        <f t="array" ref="X54">INDEX($X$6:$AA$13,MATCH(U54&amp;V54&amp;W54,$X$6:$X$13&amp;$Y$6:$Y$13&amp;$Z$6:$Z$13,0),4)</f>
        <v>#N/A</v>
      </c>
      <c r="Y54" s="865"/>
      <c r="Z54" s="559">
        <f>COUNTIFS(L46:L65,$AO$5,U46:U65,$AK$7)-Y54-Y55-Z55-Z56-AA54-Y56</f>
        <v>0</v>
      </c>
      <c r="AA54" s="559"/>
      <c r="AB54" s="866">
        <f>AB52-AA55-AA56-AA54-AB55-AB56</f>
        <v>0</v>
      </c>
      <c r="AC54" s="865"/>
      <c r="AD54" s="559">
        <f>COUNTIFS(M46:M65,$AO$5,U46:U65,$AK$7)-AC54-AC55-AC56-AD56-AD55</f>
        <v>0</v>
      </c>
      <c r="AE54" s="559"/>
      <c r="AF54" s="866">
        <f>AF52-AE55-AE56-AE54-AF55-AF56</f>
        <v>0</v>
      </c>
      <c r="AG54" s="865"/>
      <c r="AH54" s="564">
        <f>AH52-AG55-AG56-AG54-AH55-AH56</f>
        <v>0</v>
      </c>
      <c r="AI54" s="869"/>
      <c r="AJ54" s="1537"/>
      <c r="AK54" s="559"/>
      <c r="AL54" s="559"/>
    </row>
    <row r="55" spans="4:40" ht="45" customHeight="1">
      <c r="D55" s="1159">
        <v>10</v>
      </c>
      <c r="E55" s="1380"/>
      <c r="F55" s="1381"/>
      <c r="G55" s="1382"/>
      <c r="H55" s="926"/>
      <c r="I55" s="927"/>
      <c r="J55" s="935"/>
      <c r="K55" s="936"/>
      <c r="L55" s="926"/>
      <c r="M55" s="926"/>
      <c r="N55" s="926"/>
      <c r="O55" s="929"/>
      <c r="P55" s="928"/>
      <c r="Q55" s="1355"/>
      <c r="R55" s="1356"/>
      <c r="S55" s="1357"/>
      <c r="T55" s="559"/>
      <c r="U55" s="529">
        <f t="shared" si="5"/>
        <v>0</v>
      </c>
      <c r="V55" s="559">
        <f t="shared" si="6"/>
        <v>0</v>
      </c>
      <c r="W55" s="531">
        <f t="shared" si="7"/>
        <v>0</v>
      </c>
      <c r="X55" s="261" t="e">
        <f t="array" ref="X55">INDEX($X$6:$AA$13,MATCH(U55&amp;V55&amp;W55,$X$6:$X$13&amp;$Y$6:$Y$13&amp;$Z$6:$Z$13,0),4)</f>
        <v>#N/A</v>
      </c>
      <c r="Y55" s="899"/>
      <c r="Z55" s="900">
        <f>COUNTIFS(L46:L65,$AO$5,U46:U65,$AK$7,P46:P65,#REF!)-Y55</f>
        <v>0</v>
      </c>
      <c r="AA55" s="901"/>
      <c r="AB55" s="902">
        <f>COUNTIFS(L46:L65,$AN$6,U46:U65,$AK$7,P46:P65,#REF!)-AA55</f>
        <v>0</v>
      </c>
      <c r="AC55" s="899"/>
      <c r="AD55" s="900">
        <f>COUNTIFS(M46:M65,$AO$5,U46:U65,$AK$7,P46:P65,#REF!)-AC55</f>
        <v>0</v>
      </c>
      <c r="AE55" s="901"/>
      <c r="AF55" s="902">
        <f>COUNTIFS(M46:M65,$AN$6,U46:U65,$AK$7,P46:P65,#REF!)-AE55</f>
        <v>0</v>
      </c>
      <c r="AG55" s="899"/>
      <c r="AH55" s="901">
        <f>COUNTIFS(N46:N65,$AN$6,U46:U65,$AK$7,P46:P65,#REF!)-AG55</f>
        <v>0</v>
      </c>
      <c r="AI55" s="902"/>
      <c r="AJ55" s="883" t="s">
        <v>768</v>
      </c>
      <c r="AK55" s="559"/>
      <c r="AL55" s="559"/>
    </row>
    <row r="56" spans="4:40" ht="45" customHeight="1">
      <c r="D56" s="1159">
        <v>11</v>
      </c>
      <c r="E56" s="1380"/>
      <c r="F56" s="1381"/>
      <c r="G56" s="1382"/>
      <c r="H56" s="926"/>
      <c r="I56" s="927"/>
      <c r="J56" s="935"/>
      <c r="K56" s="936"/>
      <c r="L56" s="926"/>
      <c r="M56" s="926"/>
      <c r="N56" s="926"/>
      <c r="O56" s="929"/>
      <c r="P56" s="928"/>
      <c r="Q56" s="1355"/>
      <c r="R56" s="1356"/>
      <c r="S56" s="1357"/>
      <c r="T56" s="559"/>
      <c r="U56" s="529">
        <f t="shared" si="5"/>
        <v>0</v>
      </c>
      <c r="V56" s="559">
        <f t="shared" si="6"/>
        <v>0</v>
      </c>
      <c r="W56" s="531">
        <f t="shared" si="7"/>
        <v>0</v>
      </c>
      <c r="X56" s="261" t="e">
        <f t="array" ref="X56">INDEX($X$6:$AA$13,MATCH(U56&amp;V56&amp;W56,$X$6:$X$13&amp;$Y$6:$Y$13&amp;$Z$6:$Z$13,0),4)</f>
        <v>#N/A</v>
      </c>
      <c r="Y56" s="903"/>
      <c r="Z56" s="904">
        <f>COUNTIFS(L46:L65,$AO$5,U46:U65,$AK$7,P46:P65,#REF!)-Y56</f>
        <v>0</v>
      </c>
      <c r="AA56" s="905"/>
      <c r="AB56" s="898">
        <f>COUNTIFS(L46:L65,$AN$6,U46:U65,$AK$7,P46:P65,#REF!)-AA56</f>
        <v>0</v>
      </c>
      <c r="AC56" s="903"/>
      <c r="AD56" s="904">
        <f>COUNTIFS(M46:M65,$AO$5,U46:U65,$AK$7,P46:P65,#REF!)-AC56</f>
        <v>0</v>
      </c>
      <c r="AE56" s="905"/>
      <c r="AF56" s="898">
        <f>COUNTIFS(M46:M65,$AN$6,U46:U65,$AK$7,P46:P65,#REF!)-AE56</f>
        <v>0</v>
      </c>
      <c r="AG56" s="903"/>
      <c r="AH56" s="904">
        <f>COUNTIFS(N46:N65,$AO$7,U46:U65,$AK$7,P46:P65,#REF!)-AG56</f>
        <v>0</v>
      </c>
      <c r="AI56" s="898"/>
      <c r="AJ56" s="530" t="s">
        <v>771</v>
      </c>
      <c r="AK56" s="559"/>
      <c r="AL56" s="559"/>
    </row>
    <row r="57" spans="4:40" ht="45" customHeight="1">
      <c r="D57" s="1159">
        <v>12</v>
      </c>
      <c r="E57" s="1380"/>
      <c r="F57" s="1381"/>
      <c r="G57" s="1382"/>
      <c r="H57" s="926"/>
      <c r="I57" s="927"/>
      <c r="J57" s="935"/>
      <c r="K57" s="936"/>
      <c r="L57" s="926"/>
      <c r="M57" s="926"/>
      <c r="N57" s="926"/>
      <c r="O57" s="929"/>
      <c r="P57" s="928"/>
      <c r="Q57" s="1355"/>
      <c r="R57" s="1356"/>
      <c r="S57" s="1357"/>
      <c r="T57" s="559"/>
      <c r="U57" s="529">
        <f t="shared" si="5"/>
        <v>0</v>
      </c>
      <c r="V57" s="559">
        <f t="shared" si="6"/>
        <v>0</v>
      </c>
      <c r="W57" s="531">
        <f t="shared" si="7"/>
        <v>0</v>
      </c>
      <c r="X57" s="261" t="e">
        <f t="array" ref="X57">INDEX($X$6:$AA$13,MATCH(U57&amp;V57&amp;W57,$X$6:$X$13&amp;$Y$6:$Y$13&amp;$Z$6:$Z$13,0),4)</f>
        <v>#N/A</v>
      </c>
      <c r="Y57" s="868">
        <f>SUM(Y54:Y56)</f>
        <v>0</v>
      </c>
      <c r="Z57" s="531">
        <f>SUM(Z54:Z56)</f>
        <v>0</v>
      </c>
      <c r="AA57" s="559"/>
      <c r="AB57" s="867">
        <f>SUM(AB54:AB56)</f>
        <v>0</v>
      </c>
      <c r="AC57" s="868">
        <f>SUM(AC54:AC56)</f>
        <v>0</v>
      </c>
      <c r="AD57" s="531">
        <f>SUM(AD53:AD56)</f>
        <v>0</v>
      </c>
      <c r="AE57" s="559"/>
      <c r="AF57" s="867">
        <f>SUM(AF54:AF56)</f>
        <v>0</v>
      </c>
      <c r="AG57" s="865"/>
      <c r="AH57" s="559"/>
      <c r="AI57" s="869"/>
      <c r="AJ57" s="884"/>
      <c r="AK57" s="559"/>
      <c r="AL57" s="559"/>
    </row>
    <row r="58" spans="4:40" ht="45" customHeight="1">
      <c r="D58" s="1159">
        <v>13</v>
      </c>
      <c r="E58" s="1380"/>
      <c r="F58" s="1381"/>
      <c r="G58" s="1382"/>
      <c r="H58" s="926"/>
      <c r="I58" s="927"/>
      <c r="J58" s="935"/>
      <c r="K58" s="936"/>
      <c r="L58" s="926"/>
      <c r="M58" s="926"/>
      <c r="N58" s="926"/>
      <c r="O58" s="929"/>
      <c r="P58" s="928"/>
      <c r="Q58" s="1355"/>
      <c r="R58" s="1356"/>
      <c r="S58" s="1357"/>
      <c r="T58" s="559"/>
      <c r="U58" s="529">
        <f t="shared" si="5"/>
        <v>0</v>
      </c>
      <c r="V58" s="559">
        <f t="shared" si="6"/>
        <v>0</v>
      </c>
      <c r="W58" s="531">
        <f t="shared" si="7"/>
        <v>0</v>
      </c>
      <c r="X58" s="261" t="e">
        <f t="array" ref="X58">INDEX($X$6:$AA$13,MATCH(U58&amp;V58&amp;W58,$X$6:$X$13&amp;$Y$6:$Y$13&amp;$Z$6:$Z$13,0),4)</f>
        <v>#N/A</v>
      </c>
      <c r="Y58" s="1358">
        <f>SUM(Y57:AB57)</f>
        <v>0</v>
      </c>
      <c r="Z58" s="1359"/>
      <c r="AA58" s="1359"/>
      <c r="AB58" s="1360"/>
      <c r="AC58" s="1358">
        <f>SUM(AC57:AF57)</f>
        <v>0</v>
      </c>
      <c r="AD58" s="1359"/>
      <c r="AE58" s="1359"/>
      <c r="AF58" s="1360"/>
      <c r="AG58" s="1404">
        <f>SUM(AH54:AH57)</f>
        <v>0</v>
      </c>
      <c r="AH58" s="1405"/>
      <c r="AI58" s="869"/>
      <c r="AJ58" s="884"/>
      <c r="AK58" s="559"/>
      <c r="AL58" s="559"/>
    </row>
    <row r="59" spans="4:40" ht="45" customHeight="1">
      <c r="D59" s="1159">
        <v>14</v>
      </c>
      <c r="E59" s="1380"/>
      <c r="F59" s="1381"/>
      <c r="G59" s="1382"/>
      <c r="H59" s="926"/>
      <c r="I59" s="927"/>
      <c r="J59" s="981"/>
      <c r="K59" s="982"/>
      <c r="L59" s="926"/>
      <c r="M59" s="926"/>
      <c r="N59" s="926"/>
      <c r="O59" s="929"/>
      <c r="P59" s="928"/>
      <c r="Q59" s="1355"/>
      <c r="R59" s="1356"/>
      <c r="S59" s="1357"/>
      <c r="T59" s="559"/>
      <c r="U59" s="529">
        <f t="shared" si="5"/>
        <v>0</v>
      </c>
      <c r="V59" s="559">
        <f t="shared" si="6"/>
        <v>0</v>
      </c>
      <c r="W59" s="531">
        <f t="shared" si="7"/>
        <v>0</v>
      </c>
      <c r="X59" s="261" t="e">
        <f t="array" ref="X59">INDEX($X$6:$AA$13,MATCH(U59&amp;V59&amp;W59,$X$6:$X$13&amp;$Y$6:$Y$13&amp;$Z$6:$Z$13,0),4)</f>
        <v>#N/A</v>
      </c>
      <c r="Y59" s="873">
        <f>COUNTIFS(H46:H65,$AP$6,U46:U65,$AK$7)</f>
        <v>0</v>
      </c>
      <c r="Z59" s="874">
        <f>COUNTIFS(I46:I65,$AP$6,U46:U65,$AK$6)</f>
        <v>0</v>
      </c>
      <c r="AA59" s="528"/>
      <c r="AB59" s="875"/>
      <c r="AC59" s="876"/>
      <c r="AD59" s="528"/>
      <c r="AE59" s="528"/>
      <c r="AF59" s="875"/>
      <c r="AG59" s="885"/>
      <c r="AH59" s="559"/>
      <c r="AI59" s="869"/>
      <c r="AJ59" s="884"/>
      <c r="AK59" s="559"/>
      <c r="AL59" s="559"/>
    </row>
    <row r="60" spans="4:40" ht="45" customHeight="1">
      <c r="D60" s="1159">
        <v>15</v>
      </c>
      <c r="E60" s="1380"/>
      <c r="F60" s="1381"/>
      <c r="G60" s="1382"/>
      <c r="H60" s="926"/>
      <c r="I60" s="927"/>
      <c r="J60" s="981"/>
      <c r="K60" s="982"/>
      <c r="L60" s="926"/>
      <c r="M60" s="926"/>
      <c r="N60" s="926"/>
      <c r="O60" s="929"/>
      <c r="P60" s="928"/>
      <c r="Q60" s="1355"/>
      <c r="R60" s="1356"/>
      <c r="S60" s="1357"/>
      <c r="T60" s="559"/>
      <c r="U60" s="529">
        <f t="shared" si="5"/>
        <v>0</v>
      </c>
      <c r="V60" s="559">
        <f t="shared" si="6"/>
        <v>0</v>
      </c>
      <c r="W60" s="531">
        <f t="shared" si="7"/>
        <v>0</v>
      </c>
      <c r="X60" s="261" t="e">
        <f t="array" ref="X60">INDEX($X$6:$AA$13,MATCH(U60&amp;V60&amp;W60,$X$6:$X$13&amp;$Y$6:$Y$13&amp;$Z$6:$Z$13,0),4)</f>
        <v>#N/A</v>
      </c>
      <c r="Y60" s="917"/>
      <c r="Z60" s="894" t="s">
        <v>372</v>
      </c>
      <c r="AA60" s="918"/>
      <c r="AB60" s="896" t="s">
        <v>373</v>
      </c>
      <c r="AC60" s="919"/>
      <c r="AD60" s="894" t="s">
        <v>372</v>
      </c>
      <c r="AE60" s="920"/>
      <c r="AF60" s="896" t="s">
        <v>373</v>
      </c>
      <c r="AG60" s="921"/>
      <c r="AH60" s="895" t="s">
        <v>373</v>
      </c>
      <c r="AI60" s="897"/>
      <c r="AJ60" s="1538" t="s">
        <v>772</v>
      </c>
      <c r="AK60" s="559"/>
      <c r="AL60" s="559"/>
    </row>
    <row r="61" spans="4:40" ht="45" customHeight="1">
      <c r="D61" s="1159">
        <v>16</v>
      </c>
      <c r="E61" s="1380"/>
      <c r="F61" s="1381"/>
      <c r="G61" s="1382"/>
      <c r="H61" s="926"/>
      <c r="I61" s="927"/>
      <c r="J61" s="981"/>
      <c r="K61" s="982"/>
      <c r="L61" s="926"/>
      <c r="M61" s="926"/>
      <c r="N61" s="926"/>
      <c r="O61" s="929"/>
      <c r="P61" s="928"/>
      <c r="Q61" s="1355"/>
      <c r="R61" s="1356"/>
      <c r="S61" s="1357"/>
      <c r="T61" s="559"/>
      <c r="U61" s="529">
        <f t="shared" si="5"/>
        <v>0</v>
      </c>
      <c r="V61" s="559">
        <f t="shared" si="6"/>
        <v>0</v>
      </c>
      <c r="W61" s="531">
        <f t="shared" si="7"/>
        <v>0</v>
      </c>
      <c r="X61" s="261" t="e">
        <f t="array" ref="X61">INDEX($X$6:$AA$13,MATCH(U61&amp;V61&amp;W61,$X$6:$X$13&amp;$Y$6:$Y$13&amp;$Z$6:$Z$13,0),4)</f>
        <v>#N/A</v>
      </c>
      <c r="Y61" s="910"/>
      <c r="Z61" s="911">
        <f>COUNTIFS(L46:L65,$AN$5,U46:U65,$AK$8)</f>
        <v>0</v>
      </c>
      <c r="AA61" s="912"/>
      <c r="AB61" s="913">
        <f>COUNTIFS(L46:L65,$AN$6,U46:U65,$AK$8)</f>
        <v>0</v>
      </c>
      <c r="AC61" s="914"/>
      <c r="AD61" s="911">
        <f>COUNTIFS(M46:M65,$AN$5,U46:U65,$AK$8)</f>
        <v>0</v>
      </c>
      <c r="AE61" s="912"/>
      <c r="AF61" s="913">
        <f>COUNTIFS(M46:M65,$AN$6,U46:U65,$AK$8)</f>
        <v>0</v>
      </c>
      <c r="AG61" s="915"/>
      <c r="AH61" s="911">
        <f>COUNTIFS(N46:N65,$AN$6,U46:U65,$AK$8)</f>
        <v>0</v>
      </c>
      <c r="AI61" s="916"/>
      <c r="AJ61" s="1538"/>
      <c r="AK61" s="559"/>
      <c r="AL61" s="559"/>
    </row>
    <row r="62" spans="4:40" ht="45" customHeight="1">
      <c r="D62" s="1159">
        <v>17</v>
      </c>
      <c r="E62" s="1380"/>
      <c r="F62" s="1381"/>
      <c r="G62" s="1382"/>
      <c r="H62" s="926"/>
      <c r="I62" s="927"/>
      <c r="J62" s="981"/>
      <c r="K62" s="982"/>
      <c r="L62" s="926"/>
      <c r="M62" s="926"/>
      <c r="N62" s="926"/>
      <c r="O62" s="929"/>
      <c r="P62" s="928"/>
      <c r="Q62" s="1161"/>
      <c r="R62" s="1162"/>
      <c r="S62" s="1163"/>
      <c r="T62" s="559"/>
      <c r="U62" s="529">
        <f t="shared" si="5"/>
        <v>0</v>
      </c>
      <c r="V62" s="559">
        <f t="shared" si="6"/>
        <v>0</v>
      </c>
      <c r="W62" s="531">
        <f t="shared" si="7"/>
        <v>0</v>
      </c>
      <c r="X62" s="261" t="e">
        <f t="array" ref="X62">INDEX($X$6:$AA$13,MATCH(U62&amp;V62&amp;W62,$X$6:$X$13&amp;$Y$6:$Y$13&amp;$Z$6:$Z$13,0),4)</f>
        <v>#N/A</v>
      </c>
      <c r="Y62" s="531" t="s">
        <v>80</v>
      </c>
      <c r="Z62" s="528" t="s">
        <v>26</v>
      </c>
      <c r="AB62" s="528"/>
      <c r="AC62" s="528"/>
      <c r="AD62" s="528"/>
      <c r="AE62" s="528"/>
      <c r="AF62" s="528"/>
      <c r="AG62" s="528"/>
      <c r="AH62" s="528"/>
      <c r="AK62" s="559"/>
      <c r="AL62" s="559"/>
    </row>
    <row r="63" spans="4:40" ht="45" customHeight="1">
      <c r="D63" s="1159">
        <v>18</v>
      </c>
      <c r="E63" s="1380"/>
      <c r="F63" s="1381"/>
      <c r="G63" s="1382"/>
      <c r="H63" s="926"/>
      <c r="I63" s="927"/>
      <c r="J63" s="981"/>
      <c r="K63" s="982"/>
      <c r="L63" s="926"/>
      <c r="M63" s="926"/>
      <c r="N63" s="926"/>
      <c r="O63" s="929"/>
      <c r="P63" s="928"/>
      <c r="Q63" s="1355"/>
      <c r="R63" s="1356"/>
      <c r="S63" s="1357"/>
      <c r="T63" s="559"/>
      <c r="U63" s="529">
        <f t="shared" si="5"/>
        <v>0</v>
      </c>
      <c r="V63" s="559">
        <f t="shared" si="6"/>
        <v>0</v>
      </c>
      <c r="W63" s="531">
        <f t="shared" si="7"/>
        <v>0</v>
      </c>
      <c r="X63" s="261" t="e">
        <f t="array" ref="X63">INDEX($X$6:$AA$13,MATCH(U63&amp;V63&amp;W63,$X$6:$X$13&amp;$Y$6:$Y$13&amp;$Z$6:$Z$13,0),4)</f>
        <v>#N/A</v>
      </c>
      <c r="Y63" s="579">
        <f>COUNTIFS(H46:H65,$AP$6,U46:U65,$AK$8)</f>
        <v>0</v>
      </c>
      <c r="Z63" s="579">
        <f>COUNTIFS(I46:I65,$AP$6,U46:U65,$AK$8)</f>
        <v>0</v>
      </c>
      <c r="AB63" s="528"/>
      <c r="AC63" s="528"/>
      <c r="AD63" s="528"/>
      <c r="AE63" s="528"/>
      <c r="AF63" s="528"/>
      <c r="AG63" s="528"/>
      <c r="AH63" s="528"/>
      <c r="AK63" s="559"/>
      <c r="AL63" s="559"/>
    </row>
    <row r="64" spans="4:40" ht="45" customHeight="1">
      <c r="D64" s="1159">
        <v>19</v>
      </c>
      <c r="E64" s="1380"/>
      <c r="F64" s="1381"/>
      <c r="G64" s="1382"/>
      <c r="H64" s="926"/>
      <c r="I64" s="927"/>
      <c r="J64" s="981"/>
      <c r="K64" s="982"/>
      <c r="L64" s="926"/>
      <c r="M64" s="926"/>
      <c r="N64" s="926"/>
      <c r="O64" s="929"/>
      <c r="P64" s="928"/>
      <c r="Q64" s="1355"/>
      <c r="R64" s="1356"/>
      <c r="S64" s="1357"/>
      <c r="T64" s="559"/>
      <c r="U64" s="529">
        <f t="shared" si="5"/>
        <v>0</v>
      </c>
      <c r="V64" s="559">
        <f t="shared" si="6"/>
        <v>0</v>
      </c>
      <c r="W64" s="531">
        <f t="shared" si="7"/>
        <v>0</v>
      </c>
      <c r="X64" s="261" t="e">
        <f t="array" ref="X64">INDEX($X$6:$AA$13,MATCH(U64&amp;V64&amp;W64,$X$6:$X$13&amp;$Y$6:$Y$13&amp;$Z$6:$Z$13,0),4)</f>
        <v>#N/A</v>
      </c>
      <c r="Y64" s="528"/>
      <c r="Z64" s="528"/>
      <c r="AA64" s="528"/>
      <c r="AB64" s="528"/>
      <c r="AC64" s="528"/>
      <c r="AD64" s="528"/>
      <c r="AE64" s="528"/>
      <c r="AF64" s="528"/>
      <c r="AG64" s="528"/>
      <c r="AH64" s="528"/>
      <c r="AK64" s="559"/>
      <c r="AL64" s="559"/>
    </row>
    <row r="65" spans="4:68" ht="45" customHeight="1" thickBot="1">
      <c r="D65" s="1160">
        <v>20</v>
      </c>
      <c r="E65" s="1380"/>
      <c r="F65" s="1381"/>
      <c r="G65" s="1382"/>
      <c r="H65" s="926"/>
      <c r="I65" s="927"/>
      <c r="J65" s="981"/>
      <c r="K65" s="982"/>
      <c r="L65" s="926"/>
      <c r="M65" s="926"/>
      <c r="N65" s="926"/>
      <c r="O65" s="929"/>
      <c r="P65" s="928"/>
      <c r="Q65" s="1365"/>
      <c r="R65" s="1366"/>
      <c r="S65" s="1367"/>
      <c r="T65" s="559"/>
      <c r="U65" s="529">
        <f t="shared" si="5"/>
        <v>0</v>
      </c>
      <c r="V65" s="559">
        <f>H65</f>
        <v>0</v>
      </c>
      <c r="W65" s="531">
        <f>I65</f>
        <v>0</v>
      </c>
      <c r="X65" s="261" t="e">
        <f t="array" ref="X65">INDEX($X$6:$AA$13,MATCH(U65&amp;V65&amp;W65,$X$6:$X$13&amp;$Y$6:$Y$13&amp;$Z$6:$Z$13,0),4)</f>
        <v>#N/A</v>
      </c>
      <c r="Y65" s="528"/>
      <c r="Z65" s="528"/>
      <c r="AA65" s="528"/>
      <c r="AB65" s="528"/>
      <c r="AC65" s="528"/>
      <c r="AD65" s="528"/>
      <c r="AE65" s="528"/>
      <c r="AF65" s="528"/>
      <c r="AG65" s="528"/>
      <c r="AI65" s="531"/>
      <c r="AK65" s="559"/>
      <c r="AL65" s="559"/>
    </row>
    <row r="66" spans="4:68" ht="45" customHeight="1" thickTop="1" thickBot="1">
      <c r="D66" s="1447" t="s">
        <v>350</v>
      </c>
      <c r="E66" s="1448"/>
      <c r="F66" s="1448"/>
      <c r="G66" s="1449"/>
      <c r="H66" s="974">
        <f>COUNTIF(H46:H65,"〇")</f>
        <v>0</v>
      </c>
      <c r="I66" s="975">
        <f>COUNTIF(I46:I65,"〇")</f>
        <v>0</v>
      </c>
      <c r="J66" s="1077"/>
      <c r="K66" s="1077"/>
      <c r="L66" s="977"/>
      <c r="M66" s="978"/>
      <c r="N66" s="976"/>
      <c r="O66" s="1371"/>
      <c r="P66" s="1372"/>
      <c r="Q66" s="1372"/>
      <c r="R66" s="1372"/>
      <c r="S66" s="1373"/>
      <c r="V66" s="559"/>
      <c r="X66" s="261"/>
      <c r="Y66" s="528"/>
      <c r="Z66" s="528"/>
      <c r="AA66" s="528"/>
      <c r="AB66" s="528"/>
      <c r="AC66" s="528"/>
      <c r="AD66" s="528"/>
      <c r="AE66" s="528"/>
      <c r="AF66" s="528"/>
      <c r="AG66" s="528"/>
      <c r="AH66" s="548"/>
      <c r="AI66" s="548"/>
      <c r="AJ66" s="548"/>
      <c r="AK66" s="559"/>
      <c r="AL66" s="559"/>
    </row>
    <row r="67" spans="4:68" ht="45" customHeight="1" thickTop="1">
      <c r="D67" s="951" t="s">
        <v>39</v>
      </c>
      <c r="E67" s="952"/>
      <c r="F67" s="953"/>
      <c r="G67" s="953"/>
      <c r="H67" s="1477"/>
      <c r="I67" s="1478"/>
      <c r="J67" s="1473"/>
      <c r="K67" s="1474"/>
      <c r="L67" s="979">
        <f>COUNTIF(L46:L65,"○")</f>
        <v>0</v>
      </c>
      <c r="M67" s="980">
        <f>COUNTIF(M46:M65,"○")</f>
        <v>0</v>
      </c>
      <c r="N67" s="980">
        <f>COUNTIF(N46:N65,"〇")</f>
        <v>0</v>
      </c>
      <c r="O67" s="1374"/>
      <c r="P67" s="1375"/>
      <c r="Q67" s="1375"/>
      <c r="R67" s="1375"/>
      <c r="S67" s="1376"/>
      <c r="T67" s="580"/>
      <c r="V67" s="559"/>
      <c r="W67" s="1388"/>
      <c r="X67" s="1388"/>
      <c r="Y67" s="1388"/>
      <c r="Z67" s="559"/>
      <c r="AA67" s="559"/>
      <c r="AB67" s="559"/>
      <c r="AC67" s="548"/>
      <c r="AD67" s="548"/>
      <c r="AE67" s="548"/>
      <c r="AF67" s="548"/>
      <c r="AG67" s="548"/>
      <c r="AH67" s="548"/>
      <c r="AI67" s="548"/>
      <c r="AJ67" s="548"/>
      <c r="AK67" s="559"/>
      <c r="AL67" s="559"/>
    </row>
    <row r="68" spans="4:68" s="20" customFormat="1" ht="45" customHeight="1" thickBot="1">
      <c r="D68" s="963" t="s">
        <v>244</v>
      </c>
      <c r="E68" s="964"/>
      <c r="F68" s="965"/>
      <c r="G68" s="965"/>
      <c r="H68" s="1475"/>
      <c r="I68" s="1476"/>
      <c r="J68" s="1489"/>
      <c r="K68" s="1490"/>
      <c r="L68" s="1078">
        <f>COUNTIF(L46:L65,"△")</f>
        <v>0</v>
      </c>
      <c r="M68" s="1079">
        <f>COUNTIF(M46:M65,"△")</f>
        <v>0</v>
      </c>
      <c r="N68" s="1079">
        <f>COUNTIF(N46:N65,"△")</f>
        <v>0</v>
      </c>
      <c r="O68" s="1377"/>
      <c r="P68" s="1378"/>
      <c r="Q68" s="1378"/>
      <c r="R68" s="1378"/>
      <c r="S68" s="1379"/>
      <c r="T68" s="580"/>
      <c r="U68" s="577"/>
      <c r="V68" s="581"/>
      <c r="W68" s="559"/>
      <c r="X68" s="566"/>
      <c r="Y68" s="582"/>
      <c r="Z68" s="580"/>
      <c r="AA68" s="580"/>
      <c r="AB68" s="580"/>
      <c r="AC68" s="583"/>
      <c r="AD68" s="583"/>
      <c r="AE68" s="583"/>
      <c r="AF68" s="583"/>
      <c r="AG68" s="583"/>
      <c r="AH68" s="583"/>
      <c r="AI68" s="583"/>
      <c r="AJ68" s="583"/>
      <c r="AK68" s="580"/>
      <c r="AL68" s="580"/>
      <c r="AM68" s="569"/>
      <c r="AN68" s="569"/>
      <c r="AO68" s="575"/>
      <c r="AP68" s="569"/>
      <c r="AQ68" s="569"/>
      <c r="AR68" s="569"/>
      <c r="AS68" s="569"/>
      <c r="AT68" s="571"/>
      <c r="AU68" s="571"/>
      <c r="AV68" s="571"/>
      <c r="AW68" s="571"/>
      <c r="AX68" s="571"/>
      <c r="AY68" s="571"/>
      <c r="AZ68" s="571"/>
      <c r="BA68" s="571"/>
      <c r="BB68" s="571"/>
      <c r="BC68" s="571"/>
      <c r="BD68" s="571"/>
      <c r="BE68" s="571"/>
      <c r="BF68" s="571"/>
      <c r="BG68" s="571"/>
      <c r="BH68" s="571"/>
      <c r="BI68" s="571"/>
      <c r="BJ68" s="571"/>
      <c r="BK68" s="571"/>
      <c r="BL68" s="571"/>
      <c r="BM68" s="571"/>
      <c r="BN68" s="571"/>
      <c r="BO68" s="571"/>
      <c r="BP68" s="571"/>
    </row>
    <row r="69" spans="4:68" ht="45" customHeight="1" thickBot="1"/>
    <row r="70" spans="4:68" s="19" customFormat="1" ht="45" customHeight="1" thickBot="1">
      <c r="D70" s="1383" t="s">
        <v>258</v>
      </c>
      <c r="E70" s="1384"/>
      <c r="F70" s="1368"/>
      <c r="G70" s="1369"/>
      <c r="H70" s="1369"/>
      <c r="I70" s="1369"/>
      <c r="J70" s="1369"/>
      <c r="K70" s="1370"/>
      <c r="L70" s="103"/>
      <c r="M70" s="103"/>
      <c r="N70" s="103"/>
      <c r="O70" s="1361" t="s">
        <v>351</v>
      </c>
      <c r="P70" s="1361"/>
      <c r="Q70" s="103" t="s">
        <v>532</v>
      </c>
      <c r="R70" s="103"/>
      <c r="S70" s="370"/>
      <c r="T70" s="1080"/>
      <c r="U70" s="1081"/>
      <c r="V70" s="567"/>
      <c r="W70" s="570"/>
      <c r="X70" s="1082"/>
      <c r="Y70" s="1389" t="s">
        <v>769</v>
      </c>
      <c r="Z70" s="1390"/>
      <c r="AA70" s="1390"/>
      <c r="AB70" s="1391"/>
      <c r="AC70" s="1392" t="s">
        <v>770</v>
      </c>
      <c r="AD70" s="1393"/>
      <c r="AE70" s="1393"/>
      <c r="AF70" s="1394"/>
      <c r="AG70" s="1083" t="s">
        <v>236</v>
      </c>
      <c r="AH70" s="1084"/>
      <c r="AI70" s="1085"/>
      <c r="AJ70" s="572"/>
      <c r="AK70" s="567"/>
      <c r="AL70" s="567"/>
      <c r="AM70" s="567"/>
      <c r="AN70" s="567"/>
      <c r="AO70" s="570"/>
      <c r="AP70" s="567"/>
      <c r="AQ70" s="1082"/>
      <c r="AR70" s="1082"/>
      <c r="AS70" s="1082"/>
      <c r="AT70" s="1086"/>
      <c r="AU70" s="1086"/>
      <c r="AV70" s="1087"/>
      <c r="AW70" s="1087"/>
      <c r="AX70" s="1087"/>
      <c r="AY70" s="1087"/>
      <c r="AZ70" s="1087"/>
      <c r="BA70" s="1087"/>
      <c r="BB70" s="1087"/>
      <c r="BC70" s="1088"/>
      <c r="BD70" s="585"/>
      <c r="BE70" s="585"/>
      <c r="BF70" s="585"/>
      <c r="BG70" s="585"/>
      <c r="BH70" s="543"/>
      <c r="BI70" s="543"/>
      <c r="BJ70" s="543"/>
      <c r="BK70" s="543"/>
      <c r="BL70" s="543"/>
      <c r="BM70" s="543"/>
      <c r="BN70" s="543"/>
      <c r="BO70" s="543"/>
      <c r="BP70" s="543"/>
    </row>
    <row r="71" spans="4:68" s="20" customFormat="1" ht="45" customHeight="1" thickBot="1">
      <c r="D71" s="1066" t="s">
        <v>35</v>
      </c>
      <c r="E71" s="1067"/>
      <c r="F71" s="1450">
        <f>①利用!$S$8</f>
        <v>0</v>
      </c>
      <c r="G71" s="1451"/>
      <c r="H71" s="1451"/>
      <c r="I71" s="1451"/>
      <c r="J71" s="1451"/>
      <c r="K71" s="1451"/>
      <c r="L71" s="1451"/>
      <c r="M71" s="1451"/>
      <c r="N71" s="1451"/>
      <c r="O71" s="1451"/>
      <c r="P71" s="1451"/>
      <c r="Q71" s="1451"/>
      <c r="R71" s="1451"/>
      <c r="S71" s="1452"/>
      <c r="T71" s="568"/>
      <c r="U71" s="1089"/>
      <c r="V71" s="572"/>
      <c r="W71" s="1082"/>
      <c r="X71" s="570"/>
      <c r="Y71" s="1090"/>
      <c r="Z71" s="1091">
        <f>COUNTIFS(L73:L92,$AO$5,U73:U92,$AK$6)</f>
        <v>0</v>
      </c>
      <c r="AA71" s="1091">
        <f>SUM(Y73:AA73)</f>
        <v>0</v>
      </c>
      <c r="AB71" s="1092">
        <f>COUNTIFS(L73:L92,$AO$7,U73:U92,$AK$6)</f>
        <v>0</v>
      </c>
      <c r="AC71" s="1395">
        <f>COUNTIFS(M73:M92,$AO$5,U73:U92,$AK$6)</f>
        <v>0</v>
      </c>
      <c r="AD71" s="1396"/>
      <c r="AE71" s="1091">
        <f>SUM(AC73:AE73)</f>
        <v>0</v>
      </c>
      <c r="AF71" s="1092">
        <f>COUNTIFS(M73:M92,$AO$7,U73:U92,$AK$6)</f>
        <v>0</v>
      </c>
      <c r="AG71" s="1093"/>
      <c r="AH71" s="1091">
        <f>COUNTIFS(N73:N92,$AO$7,U73:U92,$AK$6)</f>
        <v>0</v>
      </c>
      <c r="AI71" s="886"/>
      <c r="AJ71" s="1088"/>
      <c r="AK71" s="572"/>
      <c r="AL71" s="572"/>
      <c r="AM71" s="1094"/>
      <c r="AN71" s="1094"/>
      <c r="AO71" s="1095"/>
      <c r="AP71" s="1094"/>
      <c r="AQ71" s="1082"/>
      <c r="AR71" s="1082"/>
      <c r="AS71" s="1082"/>
      <c r="AT71" s="1086"/>
      <c r="AU71" s="1086"/>
      <c r="AV71" s="1096"/>
      <c r="AW71" s="1096"/>
      <c r="AX71" s="1096"/>
      <c r="AY71" s="1096"/>
      <c r="AZ71" s="1096"/>
      <c r="BA71" s="1096"/>
      <c r="BB71" s="1096"/>
      <c r="BC71" s="1096"/>
      <c r="BD71" s="571"/>
      <c r="BE71" s="571"/>
      <c r="BF71" s="571"/>
      <c r="BG71" s="571"/>
      <c r="BH71" s="571"/>
      <c r="BI71" s="571"/>
      <c r="BJ71" s="571"/>
      <c r="BK71" s="571"/>
      <c r="BL71" s="571"/>
      <c r="BM71" s="571"/>
      <c r="BN71" s="571"/>
      <c r="BO71" s="571"/>
      <c r="BP71" s="571"/>
    </row>
    <row r="72" spans="4:68" s="19" customFormat="1" ht="45" customHeight="1">
      <c r="D72" s="1070" t="s">
        <v>36</v>
      </c>
      <c r="E72" s="1071"/>
      <c r="F72" s="1072" t="s">
        <v>154</v>
      </c>
      <c r="G72" s="1073"/>
      <c r="H72" s="1074" t="s">
        <v>37</v>
      </c>
      <c r="I72" s="1075" t="s">
        <v>38</v>
      </c>
      <c r="J72" s="1353" t="s">
        <v>153</v>
      </c>
      <c r="K72" s="1354"/>
      <c r="L72" s="1068" t="s">
        <v>311</v>
      </c>
      <c r="M72" s="1068" t="s">
        <v>235</v>
      </c>
      <c r="N72" s="1069" t="s">
        <v>236</v>
      </c>
      <c r="O72" s="1076" t="s">
        <v>775</v>
      </c>
      <c r="P72" s="1076" t="s">
        <v>366</v>
      </c>
      <c r="Q72" s="1491" t="s">
        <v>401</v>
      </c>
      <c r="R72" s="1492"/>
      <c r="S72" s="1493"/>
      <c r="T72" s="1082"/>
      <c r="U72" s="1081"/>
      <c r="V72" s="1088"/>
      <c r="W72" s="570"/>
      <c r="X72" s="572"/>
      <c r="Y72" s="1097" t="s">
        <v>361</v>
      </c>
      <c r="Z72" s="1098" t="s">
        <v>360</v>
      </c>
      <c r="AA72" s="1082" t="s">
        <v>353</v>
      </c>
      <c r="AB72" s="1099" t="s">
        <v>362</v>
      </c>
      <c r="AC72" s="1097" t="s">
        <v>361</v>
      </c>
      <c r="AD72" s="1098" t="s">
        <v>360</v>
      </c>
      <c r="AE72" s="1082" t="s">
        <v>353</v>
      </c>
      <c r="AF72" s="1099" t="s">
        <v>362</v>
      </c>
      <c r="AG72" s="1097" t="s">
        <v>353</v>
      </c>
      <c r="AH72" s="1082" t="s">
        <v>362</v>
      </c>
      <c r="AI72" s="887"/>
      <c r="AJ72" s="1088"/>
      <c r="AK72" s="1089" t="s">
        <v>334</v>
      </c>
      <c r="AL72" s="567"/>
      <c r="AM72" s="1100">
        <f>COUNTIFS(J72:J92,$AK$12,K72:K92,"&lt;5",H72:H92,$AO$6)</f>
        <v>0</v>
      </c>
      <c r="AN72" s="1100">
        <f>COUNTIFS(J72:J92,$AK$12,K72:K92,"&lt;5",I72:I92,$AA$6)</f>
        <v>0</v>
      </c>
      <c r="AO72" s="570"/>
      <c r="AP72" s="567"/>
      <c r="AQ72" s="1082"/>
      <c r="AR72" s="1082"/>
      <c r="AS72" s="1100"/>
      <c r="AT72" s="1086"/>
      <c r="AU72" s="1087"/>
      <c r="AV72" s="1087"/>
      <c r="AW72" s="1087"/>
      <c r="AX72" s="1087"/>
      <c r="AY72" s="1087"/>
      <c r="AZ72" s="1087"/>
      <c r="BA72" s="1087"/>
      <c r="BB72" s="1087"/>
      <c r="BC72" s="1087"/>
      <c r="BD72" s="543"/>
      <c r="BE72" s="543"/>
      <c r="BF72" s="543"/>
      <c r="BG72" s="543"/>
      <c r="BH72" s="543"/>
      <c r="BI72" s="543"/>
      <c r="BJ72" s="543"/>
      <c r="BK72" s="543"/>
      <c r="BL72" s="543"/>
      <c r="BM72" s="543"/>
      <c r="BN72" s="543"/>
      <c r="BO72" s="543"/>
      <c r="BP72" s="543"/>
    </row>
    <row r="73" spans="4:68" s="19" customFormat="1" ht="45" customHeight="1">
      <c r="D73" s="1158">
        <v>1</v>
      </c>
      <c r="E73" s="1380"/>
      <c r="F73" s="1381"/>
      <c r="G73" s="1382"/>
      <c r="H73" s="926"/>
      <c r="I73" s="927"/>
      <c r="J73" s="935"/>
      <c r="K73" s="936"/>
      <c r="L73" s="926"/>
      <c r="M73" s="926"/>
      <c r="N73" s="926"/>
      <c r="O73" s="929"/>
      <c r="P73" s="928"/>
      <c r="Q73" s="1362"/>
      <c r="R73" s="1363"/>
      <c r="S73" s="1364"/>
      <c r="T73" s="1082"/>
      <c r="U73" s="1081">
        <f t="shared" ref="U73:U92" si="8">$F$70</f>
        <v>0</v>
      </c>
      <c r="V73" s="1082">
        <f>H73</f>
        <v>0</v>
      </c>
      <c r="W73" s="570">
        <f>I73</f>
        <v>0</v>
      </c>
      <c r="X73" s="1082" t="e">
        <f t="array" ref="X73">INDEX($X$6:$AA$13,MATCH(U73&amp;V73&amp;W73,$X$6:$X$13&amp;$Y$6:$Y$13&amp;$Z$6:$Z$13,0),4)</f>
        <v>#N/A</v>
      </c>
      <c r="Y73" s="1093">
        <f>COUNTIFS(L73:L92,$AO$5,U73:U92,$AK$6,O73:O92,#REF!)-Y74-Y75</f>
        <v>0</v>
      </c>
      <c r="Z73" s="1091">
        <f>COUNTIFS(L73:L92,$AO$5,U73:U92,$AK$6)-Y73-Y74-Z74-Z75-Y75</f>
        <v>0</v>
      </c>
      <c r="AA73" s="1091">
        <f>COUNTIFS(L73:L92,$AO$7,U73:U92,$AK$6,O73:O92,#REF!)-AA74-AA75</f>
        <v>0</v>
      </c>
      <c r="AB73" s="1092">
        <f>AB71-AA74-AA75-AA73-AB74-AB75</f>
        <v>0</v>
      </c>
      <c r="AC73" s="1093">
        <f>COUNTIFS(M73:M92,$AO$5,U73:U92,$AK$6,O73:O92,#REF!)-AC74-AC75</f>
        <v>0</v>
      </c>
      <c r="AD73" s="1091">
        <f>COUNTIFS(M73:M92,$AO$5,U73:U92,$AK$6)-AC73-AC74-AC75-AD75-AD74</f>
        <v>0</v>
      </c>
      <c r="AE73" s="1091">
        <f>COUNTIFS(M73:M92,$AO$7,U73:U92,$AK$6,O73:O92,#REF!)-AE74-AE75</f>
        <v>0</v>
      </c>
      <c r="AF73" s="1092">
        <f>AF71-AE74-AE75-AE73-AF74-AF75</f>
        <v>0</v>
      </c>
      <c r="AG73" s="1093">
        <f>COUNTIFS(N73:N92,$AO$7,U73:U92,$AK$6,O73:O92,#REF!)-AG74-AG75</f>
        <v>0</v>
      </c>
      <c r="AH73" s="1091">
        <f>AH71-AG74-AG75-AG73-AH74-AH75</f>
        <v>0</v>
      </c>
      <c r="AI73" s="886"/>
      <c r="AJ73" s="1088"/>
      <c r="AK73" s="1089" t="s">
        <v>335</v>
      </c>
      <c r="AL73" s="567"/>
      <c r="AM73" s="1100">
        <f>COUNTIFS(J73:J92,$AK$12,K73:K92,"&gt;4",H73:H92,$AO$6)</f>
        <v>0</v>
      </c>
      <c r="AN73" s="1100">
        <f>COUNTIFS(J73:J92,$AK$12,K73:K92,"&gt;4",I73:I92,$AA$6)</f>
        <v>0</v>
      </c>
      <c r="AO73" s="570"/>
      <c r="AP73" s="567"/>
      <c r="AQ73" s="567"/>
      <c r="AR73" s="567"/>
      <c r="AS73" s="567"/>
      <c r="AT73" s="1087"/>
      <c r="AU73" s="1087"/>
      <c r="AV73" s="1087"/>
      <c r="AW73" s="1087"/>
      <c r="AX73" s="1087"/>
      <c r="AY73" s="1087"/>
      <c r="AZ73" s="1087"/>
      <c r="BA73" s="1087"/>
      <c r="BB73" s="1087"/>
      <c r="BC73" s="1087"/>
      <c r="BD73" s="543"/>
      <c r="BE73" s="543"/>
      <c r="BF73" s="543"/>
      <c r="BG73" s="543"/>
      <c r="BH73" s="543"/>
      <c r="BI73" s="543"/>
      <c r="BJ73" s="543"/>
      <c r="BK73" s="543"/>
      <c r="BL73" s="543"/>
      <c r="BM73" s="543"/>
      <c r="BN73" s="543"/>
      <c r="BO73" s="543"/>
      <c r="BP73" s="543"/>
    </row>
    <row r="74" spans="4:68" ht="45" customHeight="1">
      <c r="D74" s="1159">
        <v>2</v>
      </c>
      <c r="E74" s="1380"/>
      <c r="F74" s="1381"/>
      <c r="G74" s="1382"/>
      <c r="H74" s="926"/>
      <c r="I74" s="927"/>
      <c r="J74" s="935"/>
      <c r="K74" s="936"/>
      <c r="L74" s="926"/>
      <c r="M74" s="926"/>
      <c r="N74" s="926"/>
      <c r="O74" s="929"/>
      <c r="P74" s="928"/>
      <c r="Q74" s="1355"/>
      <c r="R74" s="1356"/>
      <c r="S74" s="1357"/>
      <c r="T74" s="1082"/>
      <c r="U74" s="1081">
        <f t="shared" si="8"/>
        <v>0</v>
      </c>
      <c r="V74" s="1082">
        <f>H74</f>
        <v>0</v>
      </c>
      <c r="W74" s="570">
        <f>I74</f>
        <v>0</v>
      </c>
      <c r="X74" s="1082" t="e">
        <f t="array" ref="X74">INDEX($X$6:$AA$13,MATCH(U74&amp;V74&amp;W74,$X$6:$X$13&amp;$Y$6:$Y$13&amp;$Z$6:$Z$13,0),4)</f>
        <v>#N/A</v>
      </c>
      <c r="Y74" s="1101">
        <f>COUNTIFS(L73:L92,$AN$5,U73:U92,$AK$6,P73:P92,#REF!,O73:O92,#REF!)</f>
        <v>0</v>
      </c>
      <c r="Z74" s="1102">
        <f>COUNTIFS(L73:L92,$AO$5,U73:U92,$AK$6,P73:P92,#REF!)-Y74</f>
        <v>0</v>
      </c>
      <c r="AA74" s="1102">
        <f>COUNTIFS(L73:L92,$AN$6,U73:U92,$AK$6,P73:P92,#REF!,O73:O92,#REF!)</f>
        <v>0</v>
      </c>
      <c r="AB74" s="1103">
        <f>COUNTIFS(L73:L92,$AN$6,U73:U92,$AK$6,P73:P92,#REF!)-AA74</f>
        <v>0</v>
      </c>
      <c r="AC74" s="1101">
        <f>COUNTIFS(M73:M92,$AO$5,U73:U92,$AK$6,P73:P92,#REF!,O73:O92,#REF!)</f>
        <v>0</v>
      </c>
      <c r="AD74" s="1102">
        <f>COUNTIFS(M73:M92,$AO$5,U73:U92,$AK$6,P73:P92,#REF!)-AC74</f>
        <v>0</v>
      </c>
      <c r="AE74" s="1102">
        <f>COUNTIFS(M73:M92,$AN$6,U73:U92,$AK$6,P73:P92,#REF!,O73:O92,#REF!)</f>
        <v>0</v>
      </c>
      <c r="AF74" s="1103">
        <f>COUNTIFS(M73:M92,$AN$6,U73:U92,$AK$6,P73:P92,#REF!)-AE74</f>
        <v>0</v>
      </c>
      <c r="AG74" s="1101">
        <f>COUNTIFS(N73:N92,$AN$6,U73:U92,$AK$6,P73:P92,#REF!,O73:O92,#REF!)</f>
        <v>0</v>
      </c>
      <c r="AH74" s="1102">
        <f>COUNTIFS(N73:N92,$AN$6,U73:U92,$AK$6,P73:P92,#REF!)-AG74</f>
        <v>0</v>
      </c>
      <c r="AI74" s="1103"/>
      <c r="AJ74" s="1088" t="s">
        <v>773</v>
      </c>
      <c r="AK74" s="1082"/>
      <c r="AL74" s="567"/>
      <c r="AM74" s="1100">
        <f>COUNTIFS(J73:J92,$AK$13,K73:K92,"&lt;5",H73:H92,$AA$6)</f>
        <v>0</v>
      </c>
      <c r="AN74" s="1100">
        <f>COUNTIFS(J73:J92,$AK$13,K73:K92,"&lt;5",I73:I92,$AA$6)</f>
        <v>0</v>
      </c>
      <c r="AO74" s="570"/>
      <c r="AP74" s="567"/>
      <c r="AQ74" s="567"/>
      <c r="AR74" s="567"/>
      <c r="AS74" s="567"/>
      <c r="AT74" s="1104"/>
      <c r="AU74" s="1104"/>
      <c r="AV74" s="1104"/>
      <c r="AW74" s="1104"/>
      <c r="AX74" s="1104"/>
      <c r="AY74" s="1104"/>
      <c r="AZ74" s="1104"/>
      <c r="BA74" s="1104"/>
      <c r="BB74" s="1104"/>
      <c r="BC74" s="1104"/>
    </row>
    <row r="75" spans="4:68" ht="45" customHeight="1">
      <c r="D75" s="1159">
        <v>3</v>
      </c>
      <c r="E75" s="1380"/>
      <c r="F75" s="1381"/>
      <c r="G75" s="1382"/>
      <c r="H75" s="926"/>
      <c r="I75" s="927"/>
      <c r="J75" s="935"/>
      <c r="K75" s="936"/>
      <c r="L75" s="926"/>
      <c r="M75" s="926"/>
      <c r="N75" s="926"/>
      <c r="O75" s="929"/>
      <c r="P75" s="928"/>
      <c r="Q75" s="1355"/>
      <c r="R75" s="1356"/>
      <c r="S75" s="1357"/>
      <c r="T75" s="1082"/>
      <c r="U75" s="1081">
        <f t="shared" si="8"/>
        <v>0</v>
      </c>
      <c r="V75" s="1082">
        <f t="shared" ref="V75:V92" si="9">H75</f>
        <v>0</v>
      </c>
      <c r="W75" s="570">
        <f t="shared" ref="W75:W92" si="10">I75</f>
        <v>0</v>
      </c>
      <c r="X75" s="1082" t="e">
        <f t="array" ref="X75">INDEX($X$6:$AA$13,MATCH(U75&amp;V75&amp;W75,$X$6:$X$13&amp;$Y$6:$Y$13&amp;$Z$6:$Z$13,0),4)</f>
        <v>#N/A</v>
      </c>
      <c r="Y75" s="1105">
        <f>COUNTIFS(L73:L92,$AN$5,U73:U92,$AK$6,P73:P92,#REF!,O73:O92,#REF!)</f>
        <v>0</v>
      </c>
      <c r="Z75" s="1106">
        <f>COUNTIFS(L73:L92,$AN$5,U73:U92,$AK$6,P73:P92,#REF!)-Y75</f>
        <v>0</v>
      </c>
      <c r="AA75" s="1106">
        <f>COUNTIFS(L73:L92,$AN$6,U73:U92,$AK$6,P73:P92,#REF!,O73:O92,#REF!)</f>
        <v>0</v>
      </c>
      <c r="AB75" s="1107">
        <f>COUNTIFS(L73:L92,$AN$6,U73:U92,$AK$6,P73:P92,#REF!)-AA75</f>
        <v>0</v>
      </c>
      <c r="AC75" s="1105">
        <f>COUNTIFS(M73:M92,$AN$5,U73:U92,$AK$6,P73:P92,#REF!,O73:O92,#REF!)</f>
        <v>0</v>
      </c>
      <c r="AD75" s="1106">
        <f>COUNTIFS(M73:M92,$AN$5,U73:U92,$AK$6,P73:P92,#REF!)-AC75</f>
        <v>0</v>
      </c>
      <c r="AE75" s="1106">
        <f>COUNTIFS(M73:M92,$AN$6,U73:U92,$AK$6,P73:P92,#REF!,O73:O92,#REF!)</f>
        <v>0</v>
      </c>
      <c r="AF75" s="1107">
        <f>COUNTIFS(M73:M92,$AN$6,U73:U92,$AK$6,P73:P92,#REF!)-AE75</f>
        <v>0</v>
      </c>
      <c r="AG75" s="1105">
        <f>COUNTIFS(N73:N92,$AN$6,U73:U92,$AK$6,P73:P92,#REF!,O73:O92,#REF!)</f>
        <v>0</v>
      </c>
      <c r="AH75" s="1106">
        <f>COUNTIFS(N73:N92,$AN$6,U73:U92,$AK$6,P73:P92,#REF!)-AG75</f>
        <v>0</v>
      </c>
      <c r="AI75" s="1107"/>
      <c r="AJ75" s="1088" t="s">
        <v>771</v>
      </c>
      <c r="AK75" s="1082"/>
      <c r="AL75" s="567"/>
      <c r="AM75" s="1100">
        <f>COUNTIFS(J73:J92,$AK$14,K73:K92,"&lt;5",H73:H92,$AA$6)</f>
        <v>0</v>
      </c>
      <c r="AN75" s="1100">
        <f>COUNTIFS(J73:J92,$AK$14,K73:K92,"&lt;5",I73:I92,$AA$6)</f>
        <v>0</v>
      </c>
      <c r="AO75" s="570"/>
      <c r="AP75" s="567"/>
      <c r="AQ75" s="567"/>
      <c r="AR75" s="567"/>
      <c r="AS75" s="567"/>
      <c r="AT75" s="1104"/>
      <c r="AU75" s="1104"/>
      <c r="AV75" s="1104"/>
      <c r="AW75" s="1104"/>
      <c r="AX75" s="1104"/>
      <c r="AY75" s="1104"/>
      <c r="AZ75" s="1104"/>
      <c r="BA75" s="1104"/>
      <c r="BB75" s="1104"/>
      <c r="BC75" s="1104"/>
    </row>
    <row r="76" spans="4:68" ht="45" customHeight="1">
      <c r="D76" s="1159">
        <v>4</v>
      </c>
      <c r="E76" s="1380"/>
      <c r="F76" s="1381"/>
      <c r="G76" s="1382"/>
      <c r="H76" s="926"/>
      <c r="I76" s="927"/>
      <c r="J76" s="935"/>
      <c r="K76" s="936"/>
      <c r="L76" s="926"/>
      <c r="M76" s="926"/>
      <c r="N76" s="926"/>
      <c r="O76" s="929"/>
      <c r="P76" s="928"/>
      <c r="Q76" s="1355"/>
      <c r="R76" s="1356"/>
      <c r="S76" s="1357"/>
      <c r="T76" s="1082"/>
      <c r="U76" s="1081">
        <f t="shared" si="8"/>
        <v>0</v>
      </c>
      <c r="V76" s="1082">
        <f t="shared" si="9"/>
        <v>0</v>
      </c>
      <c r="W76" s="570">
        <f t="shared" si="10"/>
        <v>0</v>
      </c>
      <c r="X76" s="1082" t="e">
        <f t="array" ref="X76">INDEX($X$6:$AA$13,MATCH(U76&amp;V76&amp;W76,$X$6:$X$13&amp;$Y$6:$Y$13&amp;$Z$6:$Z$13,0),4)</f>
        <v>#N/A</v>
      </c>
      <c r="Y76" s="1108">
        <f>SUM(Y73:Y75)</f>
        <v>0</v>
      </c>
      <c r="Z76" s="570">
        <f>SUM(Z73:Z75)</f>
        <v>0</v>
      </c>
      <c r="AA76" s="570">
        <f>SUM(AA73:AA75)</f>
        <v>0</v>
      </c>
      <c r="AB76" s="1099">
        <f>SUM(AB73:AB75)</f>
        <v>0</v>
      </c>
      <c r="AC76" s="1108">
        <f>SUM(AC73:AC75)</f>
        <v>0</v>
      </c>
      <c r="AD76" s="570">
        <f>SUM(AD72:AD75)</f>
        <v>0</v>
      </c>
      <c r="AE76" s="570">
        <f>SUM(AE72:AE75)</f>
        <v>0</v>
      </c>
      <c r="AF76" s="1099">
        <f>SUM(AF73:AF75)</f>
        <v>0</v>
      </c>
      <c r="AG76" s="570">
        <f>SUM(AG72:AG75)</f>
        <v>0</v>
      </c>
      <c r="AH76" s="1082"/>
      <c r="AI76" s="1092"/>
      <c r="AJ76" s="1088"/>
      <c r="AK76" s="1082"/>
      <c r="AL76" s="567"/>
      <c r="AM76" s="1100">
        <f>SUM(AM73:AM75)</f>
        <v>0</v>
      </c>
      <c r="AN76" s="1100">
        <f>SUM(AN73:AN75)</f>
        <v>0</v>
      </c>
      <c r="AO76" s="570"/>
      <c r="AP76" s="567"/>
      <c r="AQ76" s="567"/>
      <c r="AR76" s="567"/>
      <c r="AS76" s="567"/>
      <c r="AT76" s="1104"/>
      <c r="AU76" s="1104"/>
      <c r="AV76" s="1104"/>
      <c r="AW76" s="1104"/>
      <c r="AX76" s="1104"/>
      <c r="AY76" s="1104"/>
      <c r="AZ76" s="1104"/>
      <c r="BA76" s="1104"/>
      <c r="BB76" s="1104"/>
      <c r="BC76" s="1104"/>
    </row>
    <row r="77" spans="4:68" ht="45" customHeight="1">
      <c r="D77" s="1159">
        <v>5</v>
      </c>
      <c r="E77" s="1380"/>
      <c r="F77" s="1381"/>
      <c r="G77" s="1382"/>
      <c r="H77" s="926"/>
      <c r="I77" s="927"/>
      <c r="J77" s="935"/>
      <c r="K77" s="936"/>
      <c r="L77" s="926"/>
      <c r="M77" s="926"/>
      <c r="N77" s="926"/>
      <c r="O77" s="929"/>
      <c r="P77" s="928"/>
      <c r="Q77" s="1355"/>
      <c r="R77" s="1356"/>
      <c r="S77" s="1357"/>
      <c r="T77" s="1082"/>
      <c r="U77" s="1081">
        <f t="shared" si="8"/>
        <v>0</v>
      </c>
      <c r="V77" s="1082">
        <f t="shared" si="9"/>
        <v>0</v>
      </c>
      <c r="W77" s="570">
        <f t="shared" si="10"/>
        <v>0</v>
      </c>
      <c r="X77" s="1082" t="e">
        <f t="array" ref="X77">INDEX($X$6:$AA$13,MATCH(U77&amp;V77&amp;W77,$X$6:$X$13&amp;$Y$6:$Y$13&amp;$Z$6:$Z$13,0),4)</f>
        <v>#N/A</v>
      </c>
      <c r="Y77" s="1531">
        <f>SUM(Y76:AB76)</f>
        <v>0</v>
      </c>
      <c r="Z77" s="1532"/>
      <c r="AA77" s="1532"/>
      <c r="AB77" s="1533"/>
      <c r="AC77" s="1531">
        <f>SUM(AC76:AF76)</f>
        <v>0</v>
      </c>
      <c r="AD77" s="1532"/>
      <c r="AE77" s="1532"/>
      <c r="AF77" s="1533"/>
      <c r="AG77" s="1534">
        <f>SUM(AG76:AH76)</f>
        <v>0</v>
      </c>
      <c r="AH77" s="1535"/>
      <c r="AI77" s="1099"/>
      <c r="AJ77" s="567"/>
      <c r="AK77" s="1082"/>
      <c r="AL77" s="1082"/>
      <c r="AM77" s="567"/>
      <c r="AN77" s="567"/>
      <c r="AO77" s="570"/>
      <c r="AP77" s="567"/>
      <c r="AQ77" s="567"/>
      <c r="AR77" s="567"/>
      <c r="AS77" s="567"/>
      <c r="AT77" s="1104"/>
      <c r="AU77" s="1104"/>
      <c r="AV77" s="1104"/>
      <c r="AW77" s="1104"/>
      <c r="AX77" s="1104"/>
      <c r="AY77" s="1104"/>
      <c r="AZ77" s="1104"/>
      <c r="BA77" s="1104"/>
      <c r="BB77" s="1104"/>
      <c r="BC77" s="1104"/>
    </row>
    <row r="78" spans="4:68" ht="45" customHeight="1">
      <c r="D78" s="1159">
        <v>6</v>
      </c>
      <c r="E78" s="1380"/>
      <c r="F78" s="1381"/>
      <c r="G78" s="1382"/>
      <c r="H78" s="926"/>
      <c r="I78" s="927"/>
      <c r="J78" s="935"/>
      <c r="K78" s="936"/>
      <c r="L78" s="926"/>
      <c r="M78" s="926"/>
      <c r="N78" s="926"/>
      <c r="O78" s="929"/>
      <c r="P78" s="928"/>
      <c r="Q78" s="1355"/>
      <c r="R78" s="1356"/>
      <c r="S78" s="1357"/>
      <c r="T78" s="1082"/>
      <c r="U78" s="1081">
        <f t="shared" si="8"/>
        <v>0</v>
      </c>
      <c r="V78" s="1082">
        <f t="shared" si="9"/>
        <v>0</v>
      </c>
      <c r="W78" s="570">
        <f t="shared" si="10"/>
        <v>0</v>
      </c>
      <c r="X78" s="1082" t="e">
        <f t="array" ref="X78">INDEX($X$6:$AA$13,MATCH(U78&amp;V78&amp;W78,$X$6:$X$13&amp;$Y$6:$Y$13&amp;$Z$6:$Z$13,0),4)</f>
        <v>#N/A</v>
      </c>
      <c r="Y78" s="1110">
        <f>COUNTIFS(H73:H92,$AP$6,U73:U92,$AK$6,O73:O92,#REF!)</f>
        <v>0</v>
      </c>
      <c r="Z78" s="1111">
        <f>COUNTIFS(I73:I92,$AP$6,U73:U92,$AK$6,O73:O92,#REF!)</f>
        <v>0</v>
      </c>
      <c r="AA78" s="1111">
        <f>COUNTIFS(H73:H92,$AP$6,U73:U92,$AK$6)-Y78</f>
        <v>0</v>
      </c>
      <c r="AB78" s="1112">
        <f>COUNTIFS(I73:I92,$AP$6,U73:U92,$AK$6)-Z78</f>
        <v>0</v>
      </c>
      <c r="AC78" s="1113"/>
      <c r="AD78" s="1114"/>
      <c r="AE78" s="1088"/>
      <c r="AF78" s="1115"/>
      <c r="AG78" s="1097"/>
      <c r="AH78" s="570"/>
      <c r="AI78" s="1116"/>
      <c r="AJ78" s="567"/>
      <c r="AK78" s="1082"/>
      <c r="AL78" s="1082"/>
      <c r="AM78" s="567"/>
      <c r="AN78" s="567"/>
      <c r="AO78" s="570"/>
      <c r="AP78" s="567"/>
      <c r="AQ78" s="567"/>
      <c r="AR78" s="567"/>
      <c r="AS78" s="567"/>
      <c r="AT78" s="1104"/>
      <c r="AU78" s="1104"/>
      <c r="AV78" s="1104"/>
      <c r="AW78" s="1104"/>
      <c r="AX78" s="1104"/>
      <c r="AY78" s="1104"/>
      <c r="AZ78" s="1104"/>
      <c r="BA78" s="1104"/>
      <c r="BB78" s="1104"/>
      <c r="BC78" s="1104"/>
    </row>
    <row r="79" spans="4:68" ht="45" customHeight="1">
      <c r="D79" s="1159">
        <v>7</v>
      </c>
      <c r="E79" s="1380"/>
      <c r="F79" s="1381"/>
      <c r="G79" s="1382"/>
      <c r="H79" s="926"/>
      <c r="I79" s="927"/>
      <c r="J79" s="935"/>
      <c r="K79" s="936"/>
      <c r="L79" s="926"/>
      <c r="M79" s="926"/>
      <c r="N79" s="926"/>
      <c r="O79" s="929"/>
      <c r="P79" s="928"/>
      <c r="Q79" s="1355"/>
      <c r="R79" s="1356"/>
      <c r="S79" s="1357"/>
      <c r="T79" s="1082"/>
      <c r="U79" s="1081">
        <f t="shared" si="8"/>
        <v>0</v>
      </c>
      <c r="V79" s="1082">
        <f t="shared" si="9"/>
        <v>0</v>
      </c>
      <c r="W79" s="570">
        <f t="shared" si="10"/>
        <v>0</v>
      </c>
      <c r="X79" s="1082" t="e">
        <f t="array" ref="X79">INDEX($X$6:$AA$13,MATCH(U79&amp;V79&amp;W79,$X$6:$X$13&amp;$Y$6:$Y$13&amp;$Z$6:$Z$13,0),4)</f>
        <v>#N/A</v>
      </c>
      <c r="Y79" s="1117"/>
      <c r="Z79" s="1082">
        <f>COUNTIFS(L73:L92,$AO$5,U73:U92,$AK$7)</f>
        <v>0</v>
      </c>
      <c r="AA79" s="1082">
        <f>SUM(Z81:AB81)</f>
        <v>0</v>
      </c>
      <c r="AB79" s="1099">
        <f>COUNTIFS(L73:L92,$AO$7,U73:U92,$AK$7)</f>
        <v>0</v>
      </c>
      <c r="AC79" s="1097">
        <f>COUNTIFS(M73:M92,$AO$5,U73:U92,$AK$6)</f>
        <v>0</v>
      </c>
      <c r="AD79" s="1082">
        <f>COUNTIFS(P73:P92,$AO$5,U73:U92,$AK$6)</f>
        <v>0</v>
      </c>
      <c r="AE79" s="1082">
        <f>SUM(AD81:AF81)</f>
        <v>0</v>
      </c>
      <c r="AF79" s="1099">
        <f>COUNTIFS(M73:M92,$AO$7,U73:U92,$AK$7)</f>
        <v>0</v>
      </c>
      <c r="AG79" s="1097" t="s">
        <v>236</v>
      </c>
      <c r="AH79" s="1082">
        <f>COUNTIFS(N73:N92,$AO$7,U73:U92,$AK$7)</f>
        <v>0</v>
      </c>
      <c r="AI79" s="1099"/>
      <c r="AJ79" s="1534" t="s">
        <v>548</v>
      </c>
      <c r="AK79" s="1082"/>
      <c r="AL79" s="1082"/>
      <c r="AM79" s="567"/>
      <c r="AN79" s="567"/>
      <c r="AO79" s="570"/>
      <c r="AP79" s="567"/>
      <c r="AQ79" s="567"/>
      <c r="AR79" s="567"/>
      <c r="AS79" s="567"/>
      <c r="AT79" s="1104"/>
      <c r="AU79" s="1104"/>
      <c r="AV79" s="1104"/>
      <c r="AW79" s="1104"/>
      <c r="AX79" s="1104"/>
      <c r="AY79" s="1104"/>
      <c r="AZ79" s="1104"/>
      <c r="BA79" s="1104"/>
      <c r="BB79" s="1104"/>
      <c r="BC79" s="1104"/>
    </row>
    <row r="80" spans="4:68" ht="45" customHeight="1">
      <c r="D80" s="1159">
        <v>8</v>
      </c>
      <c r="E80" s="1380"/>
      <c r="F80" s="1381"/>
      <c r="G80" s="1382"/>
      <c r="H80" s="926"/>
      <c r="I80" s="927"/>
      <c r="J80" s="935"/>
      <c r="K80" s="936"/>
      <c r="L80" s="926"/>
      <c r="M80" s="926"/>
      <c r="N80" s="926"/>
      <c r="O80" s="929"/>
      <c r="P80" s="928"/>
      <c r="Q80" s="1355"/>
      <c r="R80" s="1356"/>
      <c r="S80" s="1357"/>
      <c r="T80" s="1082"/>
      <c r="U80" s="1081">
        <f t="shared" si="8"/>
        <v>0</v>
      </c>
      <c r="V80" s="1082">
        <f t="shared" si="9"/>
        <v>0</v>
      </c>
      <c r="W80" s="570">
        <f t="shared" si="10"/>
        <v>0</v>
      </c>
      <c r="X80" s="1082" t="e">
        <f t="array" ref="X80">INDEX($X$6:$AA$13,MATCH(U80&amp;V80&amp;W80,$X$6:$X$13&amp;$Y$6:$Y$13&amp;$Z$6:$Z$13,0),4)</f>
        <v>#N/A</v>
      </c>
      <c r="Y80" s="1093"/>
      <c r="Z80" s="1118" t="s">
        <v>364</v>
      </c>
      <c r="AA80" s="1091"/>
      <c r="AB80" s="1092" t="s">
        <v>365</v>
      </c>
      <c r="AC80" s="1093"/>
      <c r="AD80" s="1118" t="s">
        <v>364</v>
      </c>
      <c r="AE80" s="1091"/>
      <c r="AF80" s="1092" t="s">
        <v>365</v>
      </c>
      <c r="AG80" s="1093"/>
      <c r="AH80" s="1091" t="s">
        <v>365</v>
      </c>
      <c r="AI80" s="1119"/>
      <c r="AJ80" s="1534"/>
      <c r="AK80" s="1082"/>
      <c r="AL80" s="1082"/>
      <c r="AM80" s="567"/>
      <c r="AN80" s="567"/>
      <c r="AO80" s="570"/>
      <c r="AP80" s="567"/>
      <c r="AQ80" s="567"/>
      <c r="AR80" s="567"/>
      <c r="AS80" s="567"/>
      <c r="AT80" s="1104"/>
      <c r="AU80" s="1104"/>
      <c r="AV80" s="1104"/>
      <c r="AW80" s="1104"/>
      <c r="AX80" s="1104"/>
      <c r="AY80" s="1104"/>
      <c r="AZ80" s="1104"/>
      <c r="BA80" s="1104"/>
      <c r="BB80" s="1104"/>
      <c r="BC80" s="1104"/>
    </row>
    <row r="81" spans="4:68" ht="45" customHeight="1">
      <c r="D81" s="1159">
        <v>9</v>
      </c>
      <c r="E81" s="1380"/>
      <c r="F81" s="1381"/>
      <c r="G81" s="1382"/>
      <c r="H81" s="926"/>
      <c r="I81" s="927"/>
      <c r="J81" s="935"/>
      <c r="K81" s="936"/>
      <c r="L81" s="926"/>
      <c r="M81" s="926"/>
      <c r="N81" s="926"/>
      <c r="O81" s="929"/>
      <c r="P81" s="928"/>
      <c r="Q81" s="1355"/>
      <c r="R81" s="1356"/>
      <c r="S81" s="1357"/>
      <c r="T81" s="1082"/>
      <c r="U81" s="1081">
        <f t="shared" si="8"/>
        <v>0</v>
      </c>
      <c r="V81" s="1082">
        <f t="shared" si="9"/>
        <v>0</v>
      </c>
      <c r="W81" s="570">
        <f t="shared" si="10"/>
        <v>0</v>
      </c>
      <c r="X81" s="1082" t="e">
        <f t="array" ref="X81">INDEX($X$6:$AA$13,MATCH(U81&amp;V81&amp;W81,$X$6:$X$13&amp;$Y$6:$Y$13&amp;$Z$6:$Z$13,0),4)</f>
        <v>#N/A</v>
      </c>
      <c r="Y81" s="1097"/>
      <c r="Z81" s="1082">
        <f>COUNTIFS(L73:L92,$AO$5,U73:U92,$AK$7)-Y81-Y82-Z82-Z83-AA81-Y83</f>
        <v>0</v>
      </c>
      <c r="AA81" s="1082"/>
      <c r="AB81" s="1099">
        <f>AB79-AA82-AA83-AA81-AB82-AB83</f>
        <v>0</v>
      </c>
      <c r="AC81" s="1097"/>
      <c r="AD81" s="1082">
        <f>COUNTIFS(M73:M92,$AO$5,U73:U92,$AK$7)-AC81-AC82-AC83-AD83-AD82</f>
        <v>0</v>
      </c>
      <c r="AE81" s="1082"/>
      <c r="AF81" s="1099">
        <f>AF79-AE82-AE83-AE81-AF82-AF83</f>
        <v>0</v>
      </c>
      <c r="AG81" s="1097"/>
      <c r="AH81" s="1082">
        <f>AH79-AG82-AG83-AG81-AH82-AH83</f>
        <v>0</v>
      </c>
      <c r="AI81" s="1109"/>
      <c r="AJ81" s="1534"/>
      <c r="AK81" s="1082"/>
      <c r="AL81" s="1082"/>
      <c r="AM81" s="567"/>
      <c r="AN81" s="567"/>
      <c r="AO81" s="570"/>
      <c r="AP81" s="567"/>
      <c r="AQ81" s="567"/>
      <c r="AR81" s="567"/>
      <c r="AS81" s="567"/>
      <c r="AT81" s="1104"/>
      <c r="AU81" s="1104"/>
      <c r="AV81" s="1104"/>
      <c r="AW81" s="1104"/>
      <c r="AX81" s="1104"/>
      <c r="AY81" s="1104"/>
      <c r="AZ81" s="1104"/>
      <c r="BA81" s="1104"/>
      <c r="BB81" s="1104"/>
      <c r="BC81" s="1104"/>
    </row>
    <row r="82" spans="4:68" ht="45" customHeight="1">
      <c r="D82" s="1159">
        <v>10</v>
      </c>
      <c r="E82" s="1380"/>
      <c r="F82" s="1381"/>
      <c r="G82" s="1382"/>
      <c r="H82" s="926"/>
      <c r="I82" s="927"/>
      <c r="J82" s="935"/>
      <c r="K82" s="936"/>
      <c r="L82" s="926"/>
      <c r="M82" s="926"/>
      <c r="N82" s="926"/>
      <c r="O82" s="929"/>
      <c r="P82" s="928"/>
      <c r="Q82" s="1355"/>
      <c r="R82" s="1356"/>
      <c r="S82" s="1357"/>
      <c r="T82" s="1082"/>
      <c r="U82" s="1081">
        <f t="shared" si="8"/>
        <v>0</v>
      </c>
      <c r="V82" s="1082">
        <f t="shared" si="9"/>
        <v>0</v>
      </c>
      <c r="W82" s="570">
        <f t="shared" si="10"/>
        <v>0</v>
      </c>
      <c r="X82" s="1082" t="e">
        <f t="array" ref="X82">INDEX($X$6:$AA$13,MATCH(U82&amp;V82&amp;W82,$X$6:$X$13&amp;$Y$6:$Y$13&amp;$Z$6:$Z$13,0),4)</f>
        <v>#N/A</v>
      </c>
      <c r="Y82" s="1120"/>
      <c r="Z82" s="1121">
        <f>COUNTIFS(L73:L92,$AO$5,U73:U92,$AK$7,P73:P92,#REF!)-Y82</f>
        <v>0</v>
      </c>
      <c r="AA82" s="1122"/>
      <c r="AB82" s="1123">
        <f>COUNTIFS(L73:L92,$AN$6,U73:U92,$AK$7,P73:P92,#REF!)-AA82</f>
        <v>0</v>
      </c>
      <c r="AC82" s="1120"/>
      <c r="AD82" s="1121">
        <f>COUNTIFS(M73:M92,$AO$5,U73:U92,$AK$7,P73:P92,#REF!)-AC82</f>
        <v>0</v>
      </c>
      <c r="AE82" s="1122"/>
      <c r="AF82" s="1123">
        <f>COUNTIFS(M73:M92,$AN$6,U73:U92,$AK$7,P73:P92,#REF!)-AE82</f>
        <v>0</v>
      </c>
      <c r="AG82" s="1120"/>
      <c r="AH82" s="1122">
        <f>COUNTIFS(N73:N92,$AN$6,U73:U92,$AK$7,P73:P92,#REF!)-AG82</f>
        <v>0</v>
      </c>
      <c r="AI82" s="1123"/>
      <c r="AJ82" s="1124" t="s">
        <v>768</v>
      </c>
      <c r="AK82" s="1082"/>
      <c r="AL82" s="1082"/>
      <c r="AM82" s="567"/>
      <c r="AN82" s="567"/>
      <c r="AO82" s="570"/>
      <c r="AP82" s="567"/>
      <c r="AQ82" s="567"/>
      <c r="AR82" s="567"/>
      <c r="AS82" s="567"/>
      <c r="AT82" s="1104"/>
      <c r="AU82" s="1104"/>
      <c r="AV82" s="1104"/>
      <c r="AW82" s="1104"/>
      <c r="AX82" s="1104"/>
      <c r="AY82" s="1104"/>
      <c r="AZ82" s="1104"/>
      <c r="BA82" s="1104"/>
      <c r="BB82" s="1104"/>
      <c r="BC82" s="1104"/>
    </row>
    <row r="83" spans="4:68" ht="45" customHeight="1">
      <c r="D83" s="1159">
        <v>11</v>
      </c>
      <c r="E83" s="1380"/>
      <c r="F83" s="1381"/>
      <c r="G83" s="1382"/>
      <c r="H83" s="926"/>
      <c r="I83" s="927"/>
      <c r="J83" s="935"/>
      <c r="K83" s="936"/>
      <c r="L83" s="926"/>
      <c r="M83" s="926"/>
      <c r="N83" s="926"/>
      <c r="O83" s="929"/>
      <c r="P83" s="928"/>
      <c r="Q83" s="1355"/>
      <c r="R83" s="1356"/>
      <c r="S83" s="1357"/>
      <c r="T83" s="1082"/>
      <c r="U83" s="1081">
        <f t="shared" si="8"/>
        <v>0</v>
      </c>
      <c r="V83" s="1082">
        <f t="shared" si="9"/>
        <v>0</v>
      </c>
      <c r="W83" s="570">
        <f t="shared" si="10"/>
        <v>0</v>
      </c>
      <c r="X83" s="1082" t="e">
        <f t="array" ref="X83">INDEX($X$6:$AA$13,MATCH(U83&amp;V83&amp;W83,$X$6:$X$13&amp;$Y$6:$Y$13&amp;$Z$6:$Z$13,0),4)</f>
        <v>#N/A</v>
      </c>
      <c r="Y83" s="1105"/>
      <c r="Z83" s="1125">
        <f>COUNTIFS(L73:L92,$AO$5,U73:U92,$AK$7,P73:P92,#REF!)-Y83</f>
        <v>0</v>
      </c>
      <c r="AA83" s="1106"/>
      <c r="AB83" s="1126">
        <f>COUNTIFS(L73:L92,$AN$6,U73:U92,$AK$7,P73:P92,#REF!)-AA83</f>
        <v>0</v>
      </c>
      <c r="AC83" s="1105"/>
      <c r="AD83" s="1125">
        <f>COUNTIFS(M73:M92,$AO$5,U73:U92,$AK$7,P73:P92,#REF!)-AC83</f>
        <v>0</v>
      </c>
      <c r="AE83" s="1106"/>
      <c r="AF83" s="1126">
        <f>COUNTIFS(M73:M92,$AN$6,U73:U92,$AK$7,P73:P92,#REF!)-AE83</f>
        <v>0</v>
      </c>
      <c r="AG83" s="1105"/>
      <c r="AH83" s="1125">
        <f>COUNTIFS(N73:N92,$AO$7,U73:U92,$AK$7,P73:P92,#REF!)-AG83</f>
        <v>0</v>
      </c>
      <c r="AI83" s="1126"/>
      <c r="AJ83" s="567" t="s">
        <v>771</v>
      </c>
      <c r="AK83" s="1082"/>
      <c r="AL83" s="1082"/>
      <c r="AM83" s="567"/>
      <c r="AN83" s="567"/>
      <c r="AO83" s="570"/>
      <c r="AP83" s="567"/>
      <c r="AQ83" s="567"/>
      <c r="AR83" s="567"/>
      <c r="AS83" s="567"/>
      <c r="AT83" s="1104"/>
      <c r="AU83" s="1104"/>
      <c r="AV83" s="1104"/>
      <c r="AW83" s="1104"/>
      <c r="AX83" s="1104"/>
      <c r="AY83" s="1104"/>
      <c r="AZ83" s="1104"/>
      <c r="BA83" s="1104"/>
      <c r="BB83" s="1104"/>
      <c r="BC83" s="1104"/>
    </row>
    <row r="84" spans="4:68" ht="45" customHeight="1">
      <c r="D84" s="1159">
        <v>12</v>
      </c>
      <c r="E84" s="1380"/>
      <c r="F84" s="1381"/>
      <c r="G84" s="1382"/>
      <c r="H84" s="926"/>
      <c r="I84" s="927"/>
      <c r="J84" s="935"/>
      <c r="K84" s="936"/>
      <c r="L84" s="926"/>
      <c r="M84" s="926"/>
      <c r="N84" s="926"/>
      <c r="O84" s="929"/>
      <c r="P84" s="928"/>
      <c r="Q84" s="1355"/>
      <c r="R84" s="1356"/>
      <c r="S84" s="1357"/>
      <c r="T84" s="1082"/>
      <c r="U84" s="1081">
        <f t="shared" si="8"/>
        <v>0</v>
      </c>
      <c r="V84" s="1082">
        <f t="shared" si="9"/>
        <v>0</v>
      </c>
      <c r="W84" s="570">
        <f t="shared" si="10"/>
        <v>0</v>
      </c>
      <c r="X84" s="1082" t="e">
        <f t="array" ref="X84">INDEX($X$6:$AA$13,MATCH(U84&amp;V84&amp;W84,$X$6:$X$13&amp;$Y$6:$Y$13&amp;$Z$6:$Z$13,0),4)</f>
        <v>#N/A</v>
      </c>
      <c r="Y84" s="1108">
        <f>SUM(Y81:Y83)</f>
        <v>0</v>
      </c>
      <c r="Z84" s="570">
        <f>SUM(Z81:Z83)</f>
        <v>0</v>
      </c>
      <c r="AA84" s="1082"/>
      <c r="AB84" s="1099">
        <f>SUM(AB81:AB83)</f>
        <v>0</v>
      </c>
      <c r="AC84" s="1108">
        <f>SUM(AC81:AC83)</f>
        <v>0</v>
      </c>
      <c r="AD84" s="570">
        <f>SUM(AD80:AD83)</f>
        <v>0</v>
      </c>
      <c r="AE84" s="1082"/>
      <c r="AF84" s="1099">
        <f>SUM(AF81:AF83)</f>
        <v>0</v>
      </c>
      <c r="AG84" s="1097"/>
      <c r="AH84" s="1082"/>
      <c r="AI84" s="1109"/>
      <c r="AJ84" s="1127"/>
      <c r="AK84" s="1082"/>
      <c r="AL84" s="1082"/>
      <c r="AM84" s="567"/>
      <c r="AN84" s="567"/>
      <c r="AO84" s="570"/>
      <c r="AP84" s="567"/>
      <c r="AQ84" s="567"/>
      <c r="AR84" s="567"/>
      <c r="AS84" s="567"/>
      <c r="AT84" s="1104"/>
      <c r="AU84" s="1104"/>
      <c r="AV84" s="1104"/>
      <c r="AW84" s="1104"/>
      <c r="AX84" s="1104"/>
      <c r="AY84" s="1104"/>
      <c r="AZ84" s="1104"/>
      <c r="BA84" s="1104"/>
      <c r="BB84" s="1104"/>
      <c r="BC84" s="1104"/>
    </row>
    <row r="85" spans="4:68" ht="45" customHeight="1">
      <c r="D85" s="1159">
        <v>13</v>
      </c>
      <c r="E85" s="1380"/>
      <c r="F85" s="1381"/>
      <c r="G85" s="1382"/>
      <c r="H85" s="926"/>
      <c r="I85" s="927"/>
      <c r="J85" s="935"/>
      <c r="K85" s="936"/>
      <c r="L85" s="926"/>
      <c r="M85" s="926"/>
      <c r="N85" s="926"/>
      <c r="O85" s="929"/>
      <c r="P85" s="928"/>
      <c r="Q85" s="1355"/>
      <c r="R85" s="1356"/>
      <c r="S85" s="1357"/>
      <c r="T85" s="1082"/>
      <c r="U85" s="1081">
        <f t="shared" si="8"/>
        <v>0</v>
      </c>
      <c r="V85" s="1082">
        <f t="shared" si="9"/>
        <v>0</v>
      </c>
      <c r="W85" s="570">
        <f t="shared" si="10"/>
        <v>0</v>
      </c>
      <c r="X85" s="1082" t="e">
        <f t="array" ref="X85">INDEX($X$6:$AA$13,MATCH(U85&amp;V85&amp;W85,$X$6:$X$13&amp;$Y$6:$Y$13&amp;$Z$6:$Z$13,0),4)</f>
        <v>#N/A</v>
      </c>
      <c r="Y85" s="1531">
        <f>SUM(Y84:AB84)</f>
        <v>0</v>
      </c>
      <c r="Z85" s="1532"/>
      <c r="AA85" s="1532"/>
      <c r="AB85" s="1533"/>
      <c r="AC85" s="1531">
        <f>SUM(AC84:AF84)</f>
        <v>0</v>
      </c>
      <c r="AD85" s="1532"/>
      <c r="AE85" s="1532"/>
      <c r="AF85" s="1533"/>
      <c r="AG85" s="1534">
        <f>SUM(AH81:AH84)</f>
        <v>0</v>
      </c>
      <c r="AH85" s="1535"/>
      <c r="AI85" s="1109"/>
      <c r="AJ85" s="1127"/>
      <c r="AK85" s="1082"/>
      <c r="AL85" s="1082"/>
      <c r="AM85" s="567"/>
      <c r="AN85" s="567"/>
      <c r="AO85" s="570"/>
      <c r="AP85" s="567"/>
      <c r="AQ85" s="567"/>
      <c r="AR85" s="567"/>
      <c r="AS85" s="567"/>
      <c r="AT85" s="1104"/>
      <c r="AU85" s="1104"/>
      <c r="AV85" s="1104"/>
      <c r="AW85" s="1104"/>
      <c r="AX85" s="1104"/>
      <c r="AY85" s="1104"/>
      <c r="AZ85" s="1104"/>
      <c r="BA85" s="1104"/>
      <c r="BB85" s="1104"/>
      <c r="BC85" s="1104"/>
    </row>
    <row r="86" spans="4:68" ht="45" customHeight="1">
      <c r="D86" s="1159">
        <v>14</v>
      </c>
      <c r="E86" s="1380"/>
      <c r="F86" s="1381"/>
      <c r="G86" s="1382"/>
      <c r="H86" s="926"/>
      <c r="I86" s="927"/>
      <c r="J86" s="981"/>
      <c r="K86" s="982"/>
      <c r="L86" s="926"/>
      <c r="M86" s="926"/>
      <c r="N86" s="926"/>
      <c r="O86" s="929"/>
      <c r="P86" s="928"/>
      <c r="Q86" s="1355"/>
      <c r="R86" s="1356"/>
      <c r="S86" s="1357"/>
      <c r="T86" s="1082"/>
      <c r="U86" s="1081">
        <f t="shared" si="8"/>
        <v>0</v>
      </c>
      <c r="V86" s="1082">
        <f t="shared" si="9"/>
        <v>0</v>
      </c>
      <c r="W86" s="570">
        <f t="shared" si="10"/>
        <v>0</v>
      </c>
      <c r="X86" s="1082" t="e">
        <f t="array" ref="X86">INDEX($X$6:$AA$13,MATCH(U86&amp;V86&amp;W86,$X$6:$X$13&amp;$Y$6:$Y$13&amp;$Z$6:$Z$13,0),4)</f>
        <v>#N/A</v>
      </c>
      <c r="Y86" s="1110">
        <f>COUNTIFS(H73:H92,$AP$6,U73:U92,$AK$7)</f>
        <v>0</v>
      </c>
      <c r="Z86" s="1111">
        <f>COUNTIFS(I73:I92,$AP$6,U73:U92,$AK$6)</f>
        <v>0</v>
      </c>
      <c r="AA86" s="1104"/>
      <c r="AB86" s="1128"/>
      <c r="AC86" s="1113"/>
      <c r="AD86" s="1104"/>
      <c r="AE86" s="1104"/>
      <c r="AF86" s="1128"/>
      <c r="AG86" s="1129"/>
      <c r="AH86" s="1082"/>
      <c r="AI86" s="1109"/>
      <c r="AJ86" s="1127"/>
      <c r="AK86" s="1082"/>
      <c r="AL86" s="1082"/>
      <c r="AM86" s="567"/>
      <c r="AN86" s="567"/>
      <c r="AO86" s="570"/>
      <c r="AP86" s="567"/>
      <c r="AQ86" s="567"/>
      <c r="AR86" s="567"/>
      <c r="AS86" s="567"/>
      <c r="AT86" s="1104"/>
      <c r="AU86" s="1104"/>
      <c r="AV86" s="1104"/>
      <c r="AW86" s="1104"/>
      <c r="AX86" s="1104"/>
      <c r="AY86" s="1104"/>
      <c r="AZ86" s="1104"/>
      <c r="BA86" s="1104"/>
      <c r="BB86" s="1104"/>
      <c r="BC86" s="1104"/>
    </row>
    <row r="87" spans="4:68" ht="45" customHeight="1">
      <c r="D87" s="1159">
        <v>15</v>
      </c>
      <c r="E87" s="1380"/>
      <c r="F87" s="1381"/>
      <c r="G87" s="1382"/>
      <c r="H87" s="926"/>
      <c r="I87" s="927"/>
      <c r="J87" s="981"/>
      <c r="K87" s="982"/>
      <c r="L87" s="926"/>
      <c r="M87" s="926"/>
      <c r="N87" s="926"/>
      <c r="O87" s="929"/>
      <c r="P87" s="928"/>
      <c r="Q87" s="1355"/>
      <c r="R87" s="1356"/>
      <c r="S87" s="1357"/>
      <c r="T87" s="1082"/>
      <c r="U87" s="1081">
        <f t="shared" si="8"/>
        <v>0</v>
      </c>
      <c r="V87" s="1082">
        <f t="shared" si="9"/>
        <v>0</v>
      </c>
      <c r="W87" s="570">
        <f t="shared" si="10"/>
        <v>0</v>
      </c>
      <c r="X87" s="1082" t="e">
        <f t="array" ref="X87">INDEX($X$6:$AA$13,MATCH(U87&amp;V87&amp;W87,$X$6:$X$13&amp;$Y$6:$Y$13&amp;$Z$6:$Z$13,0),4)</f>
        <v>#N/A</v>
      </c>
      <c r="Y87" s="1130"/>
      <c r="Z87" s="1118" t="s">
        <v>372</v>
      </c>
      <c r="AA87" s="1131"/>
      <c r="AB87" s="1092" t="s">
        <v>373</v>
      </c>
      <c r="AC87" s="1132"/>
      <c r="AD87" s="1118" t="s">
        <v>372</v>
      </c>
      <c r="AE87" s="1133"/>
      <c r="AF87" s="1092" t="s">
        <v>373</v>
      </c>
      <c r="AG87" s="1134"/>
      <c r="AH87" s="1091" t="s">
        <v>373</v>
      </c>
      <c r="AI87" s="1119"/>
      <c r="AJ87" s="1536" t="s">
        <v>772</v>
      </c>
      <c r="AK87" s="1082"/>
      <c r="AL87" s="1082"/>
      <c r="AM87" s="567"/>
      <c r="AN87" s="567"/>
      <c r="AO87" s="570"/>
      <c r="AP87" s="567"/>
      <c r="AQ87" s="567"/>
      <c r="AR87" s="567"/>
      <c r="AS87" s="567"/>
      <c r="AT87" s="1104"/>
      <c r="AU87" s="1104"/>
      <c r="AV87" s="1104"/>
      <c r="AW87" s="1104"/>
      <c r="AX87" s="1104"/>
      <c r="AY87" s="1104"/>
      <c r="AZ87" s="1104"/>
      <c r="BA87" s="1104"/>
      <c r="BB87" s="1104"/>
      <c r="BC87" s="1104"/>
    </row>
    <row r="88" spans="4:68" ht="45" customHeight="1">
      <c r="D88" s="1159">
        <v>16</v>
      </c>
      <c r="E88" s="1380"/>
      <c r="F88" s="1381"/>
      <c r="G88" s="1382"/>
      <c r="H88" s="926"/>
      <c r="I88" s="927"/>
      <c r="J88" s="981"/>
      <c r="K88" s="982"/>
      <c r="L88" s="926"/>
      <c r="M88" s="926"/>
      <c r="N88" s="926"/>
      <c r="O88" s="929"/>
      <c r="P88" s="928"/>
      <c r="Q88" s="1355"/>
      <c r="R88" s="1356"/>
      <c r="S88" s="1357"/>
      <c r="T88" s="1082"/>
      <c r="U88" s="1081">
        <f t="shared" si="8"/>
        <v>0</v>
      </c>
      <c r="V88" s="1082">
        <f t="shared" si="9"/>
        <v>0</v>
      </c>
      <c r="W88" s="570">
        <f t="shared" si="10"/>
        <v>0</v>
      </c>
      <c r="X88" s="1082" t="e">
        <f t="array" ref="X88">INDEX($X$6:$AA$13,MATCH(U88&amp;V88&amp;W88,$X$6:$X$13&amp;$Y$6:$Y$13&amp;$Z$6:$Z$13,0),4)</f>
        <v>#N/A</v>
      </c>
      <c r="Y88" s="1135"/>
      <c r="Z88" s="1136">
        <f>COUNTIFS(L73:L92,$AN$5,U73:U92,$AK$8)</f>
        <v>0</v>
      </c>
      <c r="AA88" s="1137"/>
      <c r="AB88" s="1138">
        <f>COUNTIFS(L73:L92,$AN$6,U73:U92,$AK$8)</f>
        <v>0</v>
      </c>
      <c r="AC88" s="1139"/>
      <c r="AD88" s="1136">
        <f>COUNTIFS(M73:M92,$AN$5,U73:U92,$AK$8)</f>
        <v>0</v>
      </c>
      <c r="AE88" s="1137"/>
      <c r="AF88" s="1138">
        <f>COUNTIFS(M73:M92,$AN$6,U73:U92,$AK$8)</f>
        <v>0</v>
      </c>
      <c r="AG88" s="1140"/>
      <c r="AH88" s="1136">
        <f>COUNTIFS(N73:N92,$AN$6,U73:U92,$AK$8)</f>
        <v>0</v>
      </c>
      <c r="AI88" s="1141"/>
      <c r="AJ88" s="1536"/>
      <c r="AK88" s="1082"/>
      <c r="AL88" s="1082"/>
      <c r="AM88" s="567"/>
      <c r="AN88" s="567"/>
      <c r="AO88" s="570"/>
      <c r="AP88" s="567"/>
      <c r="AQ88" s="567"/>
      <c r="AR88" s="567"/>
      <c r="AS88" s="567"/>
      <c r="AT88" s="1104"/>
      <c r="AU88" s="1104"/>
      <c r="AV88" s="1104"/>
      <c r="AW88" s="1104"/>
      <c r="AX88" s="1104"/>
      <c r="AY88" s="1104"/>
      <c r="AZ88" s="1104"/>
      <c r="BA88" s="1104"/>
      <c r="BB88" s="1104"/>
      <c r="BC88" s="1104"/>
    </row>
    <row r="89" spans="4:68" ht="45" customHeight="1">
      <c r="D89" s="1159">
        <v>17</v>
      </c>
      <c r="E89" s="1380"/>
      <c r="F89" s="1381"/>
      <c r="G89" s="1382"/>
      <c r="H89" s="926"/>
      <c r="I89" s="927"/>
      <c r="J89" s="981"/>
      <c r="K89" s="982"/>
      <c r="L89" s="926"/>
      <c r="M89" s="926"/>
      <c r="N89" s="926"/>
      <c r="O89" s="929"/>
      <c r="P89" s="928"/>
      <c r="Q89" s="1161"/>
      <c r="R89" s="1162"/>
      <c r="S89" s="1163"/>
      <c r="T89" s="1082"/>
      <c r="U89" s="1081">
        <f t="shared" si="8"/>
        <v>0</v>
      </c>
      <c r="V89" s="1082">
        <f t="shared" si="9"/>
        <v>0</v>
      </c>
      <c r="W89" s="570">
        <f t="shared" si="10"/>
        <v>0</v>
      </c>
      <c r="X89" s="1082" t="e">
        <f t="array" ref="X89">INDEX($X$6:$AA$13,MATCH(U89&amp;V89&amp;W89,$X$6:$X$13&amp;$Y$6:$Y$13&amp;$Z$6:$Z$13,0),4)</f>
        <v>#N/A</v>
      </c>
      <c r="Y89" s="570" t="s">
        <v>80</v>
      </c>
      <c r="Z89" s="1104" t="s">
        <v>26</v>
      </c>
      <c r="AA89" s="570"/>
      <c r="AB89" s="1104"/>
      <c r="AC89" s="1104"/>
      <c r="AD89" s="1104"/>
      <c r="AE89" s="1104"/>
      <c r="AF89" s="1104"/>
      <c r="AG89" s="1104"/>
      <c r="AH89" s="1104"/>
      <c r="AI89" s="567"/>
      <c r="AJ89" s="567"/>
      <c r="AK89" s="1082"/>
      <c r="AL89" s="1082"/>
      <c r="AM89" s="567"/>
      <c r="AN89" s="567"/>
      <c r="AO89" s="570"/>
      <c r="AP89" s="567"/>
      <c r="AQ89" s="567"/>
      <c r="AR89" s="567"/>
      <c r="AS89" s="567"/>
      <c r="AT89" s="1104"/>
      <c r="AU89" s="1104"/>
      <c r="AV89" s="1104"/>
      <c r="AW89" s="1104"/>
      <c r="AX89" s="1104"/>
      <c r="AY89" s="1104"/>
      <c r="AZ89" s="1104"/>
      <c r="BA89" s="1104"/>
      <c r="BB89" s="1104"/>
      <c r="BC89" s="1104"/>
    </row>
    <row r="90" spans="4:68" ht="45" customHeight="1">
      <c r="D90" s="1159">
        <v>18</v>
      </c>
      <c r="E90" s="1380"/>
      <c r="F90" s="1381"/>
      <c r="G90" s="1382"/>
      <c r="H90" s="926"/>
      <c r="I90" s="927"/>
      <c r="J90" s="981"/>
      <c r="K90" s="982"/>
      <c r="L90" s="926"/>
      <c r="M90" s="926"/>
      <c r="N90" s="926"/>
      <c r="O90" s="929"/>
      <c r="P90" s="928"/>
      <c r="Q90" s="1355"/>
      <c r="R90" s="1356"/>
      <c r="S90" s="1357"/>
      <c r="T90" s="1082"/>
      <c r="U90" s="1081">
        <f t="shared" si="8"/>
        <v>0</v>
      </c>
      <c r="V90" s="1082">
        <f t="shared" si="9"/>
        <v>0</v>
      </c>
      <c r="W90" s="570">
        <f t="shared" si="10"/>
        <v>0</v>
      </c>
      <c r="X90" s="1082" t="e">
        <f t="array" ref="X90">INDEX($X$6:$AA$13,MATCH(U90&amp;V90&amp;W90,$X$6:$X$13&amp;$Y$6:$Y$13&amp;$Z$6:$Z$13,0),4)</f>
        <v>#N/A</v>
      </c>
      <c r="Y90" s="1111">
        <f>COUNTIFS(H73:H92,$AP$6,U73:U92,$AK$8)</f>
        <v>0</v>
      </c>
      <c r="Z90" s="1111">
        <f>COUNTIFS(I73:I92,$AP$6,U73:U92,$AK$8)</f>
        <v>0</v>
      </c>
      <c r="AA90" s="570"/>
      <c r="AB90" s="1104"/>
      <c r="AC90" s="1104"/>
      <c r="AD90" s="1104"/>
      <c r="AE90" s="1104"/>
      <c r="AF90" s="1104"/>
      <c r="AG90" s="1104"/>
      <c r="AH90" s="1104"/>
      <c r="AI90" s="567"/>
      <c r="AJ90" s="567"/>
      <c r="AK90" s="1082"/>
      <c r="AL90" s="1082"/>
      <c r="AM90" s="567"/>
      <c r="AN90" s="567"/>
      <c r="AO90" s="570"/>
      <c r="AP90" s="567"/>
      <c r="AQ90" s="567"/>
      <c r="AR90" s="567"/>
      <c r="AS90" s="567"/>
      <c r="AT90" s="1104"/>
      <c r="AU90" s="1104"/>
      <c r="AV90" s="1104"/>
      <c r="AW90" s="1104"/>
      <c r="AX90" s="1104"/>
      <c r="AY90" s="1104"/>
      <c r="AZ90" s="1104"/>
      <c r="BA90" s="1104"/>
      <c r="BB90" s="1104"/>
      <c r="BC90" s="1104"/>
    </row>
    <row r="91" spans="4:68" ht="45" customHeight="1">
      <c r="D91" s="1159">
        <v>19</v>
      </c>
      <c r="E91" s="1380"/>
      <c r="F91" s="1381"/>
      <c r="G91" s="1382"/>
      <c r="H91" s="926"/>
      <c r="I91" s="927"/>
      <c r="J91" s="981"/>
      <c r="K91" s="982"/>
      <c r="L91" s="926"/>
      <c r="M91" s="926"/>
      <c r="N91" s="926"/>
      <c r="O91" s="929"/>
      <c r="P91" s="928"/>
      <c r="Q91" s="1355"/>
      <c r="R91" s="1356"/>
      <c r="S91" s="1357"/>
      <c r="T91" s="1082"/>
      <c r="U91" s="1081">
        <f t="shared" si="8"/>
        <v>0</v>
      </c>
      <c r="V91" s="1082">
        <f t="shared" si="9"/>
        <v>0</v>
      </c>
      <c r="W91" s="570">
        <f t="shared" si="10"/>
        <v>0</v>
      </c>
      <c r="X91" s="1082" t="e">
        <f t="array" ref="X91">INDEX($X$6:$AA$13,MATCH(U91&amp;V91&amp;W91,$X$6:$X$13&amp;$Y$6:$Y$13&amp;$Z$6:$Z$13,0),4)</f>
        <v>#N/A</v>
      </c>
      <c r="Y91" s="1104"/>
      <c r="Z91" s="1104"/>
      <c r="AA91" s="1104"/>
      <c r="AB91" s="1104"/>
      <c r="AC91" s="1104"/>
      <c r="AD91" s="1104"/>
      <c r="AE91" s="1104"/>
      <c r="AF91" s="1104"/>
      <c r="AG91" s="1104"/>
      <c r="AH91" s="1104"/>
      <c r="AI91" s="567"/>
      <c r="AJ91" s="567"/>
      <c r="AK91" s="1082"/>
      <c r="AL91" s="1082"/>
      <c r="AM91" s="567"/>
      <c r="AN91" s="567"/>
      <c r="AO91" s="570"/>
      <c r="AP91" s="567"/>
      <c r="AQ91" s="567"/>
      <c r="AR91" s="567"/>
      <c r="AS91" s="567"/>
      <c r="AT91" s="1104"/>
      <c r="AU91" s="1104"/>
      <c r="AV91" s="1104"/>
      <c r="AW91" s="1104"/>
      <c r="AX91" s="1104"/>
      <c r="AY91" s="1104"/>
      <c r="AZ91" s="1104"/>
      <c r="BA91" s="1104"/>
      <c r="BB91" s="1104"/>
      <c r="BC91" s="1104"/>
    </row>
    <row r="92" spans="4:68" ht="45" customHeight="1" thickBot="1">
      <c r="D92" s="1160">
        <v>20</v>
      </c>
      <c r="E92" s="1380"/>
      <c r="F92" s="1381"/>
      <c r="G92" s="1382"/>
      <c r="H92" s="926"/>
      <c r="I92" s="927"/>
      <c r="J92" s="981"/>
      <c r="K92" s="982"/>
      <c r="L92" s="926"/>
      <c r="M92" s="926"/>
      <c r="N92" s="926"/>
      <c r="O92" s="929"/>
      <c r="P92" s="928"/>
      <c r="Q92" s="1365"/>
      <c r="R92" s="1366"/>
      <c r="S92" s="1367"/>
      <c r="T92" s="1082"/>
      <c r="U92" s="1081">
        <f t="shared" si="8"/>
        <v>0</v>
      </c>
      <c r="V92" s="1082">
        <f t="shared" si="9"/>
        <v>0</v>
      </c>
      <c r="W92" s="570">
        <f t="shared" si="10"/>
        <v>0</v>
      </c>
      <c r="X92" s="1082" t="e">
        <f t="array" ref="X92">INDEX($X$6:$AA$13,MATCH(U92&amp;V92&amp;W92,$X$6:$X$13&amp;$Y$6:$Y$13&amp;$Z$6:$Z$13,0),4)</f>
        <v>#N/A</v>
      </c>
      <c r="Y92" s="1104"/>
      <c r="Z92" s="1104"/>
      <c r="AA92" s="1104"/>
      <c r="AB92" s="1104"/>
      <c r="AC92" s="1104"/>
      <c r="AD92" s="1104"/>
      <c r="AE92" s="1104"/>
      <c r="AF92" s="1104"/>
      <c r="AG92" s="1104"/>
      <c r="AH92" s="567"/>
      <c r="AI92" s="570"/>
      <c r="AJ92" s="567"/>
      <c r="AK92" s="1082"/>
      <c r="AL92" s="1082"/>
      <c r="AM92" s="567"/>
      <c r="AN92" s="567"/>
      <c r="AO92" s="570"/>
      <c r="AP92" s="567"/>
      <c r="AQ92" s="567"/>
      <c r="AR92" s="567"/>
      <c r="AS92" s="567"/>
      <c r="AT92" s="1104"/>
      <c r="AU92" s="1104"/>
      <c r="AV92" s="1104"/>
      <c r="AW92" s="1104"/>
      <c r="AX92" s="1104"/>
      <c r="AY92" s="1104"/>
      <c r="AZ92" s="1104"/>
      <c r="BA92" s="1104"/>
      <c r="BB92" s="1104"/>
      <c r="BC92" s="1104"/>
    </row>
    <row r="93" spans="4:68" ht="45" customHeight="1" thickTop="1" thickBot="1">
      <c r="D93" s="1447" t="s">
        <v>350</v>
      </c>
      <c r="E93" s="1448"/>
      <c r="F93" s="1448"/>
      <c r="G93" s="1449"/>
      <c r="H93" s="974">
        <f>COUNTIF(H73:H92,"〇")</f>
        <v>0</v>
      </c>
      <c r="I93" s="975">
        <f>COUNTIF(I73:I92,"〇")</f>
        <v>0</v>
      </c>
      <c r="J93" s="1077"/>
      <c r="K93" s="1077"/>
      <c r="L93" s="977"/>
      <c r="M93" s="978"/>
      <c r="N93" s="976"/>
      <c r="O93" s="1371"/>
      <c r="P93" s="1372"/>
      <c r="Q93" s="1372"/>
      <c r="R93" s="1372"/>
      <c r="S93" s="1373"/>
      <c r="T93" s="1104"/>
      <c r="U93" s="1081"/>
      <c r="V93" s="1082"/>
      <c r="W93" s="570"/>
      <c r="X93" s="1082"/>
      <c r="Y93" s="1104"/>
      <c r="Z93" s="1104"/>
      <c r="AA93" s="1104"/>
      <c r="AB93" s="1104"/>
      <c r="AC93" s="1104"/>
      <c r="AD93" s="1104"/>
      <c r="AE93" s="1104"/>
      <c r="AF93" s="1104"/>
      <c r="AG93" s="1104"/>
      <c r="AH93" s="1100"/>
      <c r="AI93" s="1100"/>
      <c r="AJ93" s="1100"/>
      <c r="AK93" s="1082"/>
      <c r="AL93" s="1082"/>
      <c r="AM93" s="567"/>
      <c r="AN93" s="567"/>
      <c r="AO93" s="570"/>
      <c r="AP93" s="567"/>
      <c r="AQ93" s="567"/>
      <c r="AR93" s="567"/>
      <c r="AS93" s="567"/>
      <c r="AT93" s="1104"/>
      <c r="AU93" s="1104"/>
      <c r="AV93" s="1104"/>
      <c r="AW93" s="1104"/>
      <c r="AX93" s="1104"/>
      <c r="AY93" s="1104"/>
      <c r="AZ93" s="1104"/>
      <c r="BA93" s="1104"/>
      <c r="BB93" s="1104"/>
      <c r="BC93" s="1104"/>
    </row>
    <row r="94" spans="4:68" ht="45" customHeight="1" thickTop="1">
      <c r="D94" s="951" t="s">
        <v>39</v>
      </c>
      <c r="E94" s="952"/>
      <c r="F94" s="953"/>
      <c r="G94" s="953"/>
      <c r="H94" s="1477"/>
      <c r="I94" s="1478"/>
      <c r="J94" s="1473"/>
      <c r="K94" s="1474"/>
      <c r="L94" s="979">
        <f>COUNTIF(L73:L92,"○")</f>
        <v>0</v>
      </c>
      <c r="M94" s="980">
        <f>COUNTIF(M73:M92,"○")</f>
        <v>0</v>
      </c>
      <c r="N94" s="980">
        <f>COUNTIF(N73:N92,"〇")</f>
        <v>0</v>
      </c>
      <c r="O94" s="1374"/>
      <c r="P94" s="1375"/>
      <c r="Q94" s="1375"/>
      <c r="R94" s="1375"/>
      <c r="S94" s="1376"/>
      <c r="T94" s="572"/>
      <c r="U94" s="1081"/>
      <c r="V94" s="1082"/>
      <c r="W94" s="1434"/>
      <c r="X94" s="1434"/>
      <c r="Y94" s="1434"/>
      <c r="Z94" s="1082"/>
      <c r="AA94" s="1082"/>
      <c r="AB94" s="1082"/>
      <c r="AC94" s="1100"/>
      <c r="AD94" s="1100"/>
      <c r="AE94" s="1100"/>
      <c r="AF94" s="1100"/>
      <c r="AG94" s="1100"/>
      <c r="AH94" s="1100"/>
      <c r="AI94" s="1100"/>
      <c r="AJ94" s="1100"/>
      <c r="AK94" s="1082"/>
      <c r="AL94" s="1082"/>
      <c r="AM94" s="567"/>
      <c r="AN94" s="567"/>
      <c r="AO94" s="570"/>
      <c r="AP94" s="567"/>
      <c r="AQ94" s="567"/>
      <c r="AR94" s="567"/>
      <c r="AS94" s="567"/>
      <c r="AT94" s="1104"/>
      <c r="AU94" s="1104"/>
      <c r="AV94" s="1104"/>
      <c r="AW94" s="1104"/>
      <c r="AX94" s="1104"/>
      <c r="AY94" s="1104"/>
      <c r="AZ94" s="1104"/>
      <c r="BA94" s="1104"/>
      <c r="BB94" s="1104"/>
      <c r="BC94" s="1104"/>
    </row>
    <row r="95" spans="4:68" s="20" customFormat="1" ht="45" customHeight="1" thickBot="1">
      <c r="D95" s="963" t="s">
        <v>244</v>
      </c>
      <c r="E95" s="964"/>
      <c r="F95" s="965"/>
      <c r="G95" s="965"/>
      <c r="H95" s="1475"/>
      <c r="I95" s="1476"/>
      <c r="J95" s="1489"/>
      <c r="K95" s="1490"/>
      <c r="L95" s="1078">
        <f>COUNTIF(L73:L92,"△")</f>
        <v>0</v>
      </c>
      <c r="M95" s="1079">
        <f>COUNTIF(M73:M92,"△")</f>
        <v>0</v>
      </c>
      <c r="N95" s="1079">
        <f>COUNTIF(N73:N92,"△")</f>
        <v>0</v>
      </c>
      <c r="O95" s="1377"/>
      <c r="P95" s="1378"/>
      <c r="Q95" s="1378"/>
      <c r="R95" s="1378"/>
      <c r="S95" s="1379"/>
      <c r="T95" s="572"/>
      <c r="U95" s="1089"/>
      <c r="V95" s="568"/>
      <c r="W95" s="1082"/>
      <c r="X95" s="572"/>
      <c r="Y95" s="572"/>
      <c r="Z95" s="572"/>
      <c r="AA95" s="572"/>
      <c r="AB95" s="572"/>
      <c r="AC95" s="1142"/>
      <c r="AD95" s="1142"/>
      <c r="AE95" s="1142"/>
      <c r="AF95" s="1142"/>
      <c r="AG95" s="1142"/>
      <c r="AH95" s="1142"/>
      <c r="AI95" s="1142"/>
      <c r="AJ95" s="1142"/>
      <c r="AK95" s="572"/>
      <c r="AL95" s="572"/>
      <c r="AM95" s="1094"/>
      <c r="AN95" s="1094"/>
      <c r="AO95" s="1095"/>
      <c r="AP95" s="1094"/>
      <c r="AQ95" s="1094"/>
      <c r="AR95" s="1094"/>
      <c r="AS95" s="1094"/>
      <c r="AT95" s="1096"/>
      <c r="AU95" s="1096"/>
      <c r="AV95" s="1096"/>
      <c r="AW95" s="1096"/>
      <c r="AX95" s="1096"/>
      <c r="AY95" s="1096"/>
      <c r="AZ95" s="1096"/>
      <c r="BA95" s="1096"/>
      <c r="BB95" s="1096"/>
      <c r="BC95" s="1096"/>
      <c r="BD95" s="571"/>
      <c r="BE95" s="571"/>
      <c r="BF95" s="571"/>
      <c r="BG95" s="571"/>
      <c r="BH95" s="571"/>
      <c r="BI95" s="571"/>
      <c r="BJ95" s="571"/>
      <c r="BK95" s="571"/>
      <c r="BL95" s="571"/>
      <c r="BM95" s="571"/>
      <c r="BN95" s="571"/>
      <c r="BO95" s="571"/>
      <c r="BP95" s="571"/>
    </row>
    <row r="96" spans="4:68" ht="45" customHeight="1" thickBot="1">
      <c r="D96" s="1143"/>
      <c r="E96" s="1143"/>
      <c r="F96" s="1143"/>
      <c r="G96" s="1143"/>
      <c r="H96" s="1143"/>
      <c r="I96" s="1143"/>
      <c r="J96" s="1143"/>
      <c r="K96" s="1143"/>
      <c r="L96" s="1143"/>
      <c r="M96" s="1143"/>
      <c r="N96" s="1143"/>
      <c r="O96" s="1143"/>
      <c r="P96" s="1144"/>
      <c r="Q96" s="1144"/>
      <c r="R96" s="1144"/>
      <c r="S96" s="1143"/>
      <c r="T96" s="1104"/>
      <c r="U96" s="1081"/>
      <c r="V96" s="567"/>
      <c r="W96" s="570"/>
      <c r="X96" s="570"/>
      <c r="Y96" s="570"/>
      <c r="Z96" s="570"/>
      <c r="AA96" s="570"/>
      <c r="AB96" s="570"/>
      <c r="AC96" s="567"/>
      <c r="AD96" s="567"/>
      <c r="AE96" s="567"/>
      <c r="AF96" s="567"/>
      <c r="AG96" s="567"/>
      <c r="AH96" s="567"/>
      <c r="AI96" s="567"/>
      <c r="AJ96" s="567"/>
      <c r="AK96" s="567"/>
      <c r="AL96" s="567"/>
      <c r="AM96" s="567"/>
      <c r="AN96" s="567"/>
      <c r="AO96" s="570"/>
      <c r="AP96" s="567"/>
      <c r="AQ96" s="567"/>
      <c r="AR96" s="567"/>
      <c r="AS96" s="567"/>
      <c r="AT96" s="1104"/>
      <c r="AU96" s="1104"/>
      <c r="AV96" s="1104"/>
      <c r="AW96" s="1104"/>
      <c r="AX96" s="1104"/>
      <c r="AY96" s="1104"/>
      <c r="AZ96" s="1104"/>
      <c r="BA96" s="1104"/>
      <c r="BB96" s="1104"/>
      <c r="BC96" s="1104"/>
    </row>
    <row r="97" spans="4:68" s="19" customFormat="1" ht="45" customHeight="1" thickBot="1">
      <c r="D97" s="1383" t="s">
        <v>258</v>
      </c>
      <c r="E97" s="1384"/>
      <c r="F97" s="1368"/>
      <c r="G97" s="1369"/>
      <c r="H97" s="1369"/>
      <c r="I97" s="1369"/>
      <c r="J97" s="1369"/>
      <c r="K97" s="1370"/>
      <c r="L97" s="103"/>
      <c r="M97" s="103"/>
      <c r="N97" s="103"/>
      <c r="O97" s="1361" t="s">
        <v>351</v>
      </c>
      <c r="P97" s="1361"/>
      <c r="Q97" s="103" t="s">
        <v>533</v>
      </c>
      <c r="R97" s="103"/>
      <c r="S97" s="370"/>
      <c r="T97" s="1080"/>
      <c r="U97" s="1081"/>
      <c r="V97" s="567"/>
      <c r="W97" s="570"/>
      <c r="X97" s="1082"/>
      <c r="Y97" s="1389" t="s">
        <v>769</v>
      </c>
      <c r="Z97" s="1390"/>
      <c r="AA97" s="1390"/>
      <c r="AB97" s="1391"/>
      <c r="AC97" s="1392" t="s">
        <v>770</v>
      </c>
      <c r="AD97" s="1393"/>
      <c r="AE97" s="1393"/>
      <c r="AF97" s="1394"/>
      <c r="AG97" s="1083" t="s">
        <v>236</v>
      </c>
      <c r="AH97" s="1084"/>
      <c r="AI97" s="1085"/>
      <c r="AJ97" s="572"/>
      <c r="AK97" s="567"/>
      <c r="AL97" s="567"/>
      <c r="AM97" s="567"/>
      <c r="AN97" s="567"/>
      <c r="AO97" s="570"/>
      <c r="AP97" s="567"/>
      <c r="AQ97" s="1082"/>
      <c r="AR97" s="1082"/>
      <c r="AS97" s="1082"/>
      <c r="AT97" s="1086"/>
      <c r="AU97" s="1086"/>
      <c r="AV97" s="1087"/>
      <c r="AW97" s="1087"/>
      <c r="AX97" s="1087"/>
      <c r="AY97" s="1087"/>
      <c r="AZ97" s="1087"/>
      <c r="BA97" s="1087"/>
      <c r="BB97" s="1087"/>
      <c r="BC97" s="1087"/>
      <c r="BD97" s="543"/>
      <c r="BE97" s="543"/>
      <c r="BF97" s="543"/>
      <c r="BG97" s="543"/>
      <c r="BH97" s="543"/>
      <c r="BI97" s="543"/>
      <c r="BJ97" s="543"/>
      <c r="BK97" s="543"/>
      <c r="BL97" s="543"/>
      <c r="BM97" s="543"/>
      <c r="BN97" s="543"/>
      <c r="BO97" s="543"/>
      <c r="BP97" s="543"/>
    </row>
    <row r="98" spans="4:68" s="20" customFormat="1" ht="45" customHeight="1" thickBot="1">
      <c r="D98" s="1066" t="s">
        <v>35</v>
      </c>
      <c r="E98" s="1067"/>
      <c r="F98" s="1450">
        <f>①利用!$S$8</f>
        <v>0</v>
      </c>
      <c r="G98" s="1451"/>
      <c r="H98" s="1451"/>
      <c r="I98" s="1451"/>
      <c r="J98" s="1451"/>
      <c r="K98" s="1451"/>
      <c r="L98" s="1451"/>
      <c r="M98" s="1451"/>
      <c r="N98" s="1451"/>
      <c r="O98" s="1451"/>
      <c r="P98" s="1451"/>
      <c r="Q98" s="1451"/>
      <c r="R98" s="1451"/>
      <c r="S98" s="1452"/>
      <c r="T98" s="568"/>
      <c r="U98" s="1089"/>
      <c r="V98" s="572"/>
      <c r="W98" s="1082"/>
      <c r="X98" s="570"/>
      <c r="Y98" s="1090"/>
      <c r="Z98" s="1091">
        <f>COUNTIFS(L100:L119,$AO$5,U100:U119,$AK$6)</f>
        <v>0</v>
      </c>
      <c r="AA98" s="1091">
        <f>SUM(Y100:AA100)</f>
        <v>0</v>
      </c>
      <c r="AB98" s="1092">
        <f>COUNTIFS(L100:L119,$AO$7,U100:U119,$AK$6)</f>
        <v>0</v>
      </c>
      <c r="AC98" s="1395">
        <f>COUNTIFS(M100:M119,$AO$5,U100:U119,$AK$6)</f>
        <v>0</v>
      </c>
      <c r="AD98" s="1396"/>
      <c r="AE98" s="1091">
        <f>SUM(AC100:AE100)</f>
        <v>0</v>
      </c>
      <c r="AF98" s="1092">
        <f>COUNTIFS(M100:M119,$AO$7,U100:U119,$AK$6)</f>
        <v>0</v>
      </c>
      <c r="AG98" s="1093"/>
      <c r="AH98" s="1091">
        <f>COUNTIFS(N100:N119,$AO$7,U100:U119,$AK$6)</f>
        <v>0</v>
      </c>
      <c r="AI98" s="886"/>
      <c r="AJ98" s="1088"/>
      <c r="AK98" s="572"/>
      <c r="AL98" s="572"/>
      <c r="AM98" s="1094"/>
      <c r="AN98" s="1094"/>
      <c r="AO98" s="1095"/>
      <c r="AP98" s="1094"/>
      <c r="AQ98" s="1082"/>
      <c r="AR98" s="1082"/>
      <c r="AS98" s="1082"/>
      <c r="AT98" s="1086"/>
      <c r="AU98" s="1086"/>
      <c r="AV98" s="1096"/>
      <c r="AW98" s="1096"/>
      <c r="AX98" s="1096"/>
      <c r="AY98" s="1096"/>
      <c r="AZ98" s="1096"/>
      <c r="BA98" s="1096"/>
      <c r="BB98" s="1096"/>
      <c r="BC98" s="1096"/>
      <c r="BD98" s="571"/>
      <c r="BE98" s="571"/>
      <c r="BF98" s="571"/>
      <c r="BG98" s="571"/>
      <c r="BH98" s="571"/>
      <c r="BI98" s="571"/>
      <c r="BJ98" s="571"/>
      <c r="BK98" s="571"/>
      <c r="BL98" s="571"/>
      <c r="BM98" s="571"/>
      <c r="BN98" s="571"/>
      <c r="BO98" s="571"/>
      <c r="BP98" s="571"/>
    </row>
    <row r="99" spans="4:68" s="19" customFormat="1" ht="45" customHeight="1">
      <c r="D99" s="1070" t="s">
        <v>36</v>
      </c>
      <c r="E99" s="1071"/>
      <c r="F99" s="1072" t="s">
        <v>154</v>
      </c>
      <c r="G99" s="1073"/>
      <c r="H99" s="1074" t="s">
        <v>37</v>
      </c>
      <c r="I99" s="1075" t="s">
        <v>38</v>
      </c>
      <c r="J99" s="1353" t="s">
        <v>153</v>
      </c>
      <c r="K99" s="1354"/>
      <c r="L99" s="1068" t="s">
        <v>311</v>
      </c>
      <c r="M99" s="1068" t="s">
        <v>235</v>
      </c>
      <c r="N99" s="1069" t="s">
        <v>236</v>
      </c>
      <c r="O99" s="1076" t="s">
        <v>775</v>
      </c>
      <c r="P99" s="1076" t="s">
        <v>366</v>
      </c>
      <c r="Q99" s="1491" t="s">
        <v>401</v>
      </c>
      <c r="R99" s="1492"/>
      <c r="S99" s="1493"/>
      <c r="T99" s="1082"/>
      <c r="U99" s="1081"/>
      <c r="V99" s="1088"/>
      <c r="W99" s="570"/>
      <c r="X99" s="572"/>
      <c r="Y99" s="1097" t="s">
        <v>361</v>
      </c>
      <c r="Z99" s="1098" t="s">
        <v>360</v>
      </c>
      <c r="AA99" s="1082" t="s">
        <v>353</v>
      </c>
      <c r="AB99" s="1099" t="s">
        <v>362</v>
      </c>
      <c r="AC99" s="1097" t="s">
        <v>361</v>
      </c>
      <c r="AD99" s="1098" t="s">
        <v>360</v>
      </c>
      <c r="AE99" s="1082" t="s">
        <v>353</v>
      </c>
      <c r="AF99" s="1099" t="s">
        <v>362</v>
      </c>
      <c r="AG99" s="1097" t="s">
        <v>353</v>
      </c>
      <c r="AH99" s="1082" t="s">
        <v>362</v>
      </c>
      <c r="AI99" s="887"/>
      <c r="AJ99" s="1088"/>
      <c r="AK99" s="1089" t="s">
        <v>334</v>
      </c>
      <c r="AL99" s="567"/>
      <c r="AM99" s="1100">
        <f>COUNTIFS(J99:J119,$AK$12,K99:K119,"&lt;5",H99:H119,$AO$6)</f>
        <v>0</v>
      </c>
      <c r="AN99" s="1100">
        <f>COUNTIFS(J99:J119,$AK$12,K99:K119,"&lt;5",I99:I119,$AA$6)</f>
        <v>0</v>
      </c>
      <c r="AO99" s="570"/>
      <c r="AP99" s="567"/>
      <c r="AQ99" s="1082"/>
      <c r="AR99" s="1082"/>
      <c r="AS99" s="1100"/>
      <c r="AT99" s="1086"/>
      <c r="AU99" s="1087"/>
      <c r="AV99" s="1087"/>
      <c r="AW99" s="1087"/>
      <c r="AX99" s="1087"/>
      <c r="AY99" s="1087"/>
      <c r="AZ99" s="1087"/>
      <c r="BA99" s="1087"/>
      <c r="BB99" s="1087"/>
      <c r="BC99" s="1087"/>
      <c r="BD99" s="543"/>
      <c r="BE99" s="543"/>
      <c r="BF99" s="543"/>
      <c r="BG99" s="543"/>
      <c r="BH99" s="543"/>
      <c r="BI99" s="543"/>
      <c r="BJ99" s="543"/>
      <c r="BK99" s="543"/>
      <c r="BL99" s="543"/>
      <c r="BM99" s="543"/>
      <c r="BN99" s="543"/>
      <c r="BO99" s="543"/>
      <c r="BP99" s="543"/>
    </row>
    <row r="100" spans="4:68" s="19" customFormat="1" ht="45" customHeight="1">
      <c r="D100" s="1158">
        <v>1</v>
      </c>
      <c r="E100" s="1380"/>
      <c r="F100" s="1381"/>
      <c r="G100" s="1382"/>
      <c r="H100" s="926"/>
      <c r="I100" s="927"/>
      <c r="J100" s="935"/>
      <c r="K100" s="936"/>
      <c r="L100" s="926"/>
      <c r="M100" s="926"/>
      <c r="N100" s="926"/>
      <c r="O100" s="929"/>
      <c r="P100" s="928"/>
      <c r="Q100" s="1362"/>
      <c r="R100" s="1363"/>
      <c r="S100" s="1364"/>
      <c r="T100" s="1082"/>
      <c r="U100" s="1081">
        <f>$F$97</f>
        <v>0</v>
      </c>
      <c r="V100" s="1082">
        <f>H100</f>
        <v>0</v>
      </c>
      <c r="W100" s="570">
        <f>I100</f>
        <v>0</v>
      </c>
      <c r="X100" s="1082" t="e">
        <f t="array" ref="X100">INDEX($X$6:$AA$13,MATCH(U100&amp;V100&amp;W100,$X$6:$X$13&amp;$Y$6:$Y$13&amp;$Z$6:$Z$13,0),4)</f>
        <v>#N/A</v>
      </c>
      <c r="Y100" s="1093">
        <f>COUNTIFS(L100:L119,$AO$5,U100:U119,$AK$6,O100:O119,#REF!)-Y101-Y102</f>
        <v>0</v>
      </c>
      <c r="Z100" s="1091">
        <f>COUNTIFS(L100:L119,$AO$5,U100:U119,$AK$6)-Y100-Y101-Z101-Z102-Y102</f>
        <v>0</v>
      </c>
      <c r="AA100" s="1091">
        <f>COUNTIFS(L100:L119,$AO$7,U100:U119,$AK$6,O100:O119,#REF!)-AA101-AA102</f>
        <v>0</v>
      </c>
      <c r="AB100" s="1092">
        <f>AB98-AA101-AA102-AA100-AB101-AB102</f>
        <v>0</v>
      </c>
      <c r="AC100" s="1093">
        <f>COUNTIFS(M100:M119,$AO$5,U100:U119,$AK$6,O100:O119,#REF!)-AC101-AC102</f>
        <v>0</v>
      </c>
      <c r="AD100" s="1091">
        <f>COUNTIFS(M100:M119,$AO$5,U100:U119,$AK$6)-AC100-AC101-AC102-AD102-AD101</f>
        <v>0</v>
      </c>
      <c r="AE100" s="1091">
        <f>COUNTIFS(M100:M119,$AO$7,U100:U119,$AK$6,O100:O119,#REF!)-AE101-AE102</f>
        <v>0</v>
      </c>
      <c r="AF100" s="1092">
        <f>AF98-AE101-AE102-AE100-AF101-AF102</f>
        <v>0</v>
      </c>
      <c r="AG100" s="1093">
        <f>COUNTIFS(N100:N119,$AO$7,U100:U119,$AK$6,O100:O119,#REF!)-AG101-AG102</f>
        <v>0</v>
      </c>
      <c r="AH100" s="1091">
        <f>AH98-AG101-AG102-AG100-AH101-AH102</f>
        <v>0</v>
      </c>
      <c r="AI100" s="886"/>
      <c r="AJ100" s="1088"/>
      <c r="AK100" s="1089" t="s">
        <v>335</v>
      </c>
      <c r="AL100" s="567"/>
      <c r="AM100" s="1100">
        <f>COUNTIFS(J100:J119,$AK$12,K100:K119,"&gt;4",H100:H119,$AO$6)</f>
        <v>0</v>
      </c>
      <c r="AN100" s="1100">
        <f>COUNTIFS(J100:J119,$AK$12,K100:K119,"&gt;4",I100:I119,$AA$6)</f>
        <v>0</v>
      </c>
      <c r="AO100" s="570"/>
      <c r="AP100" s="567"/>
      <c r="AQ100" s="567"/>
      <c r="AR100" s="567"/>
      <c r="AS100" s="567"/>
      <c r="AT100" s="1087"/>
      <c r="AU100" s="1087"/>
      <c r="AV100" s="1087"/>
      <c r="AW100" s="1087"/>
      <c r="AX100" s="1087"/>
      <c r="AY100" s="1087"/>
      <c r="AZ100" s="1087"/>
      <c r="BA100" s="1087"/>
      <c r="BB100" s="1087"/>
      <c r="BC100" s="1087"/>
      <c r="BD100" s="543"/>
      <c r="BE100" s="543"/>
      <c r="BF100" s="543"/>
      <c r="BG100" s="543"/>
      <c r="BH100" s="543"/>
      <c r="BI100" s="543"/>
      <c r="BJ100" s="543"/>
      <c r="BK100" s="543"/>
      <c r="BL100" s="543"/>
      <c r="BM100" s="543"/>
      <c r="BN100" s="543"/>
      <c r="BO100" s="543"/>
      <c r="BP100" s="543"/>
    </row>
    <row r="101" spans="4:68" ht="45" customHeight="1">
      <c r="D101" s="1159">
        <v>2</v>
      </c>
      <c r="E101" s="1380"/>
      <c r="F101" s="1381"/>
      <c r="G101" s="1382"/>
      <c r="H101" s="926"/>
      <c r="I101" s="927"/>
      <c r="J101" s="935"/>
      <c r="K101" s="936"/>
      <c r="L101" s="926"/>
      <c r="M101" s="926"/>
      <c r="N101" s="926"/>
      <c r="O101" s="929"/>
      <c r="P101" s="928"/>
      <c r="Q101" s="1355"/>
      <c r="R101" s="1356"/>
      <c r="S101" s="1357"/>
      <c r="T101" s="1082"/>
      <c r="U101" s="1081">
        <f t="shared" ref="U101:U119" si="11">$F$97</f>
        <v>0</v>
      </c>
      <c r="V101" s="1082">
        <f>H101</f>
        <v>0</v>
      </c>
      <c r="W101" s="570">
        <f>I101</f>
        <v>0</v>
      </c>
      <c r="X101" s="1082" t="e">
        <f t="array" ref="X101">INDEX($X$6:$AA$13,MATCH(U101&amp;V101&amp;W101,$X$6:$X$13&amp;$Y$6:$Y$13&amp;$Z$6:$Z$13,0),4)</f>
        <v>#N/A</v>
      </c>
      <c r="Y101" s="1101">
        <f>COUNTIFS(L100:L119,$AN$5,U100:U119,$AK$6,P100:P119,#REF!,O100:O119,#REF!)</f>
        <v>0</v>
      </c>
      <c r="Z101" s="1102">
        <f>COUNTIFS(L100:L119,$AO$5,U100:U119,$AK$6,P100:P119,#REF!)-Y101</f>
        <v>0</v>
      </c>
      <c r="AA101" s="1102">
        <f>COUNTIFS(L100:L119,$AN$6,U100:U119,$AK$6,P100:P119,#REF!,O100:O119,#REF!)</f>
        <v>0</v>
      </c>
      <c r="AB101" s="1103">
        <f>COUNTIFS(L100:L119,$AN$6,U100:U119,$AK$6,P100:P119,#REF!)-AA101</f>
        <v>0</v>
      </c>
      <c r="AC101" s="1101">
        <f>COUNTIFS(M100:M119,$AO$5,U100:U119,$AK$6,P100:P119,#REF!,O100:O119,#REF!)</f>
        <v>0</v>
      </c>
      <c r="AD101" s="1102">
        <f>COUNTIFS(M100:M119,$AO$5,U100:U119,$AK$6,P100:P119,#REF!)-AC101</f>
        <v>0</v>
      </c>
      <c r="AE101" s="1102">
        <f>COUNTIFS(M100:M119,$AN$6,U100:U119,$AK$6,P100:P119,#REF!,O100:O119,#REF!)</f>
        <v>0</v>
      </c>
      <c r="AF101" s="1103">
        <f>COUNTIFS(M100:M119,$AN$6,U100:U119,$AK$6,P100:P119,#REF!)-AE101</f>
        <v>0</v>
      </c>
      <c r="AG101" s="1101">
        <f>COUNTIFS(N100:N119,$AN$6,U100:U119,$AK$6,P100:P119,#REF!,O100:O119,#REF!)</f>
        <v>0</v>
      </c>
      <c r="AH101" s="1102">
        <f>COUNTIFS(N100:N119,$AN$6,U100:U119,$AK$6,P100:P119,#REF!)-AG101</f>
        <v>0</v>
      </c>
      <c r="AI101" s="1103"/>
      <c r="AJ101" s="1088" t="s">
        <v>773</v>
      </c>
      <c r="AK101" s="1082"/>
      <c r="AL101" s="567"/>
      <c r="AM101" s="1100">
        <f>COUNTIFS(J100:J119,$AK$13,K100:K119,"&lt;5",H100:H119,$AA$6)</f>
        <v>0</v>
      </c>
      <c r="AN101" s="1100">
        <f>COUNTIFS(J100:J119,$AK$13,K100:K119,"&lt;5",I100:I119,$AA$6)</f>
        <v>0</v>
      </c>
      <c r="AO101" s="570"/>
      <c r="AP101" s="567"/>
      <c r="AQ101" s="567"/>
      <c r="AR101" s="567"/>
      <c r="AS101" s="567"/>
      <c r="AT101" s="1104"/>
      <c r="AU101" s="1104"/>
      <c r="AV101" s="1104"/>
      <c r="AW101" s="1104"/>
      <c r="AX101" s="1104"/>
      <c r="AY101" s="1104"/>
      <c r="AZ101" s="1104"/>
      <c r="BA101" s="1104"/>
      <c r="BB101" s="1104"/>
      <c r="BC101" s="1104"/>
    </row>
    <row r="102" spans="4:68" ht="45" customHeight="1">
      <c r="D102" s="1159">
        <v>3</v>
      </c>
      <c r="E102" s="1380"/>
      <c r="F102" s="1381"/>
      <c r="G102" s="1382"/>
      <c r="H102" s="926"/>
      <c r="I102" s="927"/>
      <c r="J102" s="935"/>
      <c r="K102" s="936"/>
      <c r="L102" s="926"/>
      <c r="M102" s="926"/>
      <c r="N102" s="926"/>
      <c r="O102" s="929"/>
      <c r="P102" s="928"/>
      <c r="Q102" s="1355"/>
      <c r="R102" s="1356"/>
      <c r="S102" s="1357"/>
      <c r="T102" s="1082"/>
      <c r="U102" s="1081">
        <f t="shared" si="11"/>
        <v>0</v>
      </c>
      <c r="V102" s="1082">
        <f t="shared" ref="V102:V119" si="12">H102</f>
        <v>0</v>
      </c>
      <c r="W102" s="570">
        <f t="shared" ref="W102:W119" si="13">I102</f>
        <v>0</v>
      </c>
      <c r="X102" s="1082" t="e">
        <f t="array" ref="X102">INDEX($X$6:$AA$13,MATCH(U102&amp;V102&amp;W102,$X$6:$X$13&amp;$Y$6:$Y$13&amp;$Z$6:$Z$13,0),4)</f>
        <v>#N/A</v>
      </c>
      <c r="Y102" s="1105">
        <f>COUNTIFS(L100:L119,$AN$5,U100:U119,$AK$6,P100:P119,#REF!,O100:O119,#REF!)</f>
        <v>0</v>
      </c>
      <c r="Z102" s="1106">
        <f>COUNTIFS(L100:L119,$AN$5,U100:U119,$AK$6,P100:P119,#REF!)-Y102</f>
        <v>0</v>
      </c>
      <c r="AA102" s="1106">
        <f>COUNTIFS(L100:L119,$AN$6,U100:U119,$AK$6,P100:P119,#REF!,O100:O119,#REF!)</f>
        <v>0</v>
      </c>
      <c r="AB102" s="1107">
        <f>COUNTIFS(L100:L119,$AN$6,U100:U119,$AK$6,P100:P119,#REF!)-AA102</f>
        <v>0</v>
      </c>
      <c r="AC102" s="1105">
        <f>COUNTIFS(M100:M119,$AN$5,U100:U119,$AK$6,P100:P119,#REF!,O100:O119,#REF!)</f>
        <v>0</v>
      </c>
      <c r="AD102" s="1106">
        <f>COUNTIFS(M100:M119,$AN$5,U100:U119,$AK$6,P100:P119,#REF!)-AC102</f>
        <v>0</v>
      </c>
      <c r="AE102" s="1106">
        <f>COUNTIFS(M100:M119,$AN$6,U100:U119,$AK$6,P100:P119,#REF!,O100:O119,#REF!)</f>
        <v>0</v>
      </c>
      <c r="AF102" s="1107">
        <f>COUNTIFS(M100:M119,$AN$6,U100:U119,$AK$6,P100:P119,#REF!)-AE102</f>
        <v>0</v>
      </c>
      <c r="AG102" s="1105">
        <f>COUNTIFS(N100:N119,$AN$6,U100:U119,$AK$6,P100:P119,#REF!,O100:O119,#REF!)</f>
        <v>0</v>
      </c>
      <c r="AH102" s="1106">
        <f>COUNTIFS(N100:N119,$AN$6,U100:U119,$AK$6,P100:P119,#REF!)-AG102</f>
        <v>0</v>
      </c>
      <c r="AI102" s="1107"/>
      <c r="AJ102" s="1088" t="s">
        <v>771</v>
      </c>
      <c r="AK102" s="1082"/>
      <c r="AL102" s="567"/>
      <c r="AM102" s="1100">
        <f>COUNTIFS(J100:J119,$AK$14,K100:K119,"&lt;5",H100:H119,$AA$6)</f>
        <v>0</v>
      </c>
      <c r="AN102" s="1100">
        <f>COUNTIFS(J100:J119,$AK$14,K100:K119,"&lt;5",I100:I119,$AA$6)</f>
        <v>0</v>
      </c>
      <c r="AO102" s="570"/>
      <c r="AP102" s="567"/>
      <c r="AQ102" s="567"/>
      <c r="AR102" s="567"/>
      <c r="AS102" s="567"/>
      <c r="AT102" s="1104"/>
      <c r="AU102" s="1104"/>
      <c r="AV102" s="1104"/>
      <c r="AW102" s="1104"/>
      <c r="AX102" s="1104"/>
      <c r="AY102" s="1104"/>
      <c r="AZ102" s="1104"/>
      <c r="BA102" s="1104"/>
      <c r="BB102" s="1104"/>
      <c r="BC102" s="1104"/>
    </row>
    <row r="103" spans="4:68" ht="45" customHeight="1">
      <c r="D103" s="1159">
        <v>4</v>
      </c>
      <c r="E103" s="1380"/>
      <c r="F103" s="1381"/>
      <c r="G103" s="1382"/>
      <c r="H103" s="926"/>
      <c r="I103" s="927"/>
      <c r="J103" s="935"/>
      <c r="K103" s="936"/>
      <c r="L103" s="926"/>
      <c r="M103" s="926"/>
      <c r="N103" s="926"/>
      <c r="O103" s="929"/>
      <c r="P103" s="928"/>
      <c r="Q103" s="1355"/>
      <c r="R103" s="1356"/>
      <c r="S103" s="1357"/>
      <c r="T103" s="1082"/>
      <c r="U103" s="1081">
        <f t="shared" si="11"/>
        <v>0</v>
      </c>
      <c r="V103" s="1082">
        <f t="shared" si="12"/>
        <v>0</v>
      </c>
      <c r="W103" s="570">
        <f t="shared" si="13"/>
        <v>0</v>
      </c>
      <c r="X103" s="1082" t="e">
        <f t="array" ref="X103">INDEX($X$6:$AA$13,MATCH(U103&amp;V103&amp;W103,$X$6:$X$13&amp;$Y$6:$Y$13&amp;$Z$6:$Z$13,0),4)</f>
        <v>#N/A</v>
      </c>
      <c r="Y103" s="1108">
        <f>SUM(Y100:Y102)</f>
        <v>0</v>
      </c>
      <c r="Z103" s="570">
        <f>SUM(Z100:Z102)</f>
        <v>0</v>
      </c>
      <c r="AA103" s="570">
        <f>SUM(AA100:AA102)</f>
        <v>0</v>
      </c>
      <c r="AB103" s="1099">
        <f>SUM(AB100:AB102)</f>
        <v>0</v>
      </c>
      <c r="AC103" s="1108">
        <f>SUM(AC100:AC102)</f>
        <v>0</v>
      </c>
      <c r="AD103" s="570">
        <f>SUM(AD99:AD102)</f>
        <v>0</v>
      </c>
      <c r="AE103" s="570">
        <f>SUM(AE99:AE102)</f>
        <v>0</v>
      </c>
      <c r="AF103" s="1099">
        <f>SUM(AF100:AF102)</f>
        <v>0</v>
      </c>
      <c r="AG103" s="570">
        <f>SUM(AG99:AG102)</f>
        <v>0</v>
      </c>
      <c r="AH103" s="1082"/>
      <c r="AI103" s="1092"/>
      <c r="AJ103" s="1088"/>
      <c r="AK103" s="1082"/>
      <c r="AL103" s="567"/>
      <c r="AM103" s="1100">
        <f>SUM(AM100:AM102)</f>
        <v>0</v>
      </c>
      <c r="AN103" s="1100">
        <f>SUM(AN100:AN102)</f>
        <v>0</v>
      </c>
      <c r="AO103" s="570"/>
      <c r="AP103" s="567"/>
      <c r="AQ103" s="567"/>
      <c r="AR103" s="567"/>
      <c r="AS103" s="567"/>
      <c r="AT103" s="1104"/>
      <c r="AU103" s="1104"/>
      <c r="AV103" s="1104"/>
      <c r="AW103" s="1104"/>
      <c r="AX103" s="1104"/>
      <c r="AY103" s="1104"/>
      <c r="AZ103" s="1104"/>
      <c r="BA103" s="1104"/>
      <c r="BB103" s="1104"/>
      <c r="BC103" s="1104"/>
    </row>
    <row r="104" spans="4:68" ht="45" customHeight="1">
      <c r="D104" s="1159">
        <v>5</v>
      </c>
      <c r="E104" s="1380"/>
      <c r="F104" s="1381"/>
      <c r="G104" s="1382"/>
      <c r="H104" s="926"/>
      <c r="I104" s="927"/>
      <c r="J104" s="935"/>
      <c r="K104" s="936"/>
      <c r="L104" s="926"/>
      <c r="M104" s="926"/>
      <c r="N104" s="926"/>
      <c r="O104" s="929"/>
      <c r="P104" s="928"/>
      <c r="Q104" s="1355"/>
      <c r="R104" s="1356"/>
      <c r="S104" s="1357"/>
      <c r="T104" s="1082"/>
      <c r="U104" s="1081">
        <f t="shared" si="11"/>
        <v>0</v>
      </c>
      <c r="V104" s="1082">
        <f t="shared" si="12"/>
        <v>0</v>
      </c>
      <c r="W104" s="570">
        <f t="shared" si="13"/>
        <v>0</v>
      </c>
      <c r="X104" s="1082" t="e">
        <f t="array" ref="X104">INDEX($X$6:$AA$13,MATCH(U104&amp;V104&amp;W104,$X$6:$X$13&amp;$Y$6:$Y$13&amp;$Z$6:$Z$13,0),4)</f>
        <v>#N/A</v>
      </c>
      <c r="Y104" s="1531">
        <f>SUM(Y103:AB103)</f>
        <v>0</v>
      </c>
      <c r="Z104" s="1532"/>
      <c r="AA104" s="1532"/>
      <c r="AB104" s="1533"/>
      <c r="AC104" s="1531">
        <f>SUM(AC103:AF103)</f>
        <v>0</v>
      </c>
      <c r="AD104" s="1532"/>
      <c r="AE104" s="1532"/>
      <c r="AF104" s="1533"/>
      <c r="AG104" s="1534">
        <f>SUM(AG103:AH103)</f>
        <v>0</v>
      </c>
      <c r="AH104" s="1535"/>
      <c r="AI104" s="1099"/>
      <c r="AJ104" s="567"/>
      <c r="AK104" s="1082"/>
      <c r="AL104" s="1082"/>
      <c r="AM104" s="567"/>
      <c r="AN104" s="567"/>
      <c r="AO104" s="570"/>
      <c r="AP104" s="567"/>
      <c r="AQ104" s="567"/>
      <c r="AR104" s="567"/>
      <c r="AS104" s="567"/>
      <c r="AT104" s="1104"/>
      <c r="AU104" s="1104"/>
      <c r="AV104" s="1104"/>
      <c r="AW104" s="1104"/>
      <c r="AX104" s="1104"/>
      <c r="AY104" s="1104"/>
      <c r="AZ104" s="1104"/>
      <c r="BA104" s="1104"/>
      <c r="BB104" s="1104"/>
      <c r="BC104" s="1104"/>
    </row>
    <row r="105" spans="4:68" ht="45" customHeight="1">
      <c r="D105" s="1159">
        <v>6</v>
      </c>
      <c r="E105" s="1380"/>
      <c r="F105" s="1381"/>
      <c r="G105" s="1382"/>
      <c r="H105" s="926"/>
      <c r="I105" s="927"/>
      <c r="J105" s="935"/>
      <c r="K105" s="936"/>
      <c r="L105" s="926"/>
      <c r="M105" s="926"/>
      <c r="N105" s="926"/>
      <c r="O105" s="929"/>
      <c r="P105" s="928"/>
      <c r="Q105" s="1355"/>
      <c r="R105" s="1356"/>
      <c r="S105" s="1357"/>
      <c r="T105" s="1082"/>
      <c r="U105" s="1081">
        <f t="shared" si="11"/>
        <v>0</v>
      </c>
      <c r="V105" s="1082">
        <f t="shared" si="12"/>
        <v>0</v>
      </c>
      <c r="W105" s="570">
        <f t="shared" si="13"/>
        <v>0</v>
      </c>
      <c r="X105" s="1082" t="e">
        <f t="array" ref="X105">INDEX($X$6:$AA$13,MATCH(U105&amp;V105&amp;W105,$X$6:$X$13&amp;$Y$6:$Y$13&amp;$Z$6:$Z$13,0),4)</f>
        <v>#N/A</v>
      </c>
      <c r="Y105" s="1110">
        <f>COUNTIFS(H100:H119,$AP$6,U100:U119,$AK$6,O100:O119,#REF!)</f>
        <v>0</v>
      </c>
      <c r="Z105" s="1111">
        <f>COUNTIFS(I100:I119,$AP$6,U100:U119,$AK$6,O100:O119,#REF!)</f>
        <v>0</v>
      </c>
      <c r="AA105" s="1111">
        <f>COUNTIFS(H100:H119,$AP$6,U100:U119,$AK$6)-Y105</f>
        <v>0</v>
      </c>
      <c r="AB105" s="1112">
        <f>COUNTIFS(I100:I119,$AP$6,U100:U119,$AK$6)-Z105</f>
        <v>0</v>
      </c>
      <c r="AC105" s="1113"/>
      <c r="AD105" s="1114"/>
      <c r="AE105" s="1088"/>
      <c r="AF105" s="1115"/>
      <c r="AG105" s="1097"/>
      <c r="AH105" s="570"/>
      <c r="AI105" s="1116"/>
      <c r="AJ105" s="567"/>
      <c r="AK105" s="1082"/>
      <c r="AL105" s="1082"/>
      <c r="AM105" s="567"/>
      <c r="AN105" s="567"/>
      <c r="AO105" s="570"/>
      <c r="AP105" s="567"/>
      <c r="AQ105" s="567"/>
      <c r="AR105" s="567"/>
      <c r="AS105" s="567"/>
      <c r="AT105" s="1104"/>
      <c r="AU105" s="1104"/>
      <c r="AV105" s="1104"/>
      <c r="AW105" s="1104"/>
      <c r="AX105" s="1104"/>
      <c r="AY105" s="1104"/>
      <c r="AZ105" s="1104"/>
      <c r="BA105" s="1104"/>
      <c r="BB105" s="1104"/>
      <c r="BC105" s="1104"/>
    </row>
    <row r="106" spans="4:68" ht="45" customHeight="1">
      <c r="D106" s="1159">
        <v>7</v>
      </c>
      <c r="E106" s="1380"/>
      <c r="F106" s="1381"/>
      <c r="G106" s="1382"/>
      <c r="H106" s="926"/>
      <c r="I106" s="927"/>
      <c r="J106" s="935"/>
      <c r="K106" s="936"/>
      <c r="L106" s="926"/>
      <c r="M106" s="926"/>
      <c r="N106" s="926"/>
      <c r="O106" s="929"/>
      <c r="P106" s="928"/>
      <c r="Q106" s="1355"/>
      <c r="R106" s="1356"/>
      <c r="S106" s="1357"/>
      <c r="T106" s="1082"/>
      <c r="U106" s="1081">
        <f t="shared" si="11"/>
        <v>0</v>
      </c>
      <c r="V106" s="1082">
        <f t="shared" si="12"/>
        <v>0</v>
      </c>
      <c r="W106" s="570">
        <f t="shared" si="13"/>
        <v>0</v>
      </c>
      <c r="X106" s="1082" t="e">
        <f t="array" ref="X106">INDEX($X$6:$AA$13,MATCH(U106&amp;V106&amp;W106,$X$6:$X$13&amp;$Y$6:$Y$13&amp;$Z$6:$Z$13,0),4)</f>
        <v>#N/A</v>
      </c>
      <c r="Y106" s="1117"/>
      <c r="Z106" s="1082">
        <f>COUNTIFS(L100:L119,$AO$5,U100:U119,$AK$7)</f>
        <v>0</v>
      </c>
      <c r="AA106" s="1082">
        <f>SUM(Z108:AB108)</f>
        <v>0</v>
      </c>
      <c r="AB106" s="1099">
        <f>COUNTIFS(L100:L119,$AO$7,U100:U119,$AK$7)</f>
        <v>0</v>
      </c>
      <c r="AC106" s="1097">
        <f>COUNTIFS(M100:M119,$AO$5,U100:U119,$AK$6)</f>
        <v>0</v>
      </c>
      <c r="AD106" s="1082">
        <f>COUNTIFS(P100:P119,$AO$5,U100:U119,$AK$6)</f>
        <v>0</v>
      </c>
      <c r="AE106" s="1082">
        <f>SUM(AD108:AF108)</f>
        <v>0</v>
      </c>
      <c r="AF106" s="1099">
        <f>COUNTIFS(M100:M119,$AO$7,U100:U119,$AK$7)</f>
        <v>0</v>
      </c>
      <c r="AG106" s="1097" t="s">
        <v>236</v>
      </c>
      <c r="AH106" s="1082">
        <f>COUNTIFS(N100:N119,$AO$7,U100:U119,$AK$7)</f>
        <v>0</v>
      </c>
      <c r="AI106" s="1099"/>
      <c r="AJ106" s="1534" t="s">
        <v>548</v>
      </c>
      <c r="AK106" s="1082"/>
      <c r="AL106" s="1082"/>
      <c r="AM106" s="567"/>
      <c r="AN106" s="567"/>
      <c r="AO106" s="570"/>
      <c r="AP106" s="567"/>
      <c r="AQ106" s="567"/>
      <c r="AR106" s="567"/>
      <c r="AS106" s="567"/>
      <c r="AT106" s="1104"/>
      <c r="AU106" s="1104"/>
      <c r="AV106" s="1104"/>
      <c r="AW106" s="1104"/>
      <c r="AX106" s="1104"/>
      <c r="AY106" s="1104"/>
      <c r="AZ106" s="1104"/>
      <c r="BA106" s="1104"/>
      <c r="BB106" s="1104"/>
      <c r="BC106" s="1104"/>
    </row>
    <row r="107" spans="4:68" ht="45" customHeight="1">
      <c r="D107" s="1159">
        <v>8</v>
      </c>
      <c r="E107" s="1380"/>
      <c r="F107" s="1381"/>
      <c r="G107" s="1382"/>
      <c r="H107" s="926"/>
      <c r="I107" s="927"/>
      <c r="J107" s="935"/>
      <c r="K107" s="936"/>
      <c r="L107" s="926"/>
      <c r="M107" s="926"/>
      <c r="N107" s="926"/>
      <c r="O107" s="929"/>
      <c r="P107" s="928"/>
      <c r="Q107" s="1355"/>
      <c r="R107" s="1356"/>
      <c r="S107" s="1357"/>
      <c r="T107" s="1082"/>
      <c r="U107" s="1081">
        <f t="shared" si="11"/>
        <v>0</v>
      </c>
      <c r="V107" s="1082">
        <f t="shared" si="12"/>
        <v>0</v>
      </c>
      <c r="W107" s="570">
        <f t="shared" si="13"/>
        <v>0</v>
      </c>
      <c r="X107" s="1082" t="e">
        <f t="array" ref="X107">INDEX($X$6:$AA$13,MATCH(U107&amp;V107&amp;W107,$X$6:$X$13&amp;$Y$6:$Y$13&amp;$Z$6:$Z$13,0),4)</f>
        <v>#N/A</v>
      </c>
      <c r="Y107" s="1093"/>
      <c r="Z107" s="1118" t="s">
        <v>364</v>
      </c>
      <c r="AA107" s="1091"/>
      <c r="AB107" s="1092" t="s">
        <v>365</v>
      </c>
      <c r="AC107" s="1093"/>
      <c r="AD107" s="1118" t="s">
        <v>364</v>
      </c>
      <c r="AE107" s="1091"/>
      <c r="AF107" s="1092" t="s">
        <v>365</v>
      </c>
      <c r="AG107" s="1093"/>
      <c r="AH107" s="1091" t="s">
        <v>365</v>
      </c>
      <c r="AI107" s="1119"/>
      <c r="AJ107" s="1534"/>
      <c r="AK107" s="1082"/>
      <c r="AL107" s="1082"/>
      <c r="AM107" s="567"/>
      <c r="AN107" s="567"/>
      <c r="AO107" s="570"/>
      <c r="AP107" s="567"/>
      <c r="AQ107" s="567"/>
      <c r="AR107" s="567"/>
      <c r="AS107" s="567"/>
      <c r="AT107" s="1104"/>
      <c r="AU107" s="1104"/>
      <c r="AV107" s="1104"/>
      <c r="AW107" s="1104"/>
      <c r="AX107" s="1104"/>
      <c r="AY107" s="1104"/>
      <c r="AZ107" s="1104"/>
      <c r="BA107" s="1104"/>
      <c r="BB107" s="1104"/>
      <c r="BC107" s="1104"/>
    </row>
    <row r="108" spans="4:68" ht="45" customHeight="1">
      <c r="D108" s="1159">
        <v>9</v>
      </c>
      <c r="E108" s="1380"/>
      <c r="F108" s="1381"/>
      <c r="G108" s="1382"/>
      <c r="H108" s="926"/>
      <c r="I108" s="927"/>
      <c r="J108" s="935"/>
      <c r="K108" s="936"/>
      <c r="L108" s="926"/>
      <c r="M108" s="926"/>
      <c r="N108" s="926"/>
      <c r="O108" s="929"/>
      <c r="P108" s="928"/>
      <c r="Q108" s="1355"/>
      <c r="R108" s="1356"/>
      <c r="S108" s="1357"/>
      <c r="T108" s="1082"/>
      <c r="U108" s="1081">
        <f t="shared" si="11"/>
        <v>0</v>
      </c>
      <c r="V108" s="1082">
        <f t="shared" si="12"/>
        <v>0</v>
      </c>
      <c r="W108" s="570">
        <f t="shared" si="13"/>
        <v>0</v>
      </c>
      <c r="X108" s="1082" t="e">
        <f t="array" ref="X108">INDEX($X$6:$AA$13,MATCH(U108&amp;V108&amp;W108,$X$6:$X$13&amp;$Y$6:$Y$13&amp;$Z$6:$Z$13,0),4)</f>
        <v>#N/A</v>
      </c>
      <c r="Y108" s="1097"/>
      <c r="Z108" s="1082">
        <f>COUNTIFS(L100:L119,$AO$5,U100:U119,$AK$7)-Y108-Y109-Z109-Z110-AA108-Y110</f>
        <v>0</v>
      </c>
      <c r="AA108" s="1082"/>
      <c r="AB108" s="1099">
        <f>AB106-AA109-AA110-AA108-AB109-AB110</f>
        <v>0</v>
      </c>
      <c r="AC108" s="1097"/>
      <c r="AD108" s="1082">
        <f>COUNTIFS(M100:M119,$AO$5,U100:U119,$AK$7)-AC108-AC109-AC110-AD110-AD109</f>
        <v>0</v>
      </c>
      <c r="AE108" s="1082"/>
      <c r="AF108" s="1099">
        <f>AF106-AE109-AE110-AE108-AF109-AF110</f>
        <v>0</v>
      </c>
      <c r="AG108" s="1097"/>
      <c r="AH108" s="1082">
        <f>AH106-AG109-AG110-AG108-AH109-AH110</f>
        <v>0</v>
      </c>
      <c r="AI108" s="1109"/>
      <c r="AJ108" s="1534"/>
      <c r="AK108" s="1082"/>
      <c r="AL108" s="1082"/>
      <c r="AM108" s="567"/>
      <c r="AN108" s="567"/>
      <c r="AO108" s="570"/>
      <c r="AP108" s="567"/>
      <c r="AQ108" s="567"/>
      <c r="AR108" s="567"/>
      <c r="AS108" s="567"/>
      <c r="AT108" s="1104"/>
      <c r="AU108" s="1104"/>
      <c r="AV108" s="1104"/>
      <c r="AW108" s="1104"/>
      <c r="AX108" s="1104"/>
      <c r="AY108" s="1104"/>
      <c r="AZ108" s="1104"/>
      <c r="BA108" s="1104"/>
      <c r="BB108" s="1104"/>
      <c r="BC108" s="1104"/>
    </row>
    <row r="109" spans="4:68" ht="45" customHeight="1">
      <c r="D109" s="1159">
        <v>10</v>
      </c>
      <c r="E109" s="1380"/>
      <c r="F109" s="1381"/>
      <c r="G109" s="1382"/>
      <c r="H109" s="926"/>
      <c r="I109" s="927"/>
      <c r="J109" s="935"/>
      <c r="K109" s="936"/>
      <c r="L109" s="926"/>
      <c r="M109" s="926"/>
      <c r="N109" s="926"/>
      <c r="O109" s="929"/>
      <c r="P109" s="928"/>
      <c r="Q109" s="1355"/>
      <c r="R109" s="1356"/>
      <c r="S109" s="1357"/>
      <c r="T109" s="1082"/>
      <c r="U109" s="1081">
        <f t="shared" si="11"/>
        <v>0</v>
      </c>
      <c r="V109" s="1082">
        <f t="shared" si="12"/>
        <v>0</v>
      </c>
      <c r="W109" s="570">
        <f t="shared" si="13"/>
        <v>0</v>
      </c>
      <c r="X109" s="1082" t="e">
        <f t="array" ref="X109">INDEX($X$6:$AA$13,MATCH(U109&amp;V109&amp;W109,$X$6:$X$13&amp;$Y$6:$Y$13&amp;$Z$6:$Z$13,0),4)</f>
        <v>#N/A</v>
      </c>
      <c r="Y109" s="1120"/>
      <c r="Z109" s="1121">
        <f>COUNTIFS(L100:L119,$AO$5,U100:U119,$AK$7,P100:P119,#REF!)-Y109</f>
        <v>0</v>
      </c>
      <c r="AA109" s="1122"/>
      <c r="AB109" s="1123">
        <f>COUNTIFS(L100:L119,$AN$6,U100:U119,$AK$7,P100:P119,#REF!)-AA109</f>
        <v>0</v>
      </c>
      <c r="AC109" s="1120"/>
      <c r="AD109" s="1121">
        <f>COUNTIFS(M100:M119,$AO$5,U100:U119,$AK$7,P100:P119,#REF!)-AC109</f>
        <v>0</v>
      </c>
      <c r="AE109" s="1122"/>
      <c r="AF109" s="1123">
        <f>COUNTIFS(M100:M119,$AN$6,U100:U119,$AK$7,P100:P119,#REF!)-AE109</f>
        <v>0</v>
      </c>
      <c r="AG109" s="1120"/>
      <c r="AH109" s="1122">
        <f>COUNTIFS(N100:N119,$AN$6,U100:U119,$AK$7,P100:P119,#REF!)-AG109</f>
        <v>0</v>
      </c>
      <c r="AI109" s="1123"/>
      <c r="AJ109" s="1124" t="s">
        <v>768</v>
      </c>
      <c r="AK109" s="1082"/>
      <c r="AL109" s="1082"/>
      <c r="AM109" s="567"/>
      <c r="AN109" s="567"/>
      <c r="AO109" s="570"/>
      <c r="AP109" s="567"/>
      <c r="AQ109" s="567"/>
      <c r="AR109" s="567"/>
      <c r="AS109" s="567"/>
      <c r="AT109" s="1104"/>
      <c r="AU109" s="1104"/>
      <c r="AV109" s="1104"/>
      <c r="AW109" s="1104"/>
      <c r="AX109" s="1104"/>
      <c r="AY109" s="1104"/>
      <c r="AZ109" s="1104"/>
      <c r="BA109" s="1104"/>
      <c r="BB109" s="1104"/>
      <c r="BC109" s="1104"/>
    </row>
    <row r="110" spans="4:68" ht="45" customHeight="1">
      <c r="D110" s="1159">
        <v>11</v>
      </c>
      <c r="E110" s="1380"/>
      <c r="F110" s="1381"/>
      <c r="G110" s="1382"/>
      <c r="H110" s="926"/>
      <c r="I110" s="927"/>
      <c r="J110" s="935"/>
      <c r="K110" s="936"/>
      <c r="L110" s="926"/>
      <c r="M110" s="926"/>
      <c r="N110" s="926"/>
      <c r="O110" s="929"/>
      <c r="P110" s="928"/>
      <c r="Q110" s="1355"/>
      <c r="R110" s="1356"/>
      <c r="S110" s="1357"/>
      <c r="T110" s="1082"/>
      <c r="U110" s="1081">
        <f t="shared" si="11"/>
        <v>0</v>
      </c>
      <c r="V110" s="1082">
        <f t="shared" si="12"/>
        <v>0</v>
      </c>
      <c r="W110" s="570">
        <f t="shared" si="13"/>
        <v>0</v>
      </c>
      <c r="X110" s="1082" t="e">
        <f t="array" ref="X110">INDEX($X$6:$AA$13,MATCH(U110&amp;V110&amp;W110,$X$6:$X$13&amp;$Y$6:$Y$13&amp;$Z$6:$Z$13,0),4)</f>
        <v>#N/A</v>
      </c>
      <c r="Y110" s="1105"/>
      <c r="Z110" s="1125">
        <f>COUNTIFS(L100:L119,$AO$5,U100:U119,$AK$7,P100:P119,#REF!)-Y110</f>
        <v>0</v>
      </c>
      <c r="AA110" s="1106"/>
      <c r="AB110" s="1126">
        <f>COUNTIFS(L100:L119,$AN$6,U100:U119,$AK$7,P100:P119,#REF!)-AA110</f>
        <v>0</v>
      </c>
      <c r="AC110" s="1105"/>
      <c r="AD110" s="1125">
        <f>COUNTIFS(M100:M119,$AO$5,U100:U119,$AK$7,P100:P119,#REF!)-AC110</f>
        <v>0</v>
      </c>
      <c r="AE110" s="1106"/>
      <c r="AF110" s="1126">
        <f>COUNTIFS(M100:M119,$AN$6,U100:U119,$AK$7,P100:P119,#REF!)-AE110</f>
        <v>0</v>
      </c>
      <c r="AG110" s="1105"/>
      <c r="AH110" s="1125">
        <f>COUNTIFS(N100:N119,$AO$7,U100:U119,$AK$7,P100:P119,#REF!)-AG110</f>
        <v>0</v>
      </c>
      <c r="AI110" s="1126"/>
      <c r="AJ110" s="567" t="s">
        <v>771</v>
      </c>
      <c r="AK110" s="1082"/>
      <c r="AL110" s="1082"/>
      <c r="AM110" s="567"/>
      <c r="AN110" s="567"/>
      <c r="AO110" s="570"/>
      <c r="AP110" s="567"/>
      <c r="AQ110" s="567"/>
      <c r="AR110" s="567"/>
      <c r="AS110" s="567"/>
      <c r="AT110" s="1104"/>
      <c r="AU110" s="1104"/>
      <c r="AV110" s="1104"/>
      <c r="AW110" s="1104"/>
      <c r="AX110" s="1104"/>
      <c r="AY110" s="1104"/>
      <c r="AZ110" s="1104"/>
      <c r="BA110" s="1104"/>
      <c r="BB110" s="1104"/>
      <c r="BC110" s="1104"/>
    </row>
    <row r="111" spans="4:68" ht="45" customHeight="1">
      <c r="D111" s="1159">
        <v>12</v>
      </c>
      <c r="E111" s="1380"/>
      <c r="F111" s="1381"/>
      <c r="G111" s="1382"/>
      <c r="H111" s="926"/>
      <c r="I111" s="927"/>
      <c r="J111" s="935"/>
      <c r="K111" s="936"/>
      <c r="L111" s="926"/>
      <c r="M111" s="926"/>
      <c r="N111" s="926"/>
      <c r="O111" s="929"/>
      <c r="P111" s="928"/>
      <c r="Q111" s="1355"/>
      <c r="R111" s="1356"/>
      <c r="S111" s="1357"/>
      <c r="T111" s="1082"/>
      <c r="U111" s="1081">
        <f t="shared" si="11"/>
        <v>0</v>
      </c>
      <c r="V111" s="1082">
        <f t="shared" si="12"/>
        <v>0</v>
      </c>
      <c r="W111" s="570">
        <f t="shared" si="13"/>
        <v>0</v>
      </c>
      <c r="X111" s="1082" t="e">
        <f t="array" ref="X111">INDEX($X$6:$AA$13,MATCH(U111&amp;V111&amp;W111,$X$6:$X$13&amp;$Y$6:$Y$13&amp;$Z$6:$Z$13,0),4)</f>
        <v>#N/A</v>
      </c>
      <c r="Y111" s="1108">
        <f>SUM(Y108:Y110)</f>
        <v>0</v>
      </c>
      <c r="Z111" s="570">
        <f>SUM(Z108:Z110)</f>
        <v>0</v>
      </c>
      <c r="AA111" s="1082"/>
      <c r="AB111" s="1099">
        <f>SUM(AB108:AB110)</f>
        <v>0</v>
      </c>
      <c r="AC111" s="1108">
        <f>SUM(AC108:AC110)</f>
        <v>0</v>
      </c>
      <c r="AD111" s="570">
        <f>SUM(AD107:AD110)</f>
        <v>0</v>
      </c>
      <c r="AE111" s="1082"/>
      <c r="AF111" s="1099">
        <f>SUM(AF108:AF110)</f>
        <v>0</v>
      </c>
      <c r="AG111" s="1097"/>
      <c r="AH111" s="1082"/>
      <c r="AI111" s="1109"/>
      <c r="AJ111" s="1127"/>
      <c r="AK111" s="1082"/>
      <c r="AL111" s="1082"/>
      <c r="AM111" s="567"/>
      <c r="AN111" s="567"/>
      <c r="AO111" s="570"/>
      <c r="AP111" s="567"/>
      <c r="AQ111" s="567"/>
      <c r="AR111" s="567"/>
      <c r="AS111" s="567"/>
      <c r="AT111" s="1104"/>
      <c r="AU111" s="1104"/>
      <c r="AV111" s="1104"/>
      <c r="AW111" s="1104"/>
      <c r="AX111" s="1104"/>
      <c r="AY111" s="1104"/>
      <c r="AZ111" s="1104"/>
      <c r="BA111" s="1104"/>
      <c r="BB111" s="1104"/>
      <c r="BC111" s="1104"/>
    </row>
    <row r="112" spans="4:68" ht="45" customHeight="1">
      <c r="D112" s="1159">
        <v>13</v>
      </c>
      <c r="E112" s="1380"/>
      <c r="F112" s="1381"/>
      <c r="G112" s="1382"/>
      <c r="H112" s="926"/>
      <c r="I112" s="927"/>
      <c r="J112" s="935"/>
      <c r="K112" s="936"/>
      <c r="L112" s="926"/>
      <c r="M112" s="926"/>
      <c r="N112" s="926"/>
      <c r="O112" s="929"/>
      <c r="P112" s="928"/>
      <c r="Q112" s="1355"/>
      <c r="R112" s="1356"/>
      <c r="S112" s="1357"/>
      <c r="T112" s="1082"/>
      <c r="U112" s="1081">
        <f t="shared" si="11"/>
        <v>0</v>
      </c>
      <c r="V112" s="1082">
        <f t="shared" si="12"/>
        <v>0</v>
      </c>
      <c r="W112" s="570">
        <f t="shared" si="13"/>
        <v>0</v>
      </c>
      <c r="X112" s="1082" t="e">
        <f t="array" ref="X112">INDEX($X$6:$AA$13,MATCH(U112&amp;V112&amp;W112,$X$6:$X$13&amp;$Y$6:$Y$13&amp;$Z$6:$Z$13,0),4)</f>
        <v>#N/A</v>
      </c>
      <c r="Y112" s="1531">
        <f>SUM(Y111:AB111)</f>
        <v>0</v>
      </c>
      <c r="Z112" s="1532"/>
      <c r="AA112" s="1532"/>
      <c r="AB112" s="1533"/>
      <c r="AC112" s="1531">
        <f>SUM(AC111:AF111)</f>
        <v>0</v>
      </c>
      <c r="AD112" s="1532"/>
      <c r="AE112" s="1532"/>
      <c r="AF112" s="1533"/>
      <c r="AG112" s="1534">
        <f>SUM(AH108:AH111)</f>
        <v>0</v>
      </c>
      <c r="AH112" s="1535"/>
      <c r="AI112" s="1109"/>
      <c r="AJ112" s="1127"/>
      <c r="AK112" s="1082"/>
      <c r="AL112" s="1082"/>
      <c r="AM112" s="567"/>
      <c r="AN112" s="567"/>
      <c r="AO112" s="570"/>
      <c r="AP112" s="567"/>
      <c r="AQ112" s="567"/>
      <c r="AR112" s="567"/>
      <c r="AS112" s="567"/>
      <c r="AT112" s="1104"/>
      <c r="AU112" s="1104"/>
      <c r="AV112" s="1104"/>
      <c r="AW112" s="1104"/>
      <c r="AX112" s="1104"/>
      <c r="AY112" s="1104"/>
      <c r="AZ112" s="1104"/>
      <c r="BA112" s="1104"/>
      <c r="BB112" s="1104"/>
      <c r="BC112" s="1104"/>
    </row>
    <row r="113" spans="4:68" ht="45" customHeight="1">
      <c r="D113" s="1159">
        <v>14</v>
      </c>
      <c r="E113" s="1380"/>
      <c r="F113" s="1381"/>
      <c r="G113" s="1382"/>
      <c r="H113" s="926"/>
      <c r="I113" s="927"/>
      <c r="J113" s="981"/>
      <c r="K113" s="982"/>
      <c r="L113" s="926"/>
      <c r="M113" s="926"/>
      <c r="N113" s="926"/>
      <c r="O113" s="929"/>
      <c r="P113" s="928"/>
      <c r="Q113" s="1355"/>
      <c r="R113" s="1356"/>
      <c r="S113" s="1357"/>
      <c r="T113" s="1082"/>
      <c r="U113" s="1081">
        <f t="shared" si="11"/>
        <v>0</v>
      </c>
      <c r="V113" s="1082">
        <f t="shared" si="12"/>
        <v>0</v>
      </c>
      <c r="W113" s="570">
        <f t="shared" si="13"/>
        <v>0</v>
      </c>
      <c r="X113" s="1082" t="e">
        <f t="array" ref="X113">INDEX($X$6:$AA$13,MATCH(U113&amp;V113&amp;W113,$X$6:$X$13&amp;$Y$6:$Y$13&amp;$Z$6:$Z$13,0),4)</f>
        <v>#N/A</v>
      </c>
      <c r="Y113" s="1110">
        <f>COUNTIFS(H100:H119,$AP$6,U100:U119,$AK$7)</f>
        <v>0</v>
      </c>
      <c r="Z113" s="1111">
        <f>COUNTIFS(I100:I119,$AP$6,U100:U119,$AK$6)</f>
        <v>0</v>
      </c>
      <c r="AA113" s="1104"/>
      <c r="AB113" s="1128"/>
      <c r="AC113" s="1113"/>
      <c r="AD113" s="1104"/>
      <c r="AE113" s="1104"/>
      <c r="AF113" s="1128"/>
      <c r="AG113" s="1129"/>
      <c r="AH113" s="1082"/>
      <c r="AI113" s="1109"/>
      <c r="AJ113" s="1127"/>
      <c r="AK113" s="1082"/>
      <c r="AL113" s="1082"/>
      <c r="AM113" s="567"/>
      <c r="AN113" s="567"/>
      <c r="AO113" s="570"/>
      <c r="AP113" s="567"/>
      <c r="AQ113" s="567"/>
      <c r="AR113" s="567"/>
      <c r="AS113" s="567"/>
      <c r="AT113" s="1104"/>
      <c r="AU113" s="1104"/>
      <c r="AV113" s="1104"/>
      <c r="AW113" s="1104"/>
      <c r="AX113" s="1104"/>
      <c r="AY113" s="1104"/>
      <c r="AZ113" s="1104"/>
      <c r="BA113" s="1104"/>
      <c r="BB113" s="1104"/>
      <c r="BC113" s="1104"/>
    </row>
    <row r="114" spans="4:68" ht="45" customHeight="1">
      <c r="D114" s="1159">
        <v>15</v>
      </c>
      <c r="E114" s="1380"/>
      <c r="F114" s="1381"/>
      <c r="G114" s="1382"/>
      <c r="H114" s="926"/>
      <c r="I114" s="927"/>
      <c r="J114" s="981"/>
      <c r="K114" s="982"/>
      <c r="L114" s="926"/>
      <c r="M114" s="926"/>
      <c r="N114" s="926"/>
      <c r="O114" s="929"/>
      <c r="P114" s="928"/>
      <c r="Q114" s="1355"/>
      <c r="R114" s="1356"/>
      <c r="S114" s="1357"/>
      <c r="T114" s="1082"/>
      <c r="U114" s="1081">
        <f t="shared" si="11"/>
        <v>0</v>
      </c>
      <c r="V114" s="1082">
        <f t="shared" si="12"/>
        <v>0</v>
      </c>
      <c r="W114" s="570">
        <f t="shared" si="13"/>
        <v>0</v>
      </c>
      <c r="X114" s="1082" t="e">
        <f t="array" ref="X114">INDEX($X$6:$AA$13,MATCH(U114&amp;V114&amp;W114,$X$6:$X$13&amp;$Y$6:$Y$13&amp;$Z$6:$Z$13,0),4)</f>
        <v>#N/A</v>
      </c>
      <c r="Y114" s="1130"/>
      <c r="Z114" s="1118" t="s">
        <v>372</v>
      </c>
      <c r="AA114" s="1131"/>
      <c r="AB114" s="1092" t="s">
        <v>373</v>
      </c>
      <c r="AC114" s="1132"/>
      <c r="AD114" s="1118" t="s">
        <v>372</v>
      </c>
      <c r="AE114" s="1133"/>
      <c r="AF114" s="1092" t="s">
        <v>373</v>
      </c>
      <c r="AG114" s="1134"/>
      <c r="AH114" s="1091" t="s">
        <v>373</v>
      </c>
      <c r="AI114" s="1119"/>
      <c r="AJ114" s="1536" t="s">
        <v>772</v>
      </c>
      <c r="AK114" s="1082"/>
      <c r="AL114" s="1082"/>
      <c r="AM114" s="567"/>
      <c r="AN114" s="567"/>
      <c r="AO114" s="570"/>
      <c r="AP114" s="567"/>
      <c r="AQ114" s="567"/>
      <c r="AR114" s="567"/>
      <c r="AS114" s="567"/>
      <c r="AT114" s="1104"/>
      <c r="AU114" s="1104"/>
      <c r="AV114" s="1104"/>
      <c r="AW114" s="1104"/>
      <c r="AX114" s="1104"/>
      <c r="AY114" s="1104"/>
      <c r="AZ114" s="1104"/>
      <c r="BA114" s="1104"/>
      <c r="BB114" s="1104"/>
      <c r="BC114" s="1104"/>
    </row>
    <row r="115" spans="4:68" ht="45" customHeight="1">
      <c r="D115" s="1159">
        <v>16</v>
      </c>
      <c r="E115" s="1380"/>
      <c r="F115" s="1381"/>
      <c r="G115" s="1382"/>
      <c r="H115" s="926"/>
      <c r="I115" s="927"/>
      <c r="J115" s="981"/>
      <c r="K115" s="982"/>
      <c r="L115" s="926"/>
      <c r="M115" s="926"/>
      <c r="N115" s="926"/>
      <c r="O115" s="929"/>
      <c r="P115" s="928"/>
      <c r="Q115" s="1355"/>
      <c r="R115" s="1356"/>
      <c r="S115" s="1357"/>
      <c r="T115" s="1082"/>
      <c r="U115" s="1081">
        <f t="shared" si="11"/>
        <v>0</v>
      </c>
      <c r="V115" s="1082">
        <f t="shared" si="12"/>
        <v>0</v>
      </c>
      <c r="W115" s="570">
        <f t="shared" si="13"/>
        <v>0</v>
      </c>
      <c r="X115" s="1082" t="e">
        <f t="array" ref="X115">INDEX($X$6:$AA$13,MATCH(U115&amp;V115&amp;W115,$X$6:$X$13&amp;$Y$6:$Y$13&amp;$Z$6:$Z$13,0),4)</f>
        <v>#N/A</v>
      </c>
      <c r="Y115" s="1135"/>
      <c r="Z115" s="1136">
        <f>COUNTIFS(L100:L119,$AN$5,U100:U119,$AK$8)</f>
        <v>0</v>
      </c>
      <c r="AA115" s="1137"/>
      <c r="AB115" s="1138">
        <f>COUNTIFS(L100:L119,$AN$6,U100:U119,$AK$8)</f>
        <v>0</v>
      </c>
      <c r="AC115" s="1139"/>
      <c r="AD115" s="1136">
        <f>COUNTIFS(M100:M119,$AN$5,U100:U119,$AK$8)</f>
        <v>0</v>
      </c>
      <c r="AE115" s="1137"/>
      <c r="AF115" s="1138">
        <f>COUNTIFS(M100:M119,$AN$6,U100:U119,$AK$8)</f>
        <v>0</v>
      </c>
      <c r="AG115" s="1140"/>
      <c r="AH115" s="1136">
        <f>COUNTIFS(N100:N119,$AN$6,U100:U119,$AK$8)</f>
        <v>0</v>
      </c>
      <c r="AI115" s="1141"/>
      <c r="AJ115" s="1536"/>
      <c r="AK115" s="1082"/>
      <c r="AL115" s="1082"/>
      <c r="AM115" s="567"/>
      <c r="AN115" s="567"/>
      <c r="AO115" s="570"/>
      <c r="AP115" s="567"/>
      <c r="AQ115" s="567"/>
      <c r="AR115" s="567"/>
      <c r="AS115" s="567"/>
      <c r="AT115" s="1104"/>
      <c r="AU115" s="1104"/>
      <c r="AV115" s="1104"/>
      <c r="AW115" s="1104"/>
      <c r="AX115" s="1104"/>
      <c r="AY115" s="1104"/>
      <c r="AZ115" s="1104"/>
      <c r="BA115" s="1104"/>
      <c r="BB115" s="1104"/>
      <c r="BC115" s="1104"/>
    </row>
    <row r="116" spans="4:68" ht="45" customHeight="1">
      <c r="D116" s="1159">
        <v>17</v>
      </c>
      <c r="E116" s="1380"/>
      <c r="F116" s="1381"/>
      <c r="G116" s="1382"/>
      <c r="H116" s="926"/>
      <c r="I116" s="927"/>
      <c r="J116" s="981"/>
      <c r="K116" s="982"/>
      <c r="L116" s="926"/>
      <c r="M116" s="926"/>
      <c r="N116" s="926"/>
      <c r="O116" s="929"/>
      <c r="P116" s="928"/>
      <c r="Q116" s="1161"/>
      <c r="R116" s="1162"/>
      <c r="S116" s="1163"/>
      <c r="T116" s="1082"/>
      <c r="U116" s="1081">
        <f t="shared" si="11"/>
        <v>0</v>
      </c>
      <c r="V116" s="1082">
        <f t="shared" si="12"/>
        <v>0</v>
      </c>
      <c r="W116" s="570">
        <f t="shared" si="13"/>
        <v>0</v>
      </c>
      <c r="X116" s="1082" t="e">
        <f t="array" ref="X116">INDEX($X$6:$AA$13,MATCH(U116&amp;V116&amp;W116,$X$6:$X$13&amp;$Y$6:$Y$13&amp;$Z$6:$Z$13,0),4)</f>
        <v>#N/A</v>
      </c>
      <c r="Y116" s="570" t="s">
        <v>80</v>
      </c>
      <c r="Z116" s="1104" t="s">
        <v>26</v>
      </c>
      <c r="AA116" s="570"/>
      <c r="AB116" s="1104"/>
      <c r="AC116" s="1104"/>
      <c r="AD116" s="1104"/>
      <c r="AE116" s="1104"/>
      <c r="AF116" s="1104"/>
      <c r="AG116" s="1104"/>
      <c r="AH116" s="1104"/>
      <c r="AI116" s="567"/>
      <c r="AJ116" s="567"/>
      <c r="AK116" s="1082"/>
      <c r="AL116" s="1082"/>
      <c r="AM116" s="567"/>
      <c r="AN116" s="567"/>
      <c r="AO116" s="570"/>
      <c r="AP116" s="567"/>
      <c r="AQ116" s="567"/>
      <c r="AR116" s="567"/>
      <c r="AS116" s="567"/>
      <c r="AT116" s="1104"/>
      <c r="AU116" s="1104"/>
      <c r="AV116" s="1104"/>
      <c r="AW116" s="1104"/>
      <c r="AX116" s="1104"/>
      <c r="AY116" s="1104"/>
      <c r="AZ116" s="1104"/>
      <c r="BA116" s="1104"/>
      <c r="BB116" s="1104"/>
      <c r="BC116" s="1104"/>
    </row>
    <row r="117" spans="4:68" ht="45" customHeight="1">
      <c r="D117" s="1159">
        <v>18</v>
      </c>
      <c r="E117" s="1380"/>
      <c r="F117" s="1381"/>
      <c r="G117" s="1382"/>
      <c r="H117" s="926"/>
      <c r="I117" s="927"/>
      <c r="J117" s="981"/>
      <c r="K117" s="982"/>
      <c r="L117" s="926"/>
      <c r="M117" s="926"/>
      <c r="N117" s="926"/>
      <c r="O117" s="929"/>
      <c r="P117" s="928"/>
      <c r="Q117" s="1355"/>
      <c r="R117" s="1356"/>
      <c r="S117" s="1357"/>
      <c r="T117" s="1082"/>
      <c r="U117" s="1081">
        <f t="shared" si="11"/>
        <v>0</v>
      </c>
      <c r="V117" s="1082">
        <f t="shared" si="12"/>
        <v>0</v>
      </c>
      <c r="W117" s="570">
        <f t="shared" si="13"/>
        <v>0</v>
      </c>
      <c r="X117" s="1082" t="e">
        <f t="array" ref="X117">INDEX($X$6:$AA$13,MATCH(U117&amp;V117&amp;W117,$X$6:$X$13&amp;$Y$6:$Y$13&amp;$Z$6:$Z$13,0),4)</f>
        <v>#N/A</v>
      </c>
      <c r="Y117" s="1111">
        <f>COUNTIFS(H100:H119,$AP$6,U100:U119,$AK$8)</f>
        <v>0</v>
      </c>
      <c r="Z117" s="1111">
        <f>COUNTIFS(I100:I119,$AP$6,U100:U119,$AK$8)</f>
        <v>0</v>
      </c>
      <c r="AA117" s="570"/>
      <c r="AB117" s="1104"/>
      <c r="AC117" s="1104"/>
      <c r="AD117" s="1104"/>
      <c r="AE117" s="1104"/>
      <c r="AF117" s="1104"/>
      <c r="AG117" s="1104"/>
      <c r="AH117" s="1104"/>
      <c r="AI117" s="567"/>
      <c r="AJ117" s="567"/>
      <c r="AK117" s="1082"/>
      <c r="AL117" s="1082"/>
      <c r="AM117" s="567"/>
      <c r="AN117" s="567"/>
      <c r="AO117" s="570"/>
      <c r="AP117" s="567"/>
      <c r="AQ117" s="567"/>
      <c r="AR117" s="567"/>
      <c r="AS117" s="567"/>
      <c r="AT117" s="1104"/>
      <c r="AU117" s="1104"/>
      <c r="AV117" s="1104"/>
      <c r="AW117" s="1104"/>
      <c r="AX117" s="1104"/>
      <c r="AY117" s="1104"/>
      <c r="AZ117" s="1104"/>
      <c r="BA117" s="1104"/>
      <c r="BB117" s="1104"/>
      <c r="BC117" s="1104"/>
    </row>
    <row r="118" spans="4:68" ht="45" customHeight="1">
      <c r="D118" s="1159">
        <v>19</v>
      </c>
      <c r="E118" s="1380"/>
      <c r="F118" s="1381"/>
      <c r="G118" s="1382"/>
      <c r="H118" s="926"/>
      <c r="I118" s="927"/>
      <c r="J118" s="981"/>
      <c r="K118" s="982"/>
      <c r="L118" s="926"/>
      <c r="M118" s="926"/>
      <c r="N118" s="926"/>
      <c r="O118" s="929"/>
      <c r="P118" s="928"/>
      <c r="Q118" s="1355"/>
      <c r="R118" s="1356"/>
      <c r="S118" s="1357"/>
      <c r="T118" s="1082"/>
      <c r="U118" s="1081">
        <f t="shared" si="11"/>
        <v>0</v>
      </c>
      <c r="V118" s="1082">
        <f t="shared" si="12"/>
        <v>0</v>
      </c>
      <c r="W118" s="570">
        <f t="shared" si="13"/>
        <v>0</v>
      </c>
      <c r="X118" s="1082" t="e">
        <f t="array" ref="X118">INDEX($X$6:$AA$13,MATCH(U118&amp;V118&amp;W118,$X$6:$X$13&amp;$Y$6:$Y$13&amp;$Z$6:$Z$13,0),4)</f>
        <v>#N/A</v>
      </c>
      <c r="Y118" s="1104"/>
      <c r="Z118" s="1104"/>
      <c r="AA118" s="1104"/>
      <c r="AB118" s="1104"/>
      <c r="AC118" s="1104"/>
      <c r="AD118" s="1104"/>
      <c r="AE118" s="1104"/>
      <c r="AF118" s="1104"/>
      <c r="AG118" s="1104"/>
      <c r="AH118" s="1104"/>
      <c r="AI118" s="567"/>
      <c r="AJ118" s="567"/>
      <c r="AK118" s="1082"/>
      <c r="AL118" s="1082"/>
      <c r="AM118" s="567"/>
      <c r="AN118" s="567"/>
      <c r="AO118" s="570"/>
      <c r="AP118" s="567"/>
      <c r="AQ118" s="567"/>
      <c r="AR118" s="567"/>
      <c r="AS118" s="567"/>
      <c r="AT118" s="1104"/>
      <c r="AU118" s="1104"/>
      <c r="AV118" s="1104"/>
      <c r="AW118" s="1104"/>
      <c r="AX118" s="1104"/>
      <c r="AY118" s="1104"/>
      <c r="AZ118" s="1104"/>
      <c r="BA118" s="1104"/>
      <c r="BB118" s="1104"/>
      <c r="BC118" s="1104"/>
    </row>
    <row r="119" spans="4:68" ht="45" customHeight="1" thickBot="1">
      <c r="D119" s="1160">
        <v>20</v>
      </c>
      <c r="E119" s="1380"/>
      <c r="F119" s="1381"/>
      <c r="G119" s="1382"/>
      <c r="H119" s="926"/>
      <c r="I119" s="927"/>
      <c r="J119" s="981"/>
      <c r="K119" s="982"/>
      <c r="L119" s="926"/>
      <c r="M119" s="926"/>
      <c r="N119" s="926"/>
      <c r="O119" s="929"/>
      <c r="P119" s="928"/>
      <c r="Q119" s="1365"/>
      <c r="R119" s="1366"/>
      <c r="S119" s="1367"/>
      <c r="T119" s="1082"/>
      <c r="U119" s="1081">
        <f t="shared" si="11"/>
        <v>0</v>
      </c>
      <c r="V119" s="1082">
        <f t="shared" si="12"/>
        <v>0</v>
      </c>
      <c r="W119" s="570">
        <f t="shared" si="13"/>
        <v>0</v>
      </c>
      <c r="X119" s="1082" t="e">
        <f t="array" ref="X119">INDEX($X$6:$AA$13,MATCH(U119&amp;V119&amp;W119,$X$6:$X$13&amp;$Y$6:$Y$13&amp;$Z$6:$Z$13,0),4)</f>
        <v>#N/A</v>
      </c>
      <c r="Y119" s="1104"/>
      <c r="Z119" s="1104"/>
      <c r="AA119" s="1104"/>
      <c r="AB119" s="1104"/>
      <c r="AC119" s="1104"/>
      <c r="AD119" s="1104"/>
      <c r="AE119" s="1104"/>
      <c r="AF119" s="1104"/>
      <c r="AG119" s="1104"/>
      <c r="AH119" s="567"/>
      <c r="AI119" s="570"/>
      <c r="AJ119" s="567"/>
      <c r="AK119" s="1082"/>
      <c r="AL119" s="1082"/>
      <c r="AM119" s="567"/>
      <c r="AN119" s="567"/>
      <c r="AO119" s="570"/>
      <c r="AP119" s="567"/>
      <c r="AQ119" s="567"/>
      <c r="AR119" s="567"/>
      <c r="AS119" s="567"/>
      <c r="AT119" s="1104"/>
      <c r="AU119" s="1104"/>
      <c r="AV119" s="1104"/>
      <c r="AW119" s="1104"/>
      <c r="AX119" s="1104"/>
      <c r="AY119" s="1104"/>
      <c r="AZ119" s="1104"/>
      <c r="BA119" s="1104"/>
      <c r="BB119" s="1104"/>
      <c r="BC119" s="1104"/>
    </row>
    <row r="120" spans="4:68" ht="45" customHeight="1" thickTop="1" thickBot="1">
      <c r="D120" s="1447" t="s">
        <v>350</v>
      </c>
      <c r="E120" s="1448"/>
      <c r="F120" s="1448"/>
      <c r="G120" s="1449"/>
      <c r="H120" s="974">
        <f>COUNTIF(H100:H119,"〇")</f>
        <v>0</v>
      </c>
      <c r="I120" s="975">
        <f>COUNTIF(I100:I119,"〇")</f>
        <v>0</v>
      </c>
      <c r="J120" s="1077"/>
      <c r="K120" s="1077"/>
      <c r="L120" s="977"/>
      <c r="M120" s="978"/>
      <c r="N120" s="976"/>
      <c r="O120" s="1371"/>
      <c r="P120" s="1372"/>
      <c r="Q120" s="1372"/>
      <c r="R120" s="1372"/>
      <c r="S120" s="1373"/>
      <c r="T120" s="1104"/>
      <c r="U120" s="1081"/>
      <c r="V120" s="1082"/>
      <c r="W120" s="570"/>
      <c r="X120" s="1082"/>
      <c r="Y120" s="1104"/>
      <c r="Z120" s="1104"/>
      <c r="AA120" s="1104"/>
      <c r="AB120" s="1104"/>
      <c r="AC120" s="1104"/>
      <c r="AD120" s="1104"/>
      <c r="AE120" s="1104"/>
      <c r="AF120" s="1104"/>
      <c r="AG120" s="1104"/>
      <c r="AH120" s="1100"/>
      <c r="AI120" s="1100"/>
      <c r="AJ120" s="1100"/>
      <c r="AK120" s="1082"/>
      <c r="AL120" s="1082"/>
      <c r="AM120" s="567"/>
      <c r="AN120" s="567"/>
      <c r="AO120" s="570"/>
      <c r="AP120" s="567"/>
      <c r="AQ120" s="567"/>
      <c r="AR120" s="567"/>
      <c r="AS120" s="567"/>
      <c r="AT120" s="1104"/>
      <c r="AU120" s="1104"/>
      <c r="AV120" s="1104"/>
      <c r="AW120" s="1104"/>
      <c r="AX120" s="1104"/>
      <c r="AY120" s="1104"/>
      <c r="AZ120" s="1104"/>
      <c r="BA120" s="1104"/>
      <c r="BB120" s="1104"/>
      <c r="BC120" s="1104"/>
    </row>
    <row r="121" spans="4:68" ht="45" customHeight="1" thickTop="1">
      <c r="D121" s="951" t="s">
        <v>39</v>
      </c>
      <c r="E121" s="952"/>
      <c r="F121" s="953"/>
      <c r="G121" s="953"/>
      <c r="H121" s="1477"/>
      <c r="I121" s="1478"/>
      <c r="J121" s="1473"/>
      <c r="K121" s="1474"/>
      <c r="L121" s="979">
        <f>COUNTIF(L100:L119,"○")</f>
        <v>0</v>
      </c>
      <c r="M121" s="980">
        <f>COUNTIF(M100:M119,"○")</f>
        <v>0</v>
      </c>
      <c r="N121" s="980">
        <f>COUNTIF(N100:N119,"〇")</f>
        <v>0</v>
      </c>
      <c r="O121" s="1374"/>
      <c r="P121" s="1375"/>
      <c r="Q121" s="1375"/>
      <c r="R121" s="1375"/>
      <c r="S121" s="1376"/>
      <c r="T121" s="572"/>
      <c r="U121" s="1081"/>
      <c r="V121" s="1082"/>
      <c r="W121" s="1434"/>
      <c r="X121" s="1434"/>
      <c r="Y121" s="1434"/>
      <c r="Z121" s="1082"/>
      <c r="AA121" s="1082"/>
      <c r="AB121" s="1082"/>
      <c r="AC121" s="1100"/>
      <c r="AD121" s="1100"/>
      <c r="AE121" s="1100"/>
      <c r="AF121" s="1100"/>
      <c r="AG121" s="1100"/>
      <c r="AH121" s="1100"/>
      <c r="AI121" s="1100"/>
      <c r="AJ121" s="1100"/>
      <c r="AK121" s="1082"/>
      <c r="AL121" s="1082"/>
      <c r="AM121" s="567"/>
      <c r="AN121" s="567"/>
      <c r="AO121" s="570"/>
      <c r="AP121" s="567"/>
      <c r="AQ121" s="567"/>
      <c r="AR121" s="567"/>
      <c r="AS121" s="567"/>
      <c r="AT121" s="1104"/>
      <c r="AU121" s="1104"/>
      <c r="AV121" s="1104"/>
      <c r="AW121" s="1104"/>
      <c r="AX121" s="1104"/>
      <c r="AY121" s="1104"/>
      <c r="AZ121" s="1104"/>
      <c r="BA121" s="1104"/>
      <c r="BB121" s="1104"/>
      <c r="BC121" s="1104"/>
    </row>
    <row r="122" spans="4:68" s="20" customFormat="1" ht="45" customHeight="1" thickBot="1">
      <c r="D122" s="963" t="s">
        <v>244</v>
      </c>
      <c r="E122" s="964"/>
      <c r="F122" s="965"/>
      <c r="G122" s="965"/>
      <c r="H122" s="1475"/>
      <c r="I122" s="1476"/>
      <c r="J122" s="1489"/>
      <c r="K122" s="1490"/>
      <c r="L122" s="1078">
        <f>COUNTIF(L100:L119,"△")</f>
        <v>0</v>
      </c>
      <c r="M122" s="1079">
        <f>COUNTIF(M100:M119,"△")</f>
        <v>0</v>
      </c>
      <c r="N122" s="1079">
        <f>COUNTIF(N100:N119,"△")</f>
        <v>0</v>
      </c>
      <c r="O122" s="1377"/>
      <c r="P122" s="1378"/>
      <c r="Q122" s="1378"/>
      <c r="R122" s="1378"/>
      <c r="S122" s="1379"/>
      <c r="T122" s="572"/>
      <c r="U122" s="1089"/>
      <c r="V122" s="568"/>
      <c r="W122" s="1082"/>
      <c r="X122" s="572"/>
      <c r="Y122" s="572"/>
      <c r="Z122" s="572"/>
      <c r="AA122" s="572"/>
      <c r="AB122" s="572"/>
      <c r="AC122" s="1142"/>
      <c r="AD122" s="1142"/>
      <c r="AE122" s="1142"/>
      <c r="AF122" s="1142"/>
      <c r="AG122" s="1142"/>
      <c r="AH122" s="1142"/>
      <c r="AI122" s="1142"/>
      <c r="AJ122" s="1142"/>
      <c r="AK122" s="572"/>
      <c r="AL122" s="572"/>
      <c r="AM122" s="1094"/>
      <c r="AN122" s="1094"/>
      <c r="AO122" s="1095"/>
      <c r="AP122" s="1094"/>
      <c r="AQ122" s="1094"/>
      <c r="AR122" s="1094"/>
      <c r="AS122" s="1094"/>
      <c r="AT122" s="1096"/>
      <c r="AU122" s="1096"/>
      <c r="AV122" s="1096"/>
      <c r="AW122" s="1096"/>
      <c r="AX122" s="1096"/>
      <c r="AY122" s="1096"/>
      <c r="AZ122" s="1096"/>
      <c r="BA122" s="1096"/>
      <c r="BB122" s="1096"/>
      <c r="BC122" s="1096"/>
      <c r="BD122" s="571"/>
      <c r="BE122" s="571"/>
      <c r="BF122" s="571"/>
      <c r="BG122" s="571"/>
      <c r="BH122" s="571"/>
      <c r="BI122" s="571"/>
      <c r="BJ122" s="571"/>
      <c r="BK122" s="571"/>
      <c r="BL122" s="571"/>
      <c r="BM122" s="571"/>
      <c r="BN122" s="571"/>
      <c r="BO122" s="571"/>
      <c r="BP122" s="571"/>
    </row>
    <row r="123" spans="4:68" ht="45" customHeight="1" thickBot="1">
      <c r="D123" s="1143"/>
      <c r="E123" s="1143"/>
      <c r="F123" s="1143"/>
      <c r="G123" s="1143"/>
      <c r="H123" s="1143"/>
      <c r="I123" s="1143"/>
      <c r="J123" s="1143"/>
      <c r="K123" s="1143"/>
      <c r="L123" s="1143"/>
      <c r="M123" s="1143"/>
      <c r="N123" s="1143"/>
      <c r="O123" s="1143"/>
      <c r="P123" s="1144"/>
      <c r="Q123" s="1144"/>
      <c r="R123" s="1144"/>
      <c r="S123" s="1143"/>
      <c r="T123" s="1104"/>
      <c r="U123" s="1081"/>
      <c r="V123" s="567"/>
      <c r="W123" s="570"/>
      <c r="X123" s="570"/>
      <c r="Y123" s="570"/>
      <c r="Z123" s="570"/>
      <c r="AA123" s="570"/>
      <c r="AB123" s="570"/>
      <c r="AC123" s="567"/>
      <c r="AD123" s="567"/>
      <c r="AE123" s="567"/>
      <c r="AF123" s="567"/>
      <c r="AG123" s="567"/>
      <c r="AH123" s="567"/>
      <c r="AI123" s="567"/>
      <c r="AJ123" s="567"/>
      <c r="AK123" s="567"/>
      <c r="AL123" s="567"/>
      <c r="AM123" s="567"/>
      <c r="AN123" s="567"/>
      <c r="AO123" s="570"/>
      <c r="AP123" s="567"/>
      <c r="AQ123" s="567"/>
      <c r="AR123" s="567"/>
      <c r="AS123" s="567"/>
      <c r="AT123" s="1104"/>
      <c r="AU123" s="1104"/>
      <c r="AV123" s="1104"/>
      <c r="AW123" s="1104"/>
      <c r="AX123" s="1104"/>
      <c r="AY123" s="1104"/>
      <c r="AZ123" s="1104"/>
      <c r="BA123" s="1104"/>
      <c r="BB123" s="1104"/>
      <c r="BC123" s="1104"/>
    </row>
    <row r="124" spans="4:68" s="19" customFormat="1" ht="45" customHeight="1" thickBot="1">
      <c r="D124" s="1383" t="s">
        <v>258</v>
      </c>
      <c r="E124" s="1384"/>
      <c r="F124" s="1368"/>
      <c r="G124" s="1369"/>
      <c r="H124" s="1369"/>
      <c r="I124" s="1369"/>
      <c r="J124" s="1369"/>
      <c r="K124" s="1370"/>
      <c r="L124" s="103"/>
      <c r="M124" s="103"/>
      <c r="N124" s="103"/>
      <c r="O124" s="1361" t="s">
        <v>351</v>
      </c>
      <c r="P124" s="1361"/>
      <c r="Q124" s="103" t="s">
        <v>534</v>
      </c>
      <c r="R124" s="103"/>
      <c r="S124" s="370"/>
      <c r="T124" s="1080"/>
      <c r="U124" s="1081"/>
      <c r="V124" s="567"/>
      <c r="W124" s="570"/>
      <c r="X124" s="1082"/>
      <c r="Y124" s="1389" t="s">
        <v>769</v>
      </c>
      <c r="Z124" s="1390"/>
      <c r="AA124" s="1390"/>
      <c r="AB124" s="1391"/>
      <c r="AC124" s="1392" t="s">
        <v>770</v>
      </c>
      <c r="AD124" s="1393"/>
      <c r="AE124" s="1393"/>
      <c r="AF124" s="1394"/>
      <c r="AG124" s="1083" t="s">
        <v>236</v>
      </c>
      <c r="AH124" s="1084"/>
      <c r="AI124" s="1085"/>
      <c r="AJ124" s="572"/>
      <c r="AK124" s="567"/>
      <c r="AL124" s="567"/>
      <c r="AM124" s="567"/>
      <c r="AN124" s="567"/>
      <c r="AO124" s="570"/>
      <c r="AP124" s="567"/>
      <c r="AQ124" s="1082"/>
      <c r="AR124" s="1082"/>
      <c r="AS124" s="1082"/>
      <c r="AT124" s="1086"/>
      <c r="AU124" s="1086"/>
      <c r="AV124" s="1087"/>
      <c r="AW124" s="1087"/>
      <c r="AX124" s="1087"/>
      <c r="AY124" s="1087"/>
      <c r="AZ124" s="1087"/>
      <c r="BA124" s="1087"/>
      <c r="BB124" s="1087"/>
      <c r="BC124" s="1087"/>
      <c r="BD124" s="543"/>
      <c r="BE124" s="543"/>
      <c r="BF124" s="543"/>
      <c r="BG124" s="543"/>
      <c r="BH124" s="543"/>
      <c r="BI124" s="543"/>
      <c r="BJ124" s="543"/>
      <c r="BK124" s="543"/>
      <c r="BL124" s="543"/>
      <c r="BM124" s="543"/>
      <c r="BN124" s="543"/>
      <c r="BO124" s="543"/>
      <c r="BP124" s="543"/>
    </row>
    <row r="125" spans="4:68" s="20" customFormat="1" ht="45" customHeight="1" thickBot="1">
      <c r="D125" s="1066" t="s">
        <v>35</v>
      </c>
      <c r="E125" s="1067"/>
      <c r="F125" s="1450">
        <f>①利用!$S$8</f>
        <v>0</v>
      </c>
      <c r="G125" s="1451"/>
      <c r="H125" s="1451"/>
      <c r="I125" s="1451"/>
      <c r="J125" s="1451"/>
      <c r="K125" s="1451"/>
      <c r="L125" s="1451"/>
      <c r="M125" s="1451"/>
      <c r="N125" s="1451"/>
      <c r="O125" s="1451"/>
      <c r="P125" s="1451"/>
      <c r="Q125" s="1451"/>
      <c r="R125" s="1451"/>
      <c r="S125" s="1452"/>
      <c r="T125" s="568"/>
      <c r="U125" s="1089"/>
      <c r="V125" s="572"/>
      <c r="W125" s="1082"/>
      <c r="X125" s="570"/>
      <c r="Y125" s="1090"/>
      <c r="Z125" s="1091">
        <f>COUNTIFS(L127:L146,$AO$5,U127:U146,$AK$6)</f>
        <v>0</v>
      </c>
      <c r="AA125" s="1091">
        <f>SUM(Y127:AA127)</f>
        <v>0</v>
      </c>
      <c r="AB125" s="1092">
        <f>COUNTIFS(L127:L146,$AO$7,U127:U146,$AK$6)</f>
        <v>0</v>
      </c>
      <c r="AC125" s="1395">
        <f>COUNTIFS(M127:M146,$AO$5,U127:U146,$AK$6)</f>
        <v>0</v>
      </c>
      <c r="AD125" s="1396"/>
      <c r="AE125" s="1091">
        <f>SUM(AC127:AE127)</f>
        <v>0</v>
      </c>
      <c r="AF125" s="1092">
        <f>COUNTIFS(M127:M146,$AO$7,U127:U146,$AK$6)</f>
        <v>0</v>
      </c>
      <c r="AG125" s="1093"/>
      <c r="AH125" s="1091">
        <f>COUNTIFS(N127:N146,$AO$7,U127:U146,$AK$6)</f>
        <v>0</v>
      </c>
      <c r="AI125" s="886"/>
      <c r="AJ125" s="1088"/>
      <c r="AK125" s="572"/>
      <c r="AL125" s="572"/>
      <c r="AM125" s="1094"/>
      <c r="AN125" s="1094"/>
      <c r="AO125" s="1095"/>
      <c r="AP125" s="1094"/>
      <c r="AQ125" s="1082"/>
      <c r="AR125" s="1082"/>
      <c r="AS125" s="1082"/>
      <c r="AT125" s="1086"/>
      <c r="AU125" s="1086"/>
      <c r="AV125" s="1096"/>
      <c r="AW125" s="1096"/>
      <c r="AX125" s="1096"/>
      <c r="AY125" s="1096"/>
      <c r="AZ125" s="1096"/>
      <c r="BA125" s="1096"/>
      <c r="BB125" s="1096"/>
      <c r="BC125" s="1096"/>
      <c r="BD125" s="571"/>
      <c r="BE125" s="571"/>
      <c r="BF125" s="571"/>
      <c r="BG125" s="571"/>
      <c r="BH125" s="571"/>
      <c r="BI125" s="571"/>
      <c r="BJ125" s="571"/>
      <c r="BK125" s="571"/>
      <c r="BL125" s="571"/>
      <c r="BM125" s="571"/>
      <c r="BN125" s="571"/>
      <c r="BO125" s="571"/>
      <c r="BP125" s="571"/>
    </row>
    <row r="126" spans="4:68" s="19" customFormat="1" ht="45" customHeight="1">
      <c r="D126" s="1070" t="s">
        <v>36</v>
      </c>
      <c r="E126" s="1071"/>
      <c r="F126" s="1072" t="s">
        <v>154</v>
      </c>
      <c r="G126" s="1073"/>
      <c r="H126" s="1074" t="s">
        <v>37</v>
      </c>
      <c r="I126" s="1075" t="s">
        <v>38</v>
      </c>
      <c r="J126" s="1353" t="s">
        <v>153</v>
      </c>
      <c r="K126" s="1354"/>
      <c r="L126" s="1068" t="s">
        <v>311</v>
      </c>
      <c r="M126" s="1068" t="s">
        <v>235</v>
      </c>
      <c r="N126" s="1069" t="s">
        <v>236</v>
      </c>
      <c r="O126" s="1076" t="s">
        <v>775</v>
      </c>
      <c r="P126" s="1076" t="s">
        <v>366</v>
      </c>
      <c r="Q126" s="1491" t="s">
        <v>401</v>
      </c>
      <c r="R126" s="1492"/>
      <c r="S126" s="1493"/>
      <c r="T126" s="1082"/>
      <c r="U126" s="1081"/>
      <c r="V126" s="1088"/>
      <c r="W126" s="570"/>
      <c r="X126" s="572"/>
      <c r="Y126" s="1097" t="s">
        <v>361</v>
      </c>
      <c r="Z126" s="1098" t="s">
        <v>360</v>
      </c>
      <c r="AA126" s="1082" t="s">
        <v>353</v>
      </c>
      <c r="AB126" s="1099" t="s">
        <v>362</v>
      </c>
      <c r="AC126" s="1097" t="s">
        <v>361</v>
      </c>
      <c r="AD126" s="1098" t="s">
        <v>360</v>
      </c>
      <c r="AE126" s="1082" t="s">
        <v>353</v>
      </c>
      <c r="AF126" s="1099" t="s">
        <v>362</v>
      </c>
      <c r="AG126" s="1097" t="s">
        <v>353</v>
      </c>
      <c r="AH126" s="1082" t="s">
        <v>362</v>
      </c>
      <c r="AI126" s="887"/>
      <c r="AJ126" s="1088"/>
      <c r="AK126" s="1089" t="s">
        <v>334</v>
      </c>
      <c r="AL126" s="567"/>
      <c r="AM126" s="1100">
        <f>COUNTIFS(J126:J146,$AK$12,K126:K146,"&lt;5",H126:H146,$AO$6)</f>
        <v>0</v>
      </c>
      <c r="AN126" s="1100">
        <f>COUNTIFS(J126:J146,$AK$12,K126:K146,"&lt;5",I126:I146,$AA$6)</f>
        <v>0</v>
      </c>
      <c r="AO126" s="570"/>
      <c r="AP126" s="567"/>
      <c r="AQ126" s="1082"/>
      <c r="AR126" s="1082"/>
      <c r="AS126" s="1100"/>
      <c r="AT126" s="1086"/>
      <c r="AU126" s="1087"/>
      <c r="AV126" s="1087"/>
      <c r="AW126" s="1087"/>
      <c r="AX126" s="1087"/>
      <c r="AY126" s="1087"/>
      <c r="AZ126" s="1087"/>
      <c r="BA126" s="1087"/>
      <c r="BB126" s="1087"/>
      <c r="BC126" s="1087"/>
      <c r="BD126" s="543"/>
      <c r="BE126" s="543"/>
      <c r="BF126" s="543"/>
      <c r="BG126" s="543"/>
      <c r="BH126" s="543"/>
      <c r="BI126" s="543"/>
      <c r="BJ126" s="543"/>
      <c r="BK126" s="543"/>
      <c r="BL126" s="543"/>
      <c r="BM126" s="543"/>
      <c r="BN126" s="543"/>
      <c r="BO126" s="543"/>
      <c r="BP126" s="543"/>
    </row>
    <row r="127" spans="4:68" s="19" customFormat="1" ht="45" customHeight="1">
      <c r="D127" s="1158">
        <v>1</v>
      </c>
      <c r="E127" s="1380"/>
      <c r="F127" s="1381"/>
      <c r="G127" s="1382"/>
      <c r="H127" s="926"/>
      <c r="I127" s="927"/>
      <c r="J127" s="935"/>
      <c r="K127" s="936"/>
      <c r="L127" s="926"/>
      <c r="M127" s="926"/>
      <c r="N127" s="926"/>
      <c r="O127" s="929"/>
      <c r="P127" s="928"/>
      <c r="Q127" s="1362"/>
      <c r="R127" s="1363"/>
      <c r="S127" s="1364"/>
      <c r="T127" s="1082"/>
      <c r="U127" s="1081">
        <f>$F$124</f>
        <v>0</v>
      </c>
      <c r="V127" s="1082">
        <f>H127</f>
        <v>0</v>
      </c>
      <c r="W127" s="570">
        <f>I127</f>
        <v>0</v>
      </c>
      <c r="X127" s="1082" t="e">
        <f t="array" ref="X127">INDEX($X$6:$AA$13,MATCH(U127&amp;V127&amp;W127,$X$6:$X$13&amp;$Y$6:$Y$13&amp;$Z$6:$Z$13,0),4)</f>
        <v>#N/A</v>
      </c>
      <c r="Y127" s="1093">
        <f>COUNTIFS(L127:L146,$AO$5,U127:U146,$AK$6,O127:O146,#REF!)-Y128-Y129</f>
        <v>0</v>
      </c>
      <c r="Z127" s="1091">
        <f>COUNTIFS(L127:L146,$AO$5,U127:U146,$AK$6)-Y127-Y128-Z128-Z129-Y129</f>
        <v>0</v>
      </c>
      <c r="AA127" s="1091">
        <f>COUNTIFS(L127:L146,$AO$7,U127:U146,$AK$6,O127:O146,#REF!)-AA128-AA129</f>
        <v>0</v>
      </c>
      <c r="AB127" s="1092">
        <f>AB125-AA128-AA129-AA127-AB128-AB129</f>
        <v>0</v>
      </c>
      <c r="AC127" s="1093">
        <f>COUNTIFS(M127:M146,$AO$5,U127:U146,$AK$6,O127:O146,#REF!)-AC128-AC129</f>
        <v>0</v>
      </c>
      <c r="AD127" s="1091">
        <f>COUNTIFS(M127:M146,$AO$5,U127:U146,$AK$6)-AC127-AC128-AC129-AD129-AD128</f>
        <v>0</v>
      </c>
      <c r="AE127" s="1091">
        <f>COUNTIFS(M127:M146,$AO$7,U127:U146,$AK$6,O127:O146,#REF!)-AE128-AE129</f>
        <v>0</v>
      </c>
      <c r="AF127" s="1092">
        <f>AF125-AE128-AE129-AE127-AF128-AF129</f>
        <v>0</v>
      </c>
      <c r="AG127" s="1093">
        <f>COUNTIFS(N127:N146,$AO$7,U127:U146,$AK$6,O127:O146,#REF!)-AG128-AG129</f>
        <v>0</v>
      </c>
      <c r="AH127" s="1091">
        <f>AH125-AG128-AG129-AG127-AH128-AH129</f>
        <v>0</v>
      </c>
      <c r="AI127" s="886"/>
      <c r="AJ127" s="1088"/>
      <c r="AK127" s="1089" t="s">
        <v>335</v>
      </c>
      <c r="AL127" s="567"/>
      <c r="AM127" s="1100">
        <f>COUNTIFS(J127:J146,$AK$12,K127:K146,"&gt;4",H127:H146,$AO$6)</f>
        <v>0</v>
      </c>
      <c r="AN127" s="1100">
        <f>COUNTIFS(J127:J146,$AK$12,K127:K146,"&gt;4",I127:I146,$AA$6)</f>
        <v>0</v>
      </c>
      <c r="AO127" s="570"/>
      <c r="AP127" s="567"/>
      <c r="AQ127" s="567"/>
      <c r="AR127" s="567"/>
      <c r="AS127" s="567"/>
      <c r="AT127" s="1087"/>
      <c r="AU127" s="1087"/>
      <c r="AV127" s="1087"/>
      <c r="AW127" s="1087"/>
      <c r="AX127" s="1087"/>
      <c r="AY127" s="1087"/>
      <c r="AZ127" s="1087"/>
      <c r="BA127" s="1087"/>
      <c r="BB127" s="1087"/>
      <c r="BC127" s="1087"/>
      <c r="BD127" s="543"/>
      <c r="BE127" s="543"/>
      <c r="BF127" s="543"/>
      <c r="BG127" s="543"/>
      <c r="BH127" s="543"/>
      <c r="BI127" s="543"/>
      <c r="BJ127" s="543"/>
      <c r="BK127" s="543"/>
      <c r="BL127" s="543"/>
      <c r="BM127" s="543"/>
      <c r="BN127" s="543"/>
      <c r="BO127" s="543"/>
      <c r="BP127" s="543"/>
    </row>
    <row r="128" spans="4:68" ht="45" customHeight="1">
      <c r="D128" s="1159">
        <v>2</v>
      </c>
      <c r="E128" s="1380"/>
      <c r="F128" s="1381"/>
      <c r="G128" s="1382"/>
      <c r="H128" s="926"/>
      <c r="I128" s="927"/>
      <c r="J128" s="935"/>
      <c r="K128" s="936"/>
      <c r="L128" s="926"/>
      <c r="M128" s="926"/>
      <c r="N128" s="926"/>
      <c r="O128" s="929"/>
      <c r="P128" s="928"/>
      <c r="Q128" s="1355"/>
      <c r="R128" s="1356"/>
      <c r="S128" s="1357"/>
      <c r="T128" s="1082"/>
      <c r="U128" s="1081">
        <f t="shared" ref="U128:U146" si="14">$F$124</f>
        <v>0</v>
      </c>
      <c r="V128" s="1082">
        <f>H128</f>
        <v>0</v>
      </c>
      <c r="W128" s="570">
        <f>I128</f>
        <v>0</v>
      </c>
      <c r="X128" s="1082" t="e">
        <f t="array" ref="X128">INDEX($X$6:$AA$13,MATCH(U128&amp;V128&amp;W128,$X$6:$X$13&amp;$Y$6:$Y$13&amp;$Z$6:$Z$13,0),4)</f>
        <v>#N/A</v>
      </c>
      <c r="Y128" s="1101">
        <f>COUNTIFS(L127:L146,$AN$5,U127:U146,$AK$6,P127:P146,#REF!,O127:O146,#REF!)</f>
        <v>0</v>
      </c>
      <c r="Z128" s="1102">
        <f>COUNTIFS(L127:L146,$AO$5,U127:U146,$AK$6,P127:P146,#REF!)-Y128</f>
        <v>0</v>
      </c>
      <c r="AA128" s="1102">
        <f>COUNTIFS(L127:L146,$AN$6,U127:U146,$AK$6,P127:P146,#REF!,O127:O146,#REF!)</f>
        <v>0</v>
      </c>
      <c r="AB128" s="1103">
        <f>COUNTIFS(L127:L146,$AN$6,U127:U146,$AK$6,P127:P146,#REF!)-AA128</f>
        <v>0</v>
      </c>
      <c r="AC128" s="1101">
        <f>COUNTIFS(M127:M146,$AO$5,U127:U146,$AK$6,P127:P146,#REF!,O127:O146,#REF!)</f>
        <v>0</v>
      </c>
      <c r="AD128" s="1102">
        <f>COUNTIFS(M127:M146,$AO$5,U127:U146,$AK$6,P127:P146,#REF!)-AC128</f>
        <v>0</v>
      </c>
      <c r="AE128" s="1102">
        <f>COUNTIFS(M127:M146,$AN$6,U127:U146,$AK$6,P127:P146,#REF!,O127:O146,#REF!)</f>
        <v>0</v>
      </c>
      <c r="AF128" s="1103">
        <f>COUNTIFS(M127:M146,$AN$6,U127:U146,$AK$6,P127:P146,#REF!)-AE128</f>
        <v>0</v>
      </c>
      <c r="AG128" s="1101">
        <f>COUNTIFS(N127:N146,$AN$6,U127:U146,$AK$6,P127:P146,#REF!,O127:O146,#REF!)</f>
        <v>0</v>
      </c>
      <c r="AH128" s="1102">
        <f>COUNTIFS(N127:N146,$AN$6,U127:U146,$AK$6,P127:P146,#REF!)-AG128</f>
        <v>0</v>
      </c>
      <c r="AI128" s="1103"/>
      <c r="AJ128" s="1088" t="s">
        <v>773</v>
      </c>
      <c r="AK128" s="1082"/>
      <c r="AL128" s="567"/>
      <c r="AM128" s="1100">
        <f>COUNTIFS(J127:J146,$AK$13,K127:K146,"&lt;5",H127:H146,$AA$6)</f>
        <v>0</v>
      </c>
      <c r="AN128" s="1100">
        <f>COUNTIFS(J127:J146,$AK$13,K127:K146,"&lt;5",I127:I146,$AA$6)</f>
        <v>0</v>
      </c>
      <c r="AO128" s="570"/>
      <c r="AP128" s="567"/>
      <c r="AQ128" s="567"/>
      <c r="AR128" s="567"/>
      <c r="AS128" s="567"/>
      <c r="AT128" s="1104"/>
      <c r="AU128" s="1104"/>
      <c r="AV128" s="1104"/>
      <c r="AW128" s="1104"/>
      <c r="AX128" s="1104"/>
      <c r="AY128" s="1104"/>
      <c r="AZ128" s="1104"/>
      <c r="BA128" s="1104"/>
      <c r="BB128" s="1104"/>
      <c r="BC128" s="1104"/>
    </row>
    <row r="129" spans="4:55" ht="45" customHeight="1">
      <c r="D129" s="1159">
        <v>3</v>
      </c>
      <c r="E129" s="1380"/>
      <c r="F129" s="1381"/>
      <c r="G129" s="1382"/>
      <c r="H129" s="926"/>
      <c r="I129" s="927"/>
      <c r="J129" s="935"/>
      <c r="K129" s="936"/>
      <c r="L129" s="926"/>
      <c r="M129" s="926"/>
      <c r="N129" s="926"/>
      <c r="O129" s="929"/>
      <c r="P129" s="928"/>
      <c r="Q129" s="1355"/>
      <c r="R129" s="1356"/>
      <c r="S129" s="1357"/>
      <c r="T129" s="1082"/>
      <c r="U129" s="1081">
        <f t="shared" si="14"/>
        <v>0</v>
      </c>
      <c r="V129" s="1082">
        <f t="shared" ref="V129:V146" si="15">H129</f>
        <v>0</v>
      </c>
      <c r="W129" s="570">
        <f t="shared" ref="W129:W146" si="16">I129</f>
        <v>0</v>
      </c>
      <c r="X129" s="1082" t="e">
        <f t="array" ref="X129">INDEX($X$6:$AA$13,MATCH(U129&amp;V129&amp;W129,$X$6:$X$13&amp;$Y$6:$Y$13&amp;$Z$6:$Z$13,0),4)</f>
        <v>#N/A</v>
      </c>
      <c r="Y129" s="1105">
        <f>COUNTIFS(L127:L146,$AN$5,U127:U146,$AK$6,P127:P146,#REF!,O127:O146,#REF!)</f>
        <v>0</v>
      </c>
      <c r="Z129" s="1106">
        <f>COUNTIFS(L127:L146,$AN$5,U127:U146,$AK$6,P127:P146,#REF!)-Y129</f>
        <v>0</v>
      </c>
      <c r="AA129" s="1106">
        <f>COUNTIFS(L127:L146,$AN$6,U127:U146,$AK$6,P127:P146,#REF!,O127:O146,#REF!)</f>
        <v>0</v>
      </c>
      <c r="AB129" s="1107">
        <f>COUNTIFS(L127:L146,$AN$6,U127:U146,$AK$6,P127:P146,#REF!)-AA129</f>
        <v>0</v>
      </c>
      <c r="AC129" s="1105">
        <f>COUNTIFS(M127:M146,$AN$5,U127:U146,$AK$6,P127:P146,#REF!,O127:O146,#REF!)</f>
        <v>0</v>
      </c>
      <c r="AD129" s="1106">
        <f>COUNTIFS(M127:M146,$AN$5,U127:U146,$AK$6,P127:P146,#REF!)-AC129</f>
        <v>0</v>
      </c>
      <c r="AE129" s="1106">
        <f>COUNTIFS(M127:M146,$AN$6,U127:U146,$AK$6,P127:P146,#REF!,O127:O146,#REF!)</f>
        <v>0</v>
      </c>
      <c r="AF129" s="1107">
        <f>COUNTIFS(M127:M146,$AN$6,U127:U146,$AK$6,P127:P146,#REF!)-AE129</f>
        <v>0</v>
      </c>
      <c r="AG129" s="1105">
        <f>COUNTIFS(N127:N146,$AN$6,U127:U146,$AK$6,P127:P146,#REF!,O127:O146,#REF!)</f>
        <v>0</v>
      </c>
      <c r="AH129" s="1106">
        <f>COUNTIFS(N127:N146,$AN$6,U127:U146,$AK$6,P127:P146,#REF!)-AG129</f>
        <v>0</v>
      </c>
      <c r="AI129" s="1107"/>
      <c r="AJ129" s="1088" t="s">
        <v>771</v>
      </c>
      <c r="AK129" s="1082"/>
      <c r="AL129" s="567"/>
      <c r="AM129" s="1100">
        <f>COUNTIFS(J127:J146,$AK$14,K127:K146,"&lt;5",H127:H146,$AA$6)</f>
        <v>0</v>
      </c>
      <c r="AN129" s="1100">
        <f>COUNTIFS(J127:J146,$AK$14,K127:K146,"&lt;5",I127:I146,$AA$6)</f>
        <v>0</v>
      </c>
      <c r="AO129" s="570"/>
      <c r="AP129" s="567"/>
      <c r="AQ129" s="567"/>
      <c r="AR129" s="567"/>
      <c r="AS129" s="567"/>
      <c r="AT129" s="1104"/>
      <c r="AU129" s="1104"/>
      <c r="AV129" s="1104"/>
      <c r="AW129" s="1104"/>
      <c r="AX129" s="1104"/>
      <c r="AY129" s="1104"/>
      <c r="AZ129" s="1104"/>
      <c r="BA129" s="1104"/>
      <c r="BB129" s="1104"/>
      <c r="BC129" s="1104"/>
    </row>
    <row r="130" spans="4:55" ht="45" customHeight="1">
      <c r="D130" s="1159">
        <v>4</v>
      </c>
      <c r="E130" s="1380"/>
      <c r="F130" s="1381"/>
      <c r="G130" s="1382"/>
      <c r="H130" s="926"/>
      <c r="I130" s="927"/>
      <c r="J130" s="935"/>
      <c r="K130" s="936"/>
      <c r="L130" s="926"/>
      <c r="M130" s="926"/>
      <c r="N130" s="926"/>
      <c r="O130" s="929"/>
      <c r="P130" s="928"/>
      <c r="Q130" s="1355"/>
      <c r="R130" s="1356"/>
      <c r="S130" s="1357"/>
      <c r="T130" s="1082"/>
      <c r="U130" s="1081">
        <f t="shared" si="14"/>
        <v>0</v>
      </c>
      <c r="V130" s="1082">
        <f t="shared" si="15"/>
        <v>0</v>
      </c>
      <c r="W130" s="570">
        <f t="shared" si="16"/>
        <v>0</v>
      </c>
      <c r="X130" s="1082" t="e">
        <f t="array" ref="X130">INDEX($X$6:$AA$13,MATCH(U130&amp;V130&amp;W130,$X$6:$X$13&amp;$Y$6:$Y$13&amp;$Z$6:$Z$13,0),4)</f>
        <v>#N/A</v>
      </c>
      <c r="Y130" s="1108">
        <f>SUM(Y127:Y129)</f>
        <v>0</v>
      </c>
      <c r="Z130" s="570">
        <f>SUM(Z127:Z129)</f>
        <v>0</v>
      </c>
      <c r="AA130" s="570">
        <f>SUM(AA127:AA129)</f>
        <v>0</v>
      </c>
      <c r="AB130" s="1099">
        <f>SUM(AB127:AB129)</f>
        <v>0</v>
      </c>
      <c r="AC130" s="1108">
        <f>SUM(AC127:AC129)</f>
        <v>0</v>
      </c>
      <c r="AD130" s="570">
        <f>SUM(AD126:AD129)</f>
        <v>0</v>
      </c>
      <c r="AE130" s="570">
        <f>SUM(AE126:AE129)</f>
        <v>0</v>
      </c>
      <c r="AF130" s="1099">
        <f>SUM(AF127:AF129)</f>
        <v>0</v>
      </c>
      <c r="AG130" s="570">
        <f>SUM(AG126:AG129)</f>
        <v>0</v>
      </c>
      <c r="AH130" s="1082"/>
      <c r="AI130" s="1092"/>
      <c r="AJ130" s="1088"/>
      <c r="AK130" s="1082"/>
      <c r="AL130" s="567"/>
      <c r="AM130" s="1100">
        <f>SUM(AM127:AM129)</f>
        <v>0</v>
      </c>
      <c r="AN130" s="1100">
        <f>SUM(AN127:AN129)</f>
        <v>0</v>
      </c>
      <c r="AO130" s="570"/>
      <c r="AP130" s="567"/>
      <c r="AQ130" s="567"/>
      <c r="AR130" s="567"/>
      <c r="AS130" s="567"/>
      <c r="AT130" s="1104"/>
      <c r="AU130" s="1104"/>
      <c r="AV130" s="1104"/>
      <c r="AW130" s="1104"/>
      <c r="AX130" s="1104"/>
      <c r="AY130" s="1104"/>
      <c r="AZ130" s="1104"/>
      <c r="BA130" s="1104"/>
      <c r="BB130" s="1104"/>
      <c r="BC130" s="1104"/>
    </row>
    <row r="131" spans="4:55" ht="45" customHeight="1">
      <c r="D131" s="1159">
        <v>5</v>
      </c>
      <c r="E131" s="1380"/>
      <c r="F131" s="1381"/>
      <c r="G131" s="1382"/>
      <c r="H131" s="926"/>
      <c r="I131" s="927"/>
      <c r="J131" s="935"/>
      <c r="K131" s="936"/>
      <c r="L131" s="926"/>
      <c r="M131" s="926"/>
      <c r="N131" s="926"/>
      <c r="O131" s="929"/>
      <c r="P131" s="928"/>
      <c r="Q131" s="1355"/>
      <c r="R131" s="1356"/>
      <c r="S131" s="1357"/>
      <c r="T131" s="1082"/>
      <c r="U131" s="1081">
        <f t="shared" si="14"/>
        <v>0</v>
      </c>
      <c r="V131" s="1082">
        <f t="shared" si="15"/>
        <v>0</v>
      </c>
      <c r="W131" s="570">
        <f t="shared" si="16"/>
        <v>0</v>
      </c>
      <c r="X131" s="1082" t="e">
        <f t="array" ref="X131">INDEX($X$6:$AA$13,MATCH(U131&amp;V131&amp;W131,$X$6:$X$13&amp;$Y$6:$Y$13&amp;$Z$6:$Z$13,0),4)</f>
        <v>#N/A</v>
      </c>
      <c r="Y131" s="1531">
        <f>SUM(Y130:AB130)</f>
        <v>0</v>
      </c>
      <c r="Z131" s="1532"/>
      <c r="AA131" s="1532"/>
      <c r="AB131" s="1533"/>
      <c r="AC131" s="1531">
        <f>SUM(AC130:AF130)</f>
        <v>0</v>
      </c>
      <c r="AD131" s="1532"/>
      <c r="AE131" s="1532"/>
      <c r="AF131" s="1533"/>
      <c r="AG131" s="1534">
        <f>SUM(AG130:AH130)</f>
        <v>0</v>
      </c>
      <c r="AH131" s="1535"/>
      <c r="AI131" s="1099"/>
      <c r="AJ131" s="567"/>
      <c r="AK131" s="1082"/>
      <c r="AL131" s="1082"/>
      <c r="AM131" s="567"/>
      <c r="AN131" s="567"/>
      <c r="AO131" s="570"/>
      <c r="AP131" s="567"/>
      <c r="AQ131" s="567"/>
      <c r="AR131" s="567"/>
      <c r="AS131" s="567"/>
      <c r="AT131" s="1104"/>
      <c r="AU131" s="1104"/>
      <c r="AV131" s="1104"/>
      <c r="AW131" s="1104"/>
      <c r="AX131" s="1104"/>
      <c r="AY131" s="1104"/>
      <c r="AZ131" s="1104"/>
      <c r="BA131" s="1104"/>
      <c r="BB131" s="1104"/>
      <c r="BC131" s="1104"/>
    </row>
    <row r="132" spans="4:55" ht="45" customHeight="1">
      <c r="D132" s="1159">
        <v>6</v>
      </c>
      <c r="E132" s="1380"/>
      <c r="F132" s="1381"/>
      <c r="G132" s="1382"/>
      <c r="H132" s="926"/>
      <c r="I132" s="927"/>
      <c r="J132" s="935"/>
      <c r="K132" s="936"/>
      <c r="L132" s="926"/>
      <c r="M132" s="926"/>
      <c r="N132" s="926"/>
      <c r="O132" s="929"/>
      <c r="P132" s="928"/>
      <c r="Q132" s="1355"/>
      <c r="R132" s="1356"/>
      <c r="S132" s="1357"/>
      <c r="T132" s="1082"/>
      <c r="U132" s="1081">
        <f t="shared" si="14"/>
        <v>0</v>
      </c>
      <c r="V132" s="1082">
        <f t="shared" si="15"/>
        <v>0</v>
      </c>
      <c r="W132" s="570">
        <f t="shared" si="16"/>
        <v>0</v>
      </c>
      <c r="X132" s="1082" t="e">
        <f t="array" ref="X132">INDEX($X$6:$AA$13,MATCH(U132&amp;V132&amp;W132,$X$6:$X$13&amp;$Y$6:$Y$13&amp;$Z$6:$Z$13,0),4)</f>
        <v>#N/A</v>
      </c>
      <c r="Y132" s="1110">
        <f>COUNTIFS(H127:H146,$AP$6,U127:U146,$AK$6,O127:O146,#REF!)</f>
        <v>0</v>
      </c>
      <c r="Z132" s="1111">
        <f>COUNTIFS(I127:I146,$AP$6,U127:U146,$AK$6,O127:O146,#REF!)</f>
        <v>0</v>
      </c>
      <c r="AA132" s="1111">
        <f>COUNTIFS(H127:H146,$AP$6,U127:U146,$AK$6)-Y132</f>
        <v>0</v>
      </c>
      <c r="AB132" s="1112">
        <f>COUNTIFS(I127:I146,$AP$6,U127:U146,$AK$6)-Z132</f>
        <v>0</v>
      </c>
      <c r="AC132" s="1113"/>
      <c r="AD132" s="1114"/>
      <c r="AE132" s="1088"/>
      <c r="AF132" s="1115"/>
      <c r="AG132" s="1097"/>
      <c r="AH132" s="570"/>
      <c r="AI132" s="1116"/>
      <c r="AJ132" s="567"/>
      <c r="AK132" s="1082"/>
      <c r="AL132" s="1082"/>
      <c r="AM132" s="567"/>
      <c r="AN132" s="567"/>
      <c r="AO132" s="570"/>
      <c r="AP132" s="567"/>
      <c r="AQ132" s="567"/>
      <c r="AR132" s="567"/>
      <c r="AS132" s="567"/>
      <c r="AT132" s="1104"/>
      <c r="AU132" s="1104"/>
      <c r="AV132" s="1104"/>
      <c r="AW132" s="1104"/>
      <c r="AX132" s="1104"/>
      <c r="AY132" s="1104"/>
      <c r="AZ132" s="1104"/>
      <c r="BA132" s="1104"/>
      <c r="BB132" s="1104"/>
      <c r="BC132" s="1104"/>
    </row>
    <row r="133" spans="4:55" ht="45" customHeight="1">
      <c r="D133" s="1159">
        <v>7</v>
      </c>
      <c r="E133" s="1380"/>
      <c r="F133" s="1381"/>
      <c r="G133" s="1382"/>
      <c r="H133" s="926"/>
      <c r="I133" s="927"/>
      <c r="J133" s="935"/>
      <c r="K133" s="936"/>
      <c r="L133" s="926"/>
      <c r="M133" s="926"/>
      <c r="N133" s="926"/>
      <c r="O133" s="929"/>
      <c r="P133" s="928"/>
      <c r="Q133" s="1355"/>
      <c r="R133" s="1356"/>
      <c r="S133" s="1357"/>
      <c r="T133" s="1082"/>
      <c r="U133" s="1081">
        <f t="shared" si="14"/>
        <v>0</v>
      </c>
      <c r="V133" s="1082">
        <f t="shared" si="15"/>
        <v>0</v>
      </c>
      <c r="W133" s="570">
        <f t="shared" si="16"/>
        <v>0</v>
      </c>
      <c r="X133" s="1082" t="e">
        <f t="array" ref="X133">INDEX($X$6:$AA$13,MATCH(U133&amp;V133&amp;W133,$X$6:$X$13&amp;$Y$6:$Y$13&amp;$Z$6:$Z$13,0),4)</f>
        <v>#N/A</v>
      </c>
      <c r="Y133" s="1117"/>
      <c r="Z133" s="1082">
        <f>COUNTIFS(L127:L146,$AO$5,U127:U146,$AK$7)</f>
        <v>0</v>
      </c>
      <c r="AA133" s="1082">
        <f>SUM(Z135:AB135)</f>
        <v>0</v>
      </c>
      <c r="AB133" s="1099">
        <f>COUNTIFS(L127:L146,$AO$7,U127:U146,$AK$7)</f>
        <v>0</v>
      </c>
      <c r="AC133" s="1097">
        <f>COUNTIFS(M127:M146,$AO$5,U127:U146,$AK$6)</f>
        <v>0</v>
      </c>
      <c r="AD133" s="1082">
        <f>COUNTIFS(P127:P146,$AO$5,U127:U146,$AK$6)</f>
        <v>0</v>
      </c>
      <c r="AE133" s="1082">
        <f>SUM(AD135:AF135)</f>
        <v>0</v>
      </c>
      <c r="AF133" s="1099">
        <f>COUNTIFS(M127:M146,$AO$7,U127:U146,$AK$7)</f>
        <v>0</v>
      </c>
      <c r="AG133" s="1097" t="s">
        <v>236</v>
      </c>
      <c r="AH133" s="1082">
        <f>COUNTIFS(N127:N146,$AO$7,U127:U146,$AK$7)</f>
        <v>0</v>
      </c>
      <c r="AI133" s="1099"/>
      <c r="AJ133" s="1534" t="s">
        <v>548</v>
      </c>
      <c r="AK133" s="1082"/>
      <c r="AL133" s="1082"/>
      <c r="AM133" s="567"/>
      <c r="AN133" s="567"/>
      <c r="AO133" s="570"/>
      <c r="AP133" s="567"/>
      <c r="AQ133" s="567"/>
      <c r="AR133" s="567"/>
      <c r="AS133" s="567"/>
      <c r="AT133" s="1104"/>
      <c r="AU133" s="1104"/>
      <c r="AV133" s="1104"/>
      <c r="AW133" s="1104"/>
      <c r="AX133" s="1104"/>
      <c r="AY133" s="1104"/>
      <c r="AZ133" s="1104"/>
      <c r="BA133" s="1104"/>
      <c r="BB133" s="1104"/>
      <c r="BC133" s="1104"/>
    </row>
    <row r="134" spans="4:55" ht="45" customHeight="1">
      <c r="D134" s="1159">
        <v>8</v>
      </c>
      <c r="E134" s="1380"/>
      <c r="F134" s="1381"/>
      <c r="G134" s="1382"/>
      <c r="H134" s="926"/>
      <c r="I134" s="927"/>
      <c r="J134" s="935"/>
      <c r="K134" s="936"/>
      <c r="L134" s="926"/>
      <c r="M134" s="926"/>
      <c r="N134" s="926"/>
      <c r="O134" s="929"/>
      <c r="P134" s="928"/>
      <c r="Q134" s="1355"/>
      <c r="R134" s="1356"/>
      <c r="S134" s="1357"/>
      <c r="T134" s="1082"/>
      <c r="U134" s="1081">
        <f t="shared" si="14"/>
        <v>0</v>
      </c>
      <c r="V134" s="1082">
        <f t="shared" si="15"/>
        <v>0</v>
      </c>
      <c r="W134" s="570">
        <f t="shared" si="16"/>
        <v>0</v>
      </c>
      <c r="X134" s="1082" t="e">
        <f t="array" ref="X134">INDEX($X$6:$AA$13,MATCH(U134&amp;V134&amp;W134,$X$6:$X$13&amp;$Y$6:$Y$13&amp;$Z$6:$Z$13,0),4)</f>
        <v>#N/A</v>
      </c>
      <c r="Y134" s="1093"/>
      <c r="Z134" s="1118" t="s">
        <v>364</v>
      </c>
      <c r="AA134" s="1091"/>
      <c r="AB134" s="1092" t="s">
        <v>365</v>
      </c>
      <c r="AC134" s="1093"/>
      <c r="AD134" s="1118" t="s">
        <v>364</v>
      </c>
      <c r="AE134" s="1091"/>
      <c r="AF134" s="1092" t="s">
        <v>365</v>
      </c>
      <c r="AG134" s="1093"/>
      <c r="AH134" s="1091" t="s">
        <v>365</v>
      </c>
      <c r="AI134" s="1119"/>
      <c r="AJ134" s="1534"/>
      <c r="AK134" s="1082"/>
      <c r="AL134" s="1082"/>
      <c r="AM134" s="567"/>
      <c r="AN134" s="567"/>
      <c r="AO134" s="570"/>
      <c r="AP134" s="567"/>
      <c r="AQ134" s="567"/>
      <c r="AR134" s="567"/>
      <c r="AS134" s="567"/>
      <c r="AT134" s="1104"/>
      <c r="AU134" s="1104"/>
      <c r="AV134" s="1104"/>
      <c r="AW134" s="1104"/>
      <c r="AX134" s="1104"/>
      <c r="AY134" s="1104"/>
      <c r="AZ134" s="1104"/>
      <c r="BA134" s="1104"/>
      <c r="BB134" s="1104"/>
      <c r="BC134" s="1104"/>
    </row>
    <row r="135" spans="4:55" ht="45" customHeight="1">
      <c r="D135" s="1159">
        <v>9</v>
      </c>
      <c r="E135" s="1380"/>
      <c r="F135" s="1381"/>
      <c r="G135" s="1382"/>
      <c r="H135" s="926"/>
      <c r="I135" s="927"/>
      <c r="J135" s="935"/>
      <c r="K135" s="936"/>
      <c r="L135" s="926"/>
      <c r="M135" s="926"/>
      <c r="N135" s="926"/>
      <c r="O135" s="929"/>
      <c r="P135" s="928"/>
      <c r="Q135" s="1355"/>
      <c r="R135" s="1356"/>
      <c r="S135" s="1357"/>
      <c r="T135" s="1082"/>
      <c r="U135" s="1081">
        <f t="shared" si="14"/>
        <v>0</v>
      </c>
      <c r="V135" s="1082">
        <f t="shared" si="15"/>
        <v>0</v>
      </c>
      <c r="W135" s="570">
        <f t="shared" si="16"/>
        <v>0</v>
      </c>
      <c r="X135" s="1082" t="e">
        <f t="array" ref="X135">INDEX($X$6:$AA$13,MATCH(U135&amp;V135&amp;W135,$X$6:$X$13&amp;$Y$6:$Y$13&amp;$Z$6:$Z$13,0),4)</f>
        <v>#N/A</v>
      </c>
      <c r="Y135" s="1097"/>
      <c r="Z135" s="1082">
        <f>COUNTIFS(L127:L146,$AO$5,U127:U146,$AK$7)-Y135-Y136-Z136-Z137-AA135-Y137</f>
        <v>0</v>
      </c>
      <c r="AA135" s="1082"/>
      <c r="AB135" s="1099">
        <f>AB133-AA136-AA137-AA135-AB136-AB137</f>
        <v>0</v>
      </c>
      <c r="AC135" s="1097"/>
      <c r="AD135" s="1082">
        <f>COUNTIFS(M127:M146,$AO$5,U127:U146,$AK$7)-AC135-AC136-AC137-AD137-AD136</f>
        <v>0</v>
      </c>
      <c r="AE135" s="1082"/>
      <c r="AF135" s="1099">
        <f>AF133-AE136-AE137-AE135-AF136-AF137</f>
        <v>0</v>
      </c>
      <c r="AG135" s="1097"/>
      <c r="AH135" s="1082">
        <f>AH133-AG136-AG137-AG135-AH136-AH137</f>
        <v>0</v>
      </c>
      <c r="AI135" s="1109"/>
      <c r="AJ135" s="1534"/>
      <c r="AK135" s="1082"/>
      <c r="AL135" s="1082"/>
      <c r="AM135" s="567"/>
      <c r="AN135" s="567"/>
      <c r="AO135" s="570"/>
      <c r="AP135" s="567"/>
      <c r="AQ135" s="567"/>
      <c r="AR135" s="567"/>
      <c r="AS135" s="567"/>
      <c r="AT135" s="1104"/>
      <c r="AU135" s="1104"/>
      <c r="AV135" s="1104"/>
      <c r="AW135" s="1104"/>
      <c r="AX135" s="1104"/>
      <c r="AY135" s="1104"/>
      <c r="AZ135" s="1104"/>
      <c r="BA135" s="1104"/>
      <c r="BB135" s="1104"/>
      <c r="BC135" s="1104"/>
    </row>
    <row r="136" spans="4:55" ht="45" customHeight="1">
      <c r="D136" s="1159">
        <v>10</v>
      </c>
      <c r="E136" s="1380"/>
      <c r="F136" s="1381"/>
      <c r="G136" s="1382"/>
      <c r="H136" s="926"/>
      <c r="I136" s="927"/>
      <c r="J136" s="935"/>
      <c r="K136" s="936"/>
      <c r="L136" s="926"/>
      <c r="M136" s="926"/>
      <c r="N136" s="926"/>
      <c r="O136" s="929"/>
      <c r="P136" s="928"/>
      <c r="Q136" s="1355"/>
      <c r="R136" s="1356"/>
      <c r="S136" s="1357"/>
      <c r="T136" s="1082"/>
      <c r="U136" s="1081">
        <f t="shared" si="14"/>
        <v>0</v>
      </c>
      <c r="V136" s="1082">
        <f t="shared" si="15"/>
        <v>0</v>
      </c>
      <c r="W136" s="570">
        <f t="shared" si="16"/>
        <v>0</v>
      </c>
      <c r="X136" s="1082" t="e">
        <f t="array" ref="X136">INDEX($X$6:$AA$13,MATCH(U136&amp;V136&amp;W136,$X$6:$X$13&amp;$Y$6:$Y$13&amp;$Z$6:$Z$13,0),4)</f>
        <v>#N/A</v>
      </c>
      <c r="Y136" s="1120"/>
      <c r="Z136" s="1121">
        <f>COUNTIFS(L127:L146,$AO$5,U127:U146,$AK$7,P127:P146,#REF!)-Y136</f>
        <v>0</v>
      </c>
      <c r="AA136" s="1122"/>
      <c r="AB136" s="1123">
        <f>COUNTIFS(L127:L146,$AN$6,U127:U146,$AK$7,P127:P146,#REF!)-AA136</f>
        <v>0</v>
      </c>
      <c r="AC136" s="1120"/>
      <c r="AD136" s="1121">
        <f>COUNTIFS(M127:M146,$AO$5,U127:U146,$AK$7,P127:P146,#REF!)-AC136</f>
        <v>0</v>
      </c>
      <c r="AE136" s="1122"/>
      <c r="AF136" s="1123">
        <f>COUNTIFS(M127:M146,$AN$6,U127:U146,$AK$7,P127:P146,#REF!)-AE136</f>
        <v>0</v>
      </c>
      <c r="AG136" s="1120"/>
      <c r="AH136" s="1122">
        <f>COUNTIFS(N127:N146,$AN$6,U127:U146,$AK$7,P127:P146,#REF!)-AG136</f>
        <v>0</v>
      </c>
      <c r="AI136" s="1123"/>
      <c r="AJ136" s="1124" t="s">
        <v>768</v>
      </c>
      <c r="AK136" s="1082"/>
      <c r="AL136" s="1082"/>
      <c r="AM136" s="567"/>
      <c r="AN136" s="567"/>
      <c r="AO136" s="570"/>
      <c r="AP136" s="567"/>
      <c r="AQ136" s="567"/>
      <c r="AR136" s="567"/>
      <c r="AS136" s="567"/>
      <c r="AT136" s="1104"/>
      <c r="AU136" s="1104"/>
      <c r="AV136" s="1104"/>
      <c r="AW136" s="1104"/>
      <c r="AX136" s="1104"/>
      <c r="AY136" s="1104"/>
      <c r="AZ136" s="1104"/>
      <c r="BA136" s="1104"/>
      <c r="BB136" s="1104"/>
      <c r="BC136" s="1104"/>
    </row>
    <row r="137" spans="4:55" ht="45" customHeight="1">
      <c r="D137" s="1159">
        <v>11</v>
      </c>
      <c r="E137" s="1380"/>
      <c r="F137" s="1381"/>
      <c r="G137" s="1382"/>
      <c r="H137" s="926"/>
      <c r="I137" s="927"/>
      <c r="J137" s="935"/>
      <c r="K137" s="936"/>
      <c r="L137" s="926"/>
      <c r="M137" s="926"/>
      <c r="N137" s="926"/>
      <c r="O137" s="929"/>
      <c r="P137" s="928"/>
      <c r="Q137" s="1355"/>
      <c r="R137" s="1356"/>
      <c r="S137" s="1357"/>
      <c r="T137" s="1082"/>
      <c r="U137" s="1081">
        <f t="shared" si="14"/>
        <v>0</v>
      </c>
      <c r="V137" s="1082">
        <f t="shared" si="15"/>
        <v>0</v>
      </c>
      <c r="W137" s="570">
        <f t="shared" si="16"/>
        <v>0</v>
      </c>
      <c r="X137" s="1082" t="e">
        <f t="array" ref="X137">INDEX($X$6:$AA$13,MATCH(U137&amp;V137&amp;W137,$X$6:$X$13&amp;$Y$6:$Y$13&amp;$Z$6:$Z$13,0),4)</f>
        <v>#N/A</v>
      </c>
      <c r="Y137" s="1105"/>
      <c r="Z137" s="1125">
        <f>COUNTIFS(L127:L146,$AO$5,U127:U146,$AK$7,P127:P146,#REF!)-Y137</f>
        <v>0</v>
      </c>
      <c r="AA137" s="1106"/>
      <c r="AB137" s="1126">
        <f>COUNTIFS(L127:L146,$AN$6,U127:U146,$AK$7,P127:P146,#REF!)-AA137</f>
        <v>0</v>
      </c>
      <c r="AC137" s="1105"/>
      <c r="AD137" s="1125">
        <f>COUNTIFS(M127:M146,$AO$5,U127:U146,$AK$7,P127:P146,#REF!)-AC137</f>
        <v>0</v>
      </c>
      <c r="AE137" s="1106"/>
      <c r="AF137" s="1126">
        <f>COUNTIFS(M127:M146,$AN$6,U127:U146,$AK$7,P127:P146,#REF!)-AE137</f>
        <v>0</v>
      </c>
      <c r="AG137" s="1105"/>
      <c r="AH137" s="1125">
        <f>COUNTIFS(N127:N146,$AO$7,U127:U146,$AK$7,P127:P146,#REF!)-AG137</f>
        <v>0</v>
      </c>
      <c r="AI137" s="1126"/>
      <c r="AJ137" s="567" t="s">
        <v>771</v>
      </c>
      <c r="AK137" s="1082"/>
      <c r="AL137" s="1082"/>
      <c r="AM137" s="567"/>
      <c r="AN137" s="567"/>
      <c r="AO137" s="570"/>
      <c r="AP137" s="567"/>
      <c r="AQ137" s="567"/>
      <c r="AR137" s="567"/>
      <c r="AS137" s="567"/>
      <c r="AT137" s="1104"/>
      <c r="AU137" s="1104"/>
      <c r="AV137" s="1104"/>
      <c r="AW137" s="1104"/>
      <c r="AX137" s="1104"/>
      <c r="AY137" s="1104"/>
      <c r="AZ137" s="1104"/>
      <c r="BA137" s="1104"/>
      <c r="BB137" s="1104"/>
      <c r="BC137" s="1104"/>
    </row>
    <row r="138" spans="4:55" ht="45" customHeight="1">
      <c r="D138" s="1159">
        <v>12</v>
      </c>
      <c r="E138" s="1380"/>
      <c r="F138" s="1381"/>
      <c r="G138" s="1382"/>
      <c r="H138" s="926"/>
      <c r="I138" s="927"/>
      <c r="J138" s="935"/>
      <c r="K138" s="936"/>
      <c r="L138" s="926"/>
      <c r="M138" s="926"/>
      <c r="N138" s="926"/>
      <c r="O138" s="929"/>
      <c r="P138" s="928"/>
      <c r="Q138" s="1355"/>
      <c r="R138" s="1356"/>
      <c r="S138" s="1357"/>
      <c r="T138" s="1082"/>
      <c r="U138" s="1081">
        <f t="shared" si="14"/>
        <v>0</v>
      </c>
      <c r="V138" s="1082">
        <f t="shared" si="15"/>
        <v>0</v>
      </c>
      <c r="W138" s="570">
        <f t="shared" si="16"/>
        <v>0</v>
      </c>
      <c r="X138" s="1082" t="e">
        <f t="array" ref="X138">INDEX($X$6:$AA$13,MATCH(U138&amp;V138&amp;W138,$X$6:$X$13&amp;$Y$6:$Y$13&amp;$Z$6:$Z$13,0),4)</f>
        <v>#N/A</v>
      </c>
      <c r="Y138" s="1108">
        <f>SUM(Y135:Y137)</f>
        <v>0</v>
      </c>
      <c r="Z138" s="570">
        <f>SUM(Z135:Z137)</f>
        <v>0</v>
      </c>
      <c r="AA138" s="1082"/>
      <c r="AB138" s="1099">
        <f>SUM(AB135:AB137)</f>
        <v>0</v>
      </c>
      <c r="AC138" s="1108">
        <f>SUM(AC135:AC137)</f>
        <v>0</v>
      </c>
      <c r="AD138" s="570">
        <f>SUM(AD134:AD137)</f>
        <v>0</v>
      </c>
      <c r="AE138" s="1082"/>
      <c r="AF138" s="1099">
        <f>SUM(AF135:AF137)</f>
        <v>0</v>
      </c>
      <c r="AG138" s="1097"/>
      <c r="AH138" s="1082"/>
      <c r="AI138" s="1109"/>
      <c r="AJ138" s="1127"/>
      <c r="AK138" s="1082"/>
      <c r="AL138" s="1082"/>
      <c r="AM138" s="567"/>
      <c r="AN138" s="567"/>
      <c r="AO138" s="570"/>
      <c r="AP138" s="567"/>
      <c r="AQ138" s="567"/>
      <c r="AR138" s="567"/>
      <c r="AS138" s="567"/>
      <c r="AT138" s="1104"/>
      <c r="AU138" s="1104"/>
      <c r="AV138" s="1104"/>
      <c r="AW138" s="1104"/>
      <c r="AX138" s="1104"/>
      <c r="AY138" s="1104"/>
      <c r="AZ138" s="1104"/>
      <c r="BA138" s="1104"/>
      <c r="BB138" s="1104"/>
      <c r="BC138" s="1104"/>
    </row>
    <row r="139" spans="4:55" ht="45" customHeight="1">
      <c r="D139" s="1159">
        <v>13</v>
      </c>
      <c r="E139" s="1380"/>
      <c r="F139" s="1381"/>
      <c r="G139" s="1382"/>
      <c r="H139" s="926"/>
      <c r="I139" s="927"/>
      <c r="J139" s="935"/>
      <c r="K139" s="936"/>
      <c r="L139" s="926"/>
      <c r="M139" s="926"/>
      <c r="N139" s="926"/>
      <c r="O139" s="929"/>
      <c r="P139" s="928"/>
      <c r="Q139" s="1355"/>
      <c r="R139" s="1356"/>
      <c r="S139" s="1357"/>
      <c r="T139" s="1082"/>
      <c r="U139" s="1081">
        <f t="shared" si="14"/>
        <v>0</v>
      </c>
      <c r="V139" s="1082">
        <f t="shared" si="15"/>
        <v>0</v>
      </c>
      <c r="W139" s="570">
        <f t="shared" si="16"/>
        <v>0</v>
      </c>
      <c r="X139" s="1082" t="e">
        <f t="array" ref="X139">INDEX($X$6:$AA$13,MATCH(U139&amp;V139&amp;W139,$X$6:$X$13&amp;$Y$6:$Y$13&amp;$Z$6:$Z$13,0),4)</f>
        <v>#N/A</v>
      </c>
      <c r="Y139" s="1531">
        <f>SUM(Y138:AB138)</f>
        <v>0</v>
      </c>
      <c r="Z139" s="1532"/>
      <c r="AA139" s="1532"/>
      <c r="AB139" s="1533"/>
      <c r="AC139" s="1531">
        <f>SUM(AC138:AF138)</f>
        <v>0</v>
      </c>
      <c r="AD139" s="1532"/>
      <c r="AE139" s="1532"/>
      <c r="AF139" s="1533"/>
      <c r="AG139" s="1534">
        <f>SUM(AH135:AH138)</f>
        <v>0</v>
      </c>
      <c r="AH139" s="1535"/>
      <c r="AI139" s="1109"/>
      <c r="AJ139" s="1127"/>
      <c r="AK139" s="1082"/>
      <c r="AL139" s="1082"/>
      <c r="AM139" s="567"/>
      <c r="AN139" s="567"/>
      <c r="AO139" s="570"/>
      <c r="AP139" s="567"/>
      <c r="AQ139" s="567"/>
      <c r="AR139" s="567"/>
      <c r="AS139" s="567"/>
      <c r="AT139" s="1104"/>
      <c r="AU139" s="1104"/>
      <c r="AV139" s="1104"/>
      <c r="AW139" s="1104"/>
      <c r="AX139" s="1104"/>
      <c r="AY139" s="1104"/>
      <c r="AZ139" s="1104"/>
      <c r="BA139" s="1104"/>
      <c r="BB139" s="1104"/>
      <c r="BC139" s="1104"/>
    </row>
    <row r="140" spans="4:55" ht="45" customHeight="1">
      <c r="D140" s="1159">
        <v>14</v>
      </c>
      <c r="E140" s="1380"/>
      <c r="F140" s="1381"/>
      <c r="G140" s="1382"/>
      <c r="H140" s="926"/>
      <c r="I140" s="927"/>
      <c r="J140" s="981"/>
      <c r="K140" s="982"/>
      <c r="L140" s="926"/>
      <c r="M140" s="926"/>
      <c r="N140" s="926"/>
      <c r="O140" s="929"/>
      <c r="P140" s="928"/>
      <c r="Q140" s="1355"/>
      <c r="R140" s="1356"/>
      <c r="S140" s="1357"/>
      <c r="T140" s="1082"/>
      <c r="U140" s="1081">
        <f t="shared" si="14"/>
        <v>0</v>
      </c>
      <c r="V140" s="1082">
        <f t="shared" si="15"/>
        <v>0</v>
      </c>
      <c r="W140" s="570">
        <f t="shared" si="16"/>
        <v>0</v>
      </c>
      <c r="X140" s="1082" t="e">
        <f t="array" ref="X140">INDEX($X$6:$AA$13,MATCH(U140&amp;V140&amp;W140,$X$6:$X$13&amp;$Y$6:$Y$13&amp;$Z$6:$Z$13,0),4)</f>
        <v>#N/A</v>
      </c>
      <c r="Y140" s="1110">
        <f>COUNTIFS(H127:H146,$AP$6,U127:U146,$AK$7)</f>
        <v>0</v>
      </c>
      <c r="Z140" s="1111">
        <f>COUNTIFS(I127:I146,$AP$6,U127:U146,$AK$6)</f>
        <v>0</v>
      </c>
      <c r="AA140" s="1104"/>
      <c r="AB140" s="1128"/>
      <c r="AC140" s="1113"/>
      <c r="AD140" s="1104"/>
      <c r="AE140" s="1104"/>
      <c r="AF140" s="1128"/>
      <c r="AG140" s="1129"/>
      <c r="AH140" s="1082"/>
      <c r="AI140" s="1109"/>
      <c r="AJ140" s="1127"/>
      <c r="AK140" s="1082"/>
      <c r="AL140" s="1082"/>
      <c r="AM140" s="567"/>
      <c r="AN140" s="567"/>
      <c r="AO140" s="570"/>
      <c r="AP140" s="567"/>
      <c r="AQ140" s="567"/>
      <c r="AR140" s="567"/>
      <c r="AS140" s="567"/>
      <c r="AT140" s="1104"/>
      <c r="AU140" s="1104"/>
      <c r="AV140" s="1104"/>
      <c r="AW140" s="1104"/>
      <c r="AX140" s="1104"/>
      <c r="AY140" s="1104"/>
      <c r="AZ140" s="1104"/>
      <c r="BA140" s="1104"/>
      <c r="BB140" s="1104"/>
      <c r="BC140" s="1104"/>
    </row>
    <row r="141" spans="4:55" ht="45" customHeight="1">
      <c r="D141" s="1159">
        <v>15</v>
      </c>
      <c r="E141" s="1380"/>
      <c r="F141" s="1381"/>
      <c r="G141" s="1382"/>
      <c r="H141" s="926"/>
      <c r="I141" s="927"/>
      <c r="J141" s="981"/>
      <c r="K141" s="982"/>
      <c r="L141" s="926"/>
      <c r="M141" s="926"/>
      <c r="N141" s="926"/>
      <c r="O141" s="929"/>
      <c r="P141" s="928"/>
      <c r="Q141" s="1355"/>
      <c r="R141" s="1356"/>
      <c r="S141" s="1357"/>
      <c r="T141" s="1082"/>
      <c r="U141" s="1081">
        <f t="shared" si="14"/>
        <v>0</v>
      </c>
      <c r="V141" s="1082">
        <f t="shared" si="15"/>
        <v>0</v>
      </c>
      <c r="W141" s="570">
        <f t="shared" si="16"/>
        <v>0</v>
      </c>
      <c r="X141" s="1082" t="e">
        <f t="array" ref="X141">INDEX($X$6:$AA$13,MATCH(U141&amp;V141&amp;W141,$X$6:$X$13&amp;$Y$6:$Y$13&amp;$Z$6:$Z$13,0),4)</f>
        <v>#N/A</v>
      </c>
      <c r="Y141" s="1130"/>
      <c r="Z141" s="1118" t="s">
        <v>372</v>
      </c>
      <c r="AA141" s="1131"/>
      <c r="AB141" s="1092" t="s">
        <v>373</v>
      </c>
      <c r="AC141" s="1132"/>
      <c r="AD141" s="1118" t="s">
        <v>372</v>
      </c>
      <c r="AE141" s="1133"/>
      <c r="AF141" s="1092" t="s">
        <v>373</v>
      </c>
      <c r="AG141" s="1134"/>
      <c r="AH141" s="1091" t="s">
        <v>373</v>
      </c>
      <c r="AI141" s="1119"/>
      <c r="AJ141" s="1536" t="s">
        <v>772</v>
      </c>
      <c r="AK141" s="1082"/>
      <c r="AL141" s="1082"/>
      <c r="AM141" s="567"/>
      <c r="AN141" s="567"/>
      <c r="AO141" s="570"/>
      <c r="AP141" s="567"/>
      <c r="AQ141" s="567"/>
      <c r="AR141" s="567"/>
      <c r="AS141" s="567"/>
      <c r="AT141" s="1104"/>
      <c r="AU141" s="1104"/>
      <c r="AV141" s="1104"/>
      <c r="AW141" s="1104"/>
      <c r="AX141" s="1104"/>
      <c r="AY141" s="1104"/>
      <c r="AZ141" s="1104"/>
      <c r="BA141" s="1104"/>
      <c r="BB141" s="1104"/>
      <c r="BC141" s="1104"/>
    </row>
    <row r="142" spans="4:55" ht="45" customHeight="1">
      <c r="D142" s="1159">
        <v>16</v>
      </c>
      <c r="E142" s="1380"/>
      <c r="F142" s="1381"/>
      <c r="G142" s="1382"/>
      <c r="H142" s="926"/>
      <c r="I142" s="927"/>
      <c r="J142" s="981"/>
      <c r="K142" s="982"/>
      <c r="L142" s="926"/>
      <c r="M142" s="926"/>
      <c r="N142" s="926"/>
      <c r="O142" s="929"/>
      <c r="P142" s="928"/>
      <c r="Q142" s="1355"/>
      <c r="R142" s="1356"/>
      <c r="S142" s="1357"/>
      <c r="T142" s="1082"/>
      <c r="U142" s="1081">
        <f t="shared" si="14"/>
        <v>0</v>
      </c>
      <c r="V142" s="1082">
        <f t="shared" si="15"/>
        <v>0</v>
      </c>
      <c r="W142" s="570">
        <f t="shared" si="16"/>
        <v>0</v>
      </c>
      <c r="X142" s="1082" t="e">
        <f t="array" ref="X142">INDEX($X$6:$AA$13,MATCH(U142&amp;V142&amp;W142,$X$6:$X$13&amp;$Y$6:$Y$13&amp;$Z$6:$Z$13,0),4)</f>
        <v>#N/A</v>
      </c>
      <c r="Y142" s="1135"/>
      <c r="Z142" s="1136">
        <f>COUNTIFS(L127:L146,$AN$5,U127:U146,$AK$8)</f>
        <v>0</v>
      </c>
      <c r="AA142" s="1137"/>
      <c r="AB142" s="1138">
        <f>COUNTIFS(L127:L146,$AN$6,U127:U146,$AK$8)</f>
        <v>0</v>
      </c>
      <c r="AC142" s="1139"/>
      <c r="AD142" s="1136">
        <f>COUNTIFS(M127:M146,$AN$5,U127:U146,$AK$8)</f>
        <v>0</v>
      </c>
      <c r="AE142" s="1137"/>
      <c r="AF142" s="1138">
        <f>COUNTIFS(M127:M146,$AN$6,U127:U146,$AK$8)</f>
        <v>0</v>
      </c>
      <c r="AG142" s="1140"/>
      <c r="AH142" s="1136">
        <f>COUNTIFS(N127:N146,$AN$6,U127:U146,$AK$8)</f>
        <v>0</v>
      </c>
      <c r="AI142" s="1141"/>
      <c r="AJ142" s="1536"/>
      <c r="AK142" s="1082"/>
      <c r="AL142" s="1082"/>
      <c r="AM142" s="567"/>
      <c r="AN142" s="567"/>
      <c r="AO142" s="570"/>
      <c r="AP142" s="567"/>
      <c r="AQ142" s="567"/>
      <c r="AR142" s="567"/>
      <c r="AS142" s="567"/>
      <c r="AT142" s="1104"/>
      <c r="AU142" s="1104"/>
      <c r="AV142" s="1104"/>
      <c r="AW142" s="1104"/>
      <c r="AX142" s="1104"/>
      <c r="AY142" s="1104"/>
      <c r="AZ142" s="1104"/>
      <c r="BA142" s="1104"/>
      <c r="BB142" s="1104"/>
      <c r="BC142" s="1104"/>
    </row>
    <row r="143" spans="4:55" ht="45" customHeight="1">
      <c r="D143" s="1159">
        <v>17</v>
      </c>
      <c r="E143" s="1380"/>
      <c r="F143" s="1381"/>
      <c r="G143" s="1382"/>
      <c r="H143" s="926"/>
      <c r="I143" s="927"/>
      <c r="J143" s="981"/>
      <c r="K143" s="982"/>
      <c r="L143" s="926"/>
      <c r="M143" s="926"/>
      <c r="N143" s="926"/>
      <c r="O143" s="929"/>
      <c r="P143" s="928"/>
      <c r="Q143" s="1161"/>
      <c r="R143" s="1162"/>
      <c r="S143" s="1163"/>
      <c r="T143" s="1082"/>
      <c r="U143" s="1081">
        <f t="shared" si="14"/>
        <v>0</v>
      </c>
      <c r="V143" s="1082">
        <f t="shared" si="15"/>
        <v>0</v>
      </c>
      <c r="W143" s="570">
        <f t="shared" si="16"/>
        <v>0</v>
      </c>
      <c r="X143" s="1082" t="e">
        <f t="array" ref="X143">INDEX($X$6:$AA$13,MATCH(U143&amp;V143&amp;W143,$X$6:$X$13&amp;$Y$6:$Y$13&amp;$Z$6:$Z$13,0),4)</f>
        <v>#N/A</v>
      </c>
      <c r="Y143" s="570" t="s">
        <v>80</v>
      </c>
      <c r="Z143" s="1104" t="s">
        <v>26</v>
      </c>
      <c r="AA143" s="570"/>
      <c r="AB143" s="1104"/>
      <c r="AC143" s="1104"/>
      <c r="AD143" s="1104"/>
      <c r="AE143" s="1104"/>
      <c r="AF143" s="1104"/>
      <c r="AG143" s="1104"/>
      <c r="AH143" s="1104"/>
      <c r="AI143" s="567"/>
      <c r="AJ143" s="567"/>
      <c r="AK143" s="1082"/>
      <c r="AL143" s="1082"/>
      <c r="AM143" s="567"/>
      <c r="AN143" s="567"/>
      <c r="AO143" s="570"/>
      <c r="AP143" s="567"/>
      <c r="AQ143" s="567"/>
      <c r="AR143" s="567"/>
      <c r="AS143" s="567"/>
      <c r="AT143" s="1104"/>
      <c r="AU143" s="1104"/>
      <c r="AV143" s="1104"/>
      <c r="AW143" s="1104"/>
      <c r="AX143" s="1104"/>
      <c r="AY143" s="1104"/>
      <c r="AZ143" s="1104"/>
      <c r="BA143" s="1104"/>
      <c r="BB143" s="1104"/>
      <c r="BC143" s="1104"/>
    </row>
    <row r="144" spans="4:55" ht="45" customHeight="1">
      <c r="D144" s="1159">
        <v>18</v>
      </c>
      <c r="E144" s="1380"/>
      <c r="F144" s="1381"/>
      <c r="G144" s="1382"/>
      <c r="H144" s="926"/>
      <c r="I144" s="927"/>
      <c r="J144" s="981"/>
      <c r="K144" s="982"/>
      <c r="L144" s="926"/>
      <c r="M144" s="926"/>
      <c r="N144" s="926"/>
      <c r="O144" s="929"/>
      <c r="P144" s="928"/>
      <c r="Q144" s="1355"/>
      <c r="R144" s="1356"/>
      <c r="S144" s="1357"/>
      <c r="T144" s="1082"/>
      <c r="U144" s="1081">
        <f t="shared" si="14"/>
        <v>0</v>
      </c>
      <c r="V144" s="1082">
        <f t="shared" si="15"/>
        <v>0</v>
      </c>
      <c r="W144" s="570">
        <f t="shared" si="16"/>
        <v>0</v>
      </c>
      <c r="X144" s="1082" t="e">
        <f t="array" ref="X144">INDEX($X$6:$AA$13,MATCH(U144&amp;V144&amp;W144,$X$6:$X$13&amp;$Y$6:$Y$13&amp;$Z$6:$Z$13,0),4)</f>
        <v>#N/A</v>
      </c>
      <c r="Y144" s="1111">
        <f>COUNTIFS(H127:H146,$AP$6,U127:U146,$AK$8)</f>
        <v>0</v>
      </c>
      <c r="Z144" s="1111">
        <f>COUNTIFS(I127:I146,$AP$6,U127:U146,$AK$8)</f>
        <v>0</v>
      </c>
      <c r="AA144" s="570"/>
      <c r="AB144" s="1104"/>
      <c r="AC144" s="1104"/>
      <c r="AD144" s="1104"/>
      <c r="AE144" s="1104"/>
      <c r="AF144" s="1104"/>
      <c r="AG144" s="1104"/>
      <c r="AH144" s="1104"/>
      <c r="AI144" s="567"/>
      <c r="AJ144" s="567"/>
      <c r="AK144" s="1082"/>
      <c r="AL144" s="1082"/>
      <c r="AM144" s="567"/>
      <c r="AN144" s="567"/>
      <c r="AO144" s="570"/>
      <c r="AP144" s="567"/>
      <c r="AQ144" s="567"/>
      <c r="AR144" s="567"/>
      <c r="AS144" s="567"/>
      <c r="AT144" s="1104"/>
      <c r="AU144" s="1104"/>
      <c r="AV144" s="1104"/>
      <c r="AW144" s="1104"/>
      <c r="AX144" s="1104"/>
      <c r="AY144" s="1104"/>
      <c r="AZ144" s="1104"/>
      <c r="BA144" s="1104"/>
      <c r="BB144" s="1104"/>
      <c r="BC144" s="1104"/>
    </row>
    <row r="145" spans="4:68" ht="45" customHeight="1">
      <c r="D145" s="1159">
        <v>19</v>
      </c>
      <c r="E145" s="1380"/>
      <c r="F145" s="1381"/>
      <c r="G145" s="1382"/>
      <c r="H145" s="926"/>
      <c r="I145" s="927"/>
      <c r="J145" s="981"/>
      <c r="K145" s="982"/>
      <c r="L145" s="926"/>
      <c r="M145" s="926"/>
      <c r="N145" s="926"/>
      <c r="O145" s="929"/>
      <c r="P145" s="928"/>
      <c r="Q145" s="1355"/>
      <c r="R145" s="1356"/>
      <c r="S145" s="1357"/>
      <c r="T145" s="1082"/>
      <c r="U145" s="1081">
        <f t="shared" si="14"/>
        <v>0</v>
      </c>
      <c r="V145" s="1082">
        <f t="shared" si="15"/>
        <v>0</v>
      </c>
      <c r="W145" s="570">
        <f t="shared" si="16"/>
        <v>0</v>
      </c>
      <c r="X145" s="1082" t="e">
        <f t="array" ref="X145">INDEX($X$6:$AA$13,MATCH(U145&amp;V145&amp;W145,$X$6:$X$13&amp;$Y$6:$Y$13&amp;$Z$6:$Z$13,0),4)</f>
        <v>#N/A</v>
      </c>
      <c r="Y145" s="1104"/>
      <c r="Z145" s="1104"/>
      <c r="AA145" s="1104"/>
      <c r="AB145" s="1104"/>
      <c r="AC145" s="1104"/>
      <c r="AD145" s="1104"/>
      <c r="AE145" s="1104"/>
      <c r="AF145" s="1104"/>
      <c r="AG145" s="1104"/>
      <c r="AH145" s="1104"/>
      <c r="AI145" s="567"/>
      <c r="AJ145" s="567"/>
      <c r="AK145" s="1082"/>
      <c r="AL145" s="1082"/>
      <c r="AM145" s="567"/>
      <c r="AN145" s="567"/>
      <c r="AO145" s="570"/>
      <c r="AP145" s="567"/>
      <c r="AQ145" s="567"/>
      <c r="AR145" s="567"/>
      <c r="AS145" s="567"/>
      <c r="AT145" s="1104"/>
      <c r="AU145" s="1104"/>
      <c r="AV145" s="1104"/>
      <c r="AW145" s="1104"/>
      <c r="AX145" s="1104"/>
      <c r="AY145" s="1104"/>
      <c r="AZ145" s="1104"/>
      <c r="BA145" s="1104"/>
      <c r="BB145" s="1104"/>
      <c r="BC145" s="1104"/>
    </row>
    <row r="146" spans="4:68" ht="45" customHeight="1" thickBot="1">
      <c r="D146" s="1160">
        <v>20</v>
      </c>
      <c r="E146" s="1380"/>
      <c r="F146" s="1381"/>
      <c r="G146" s="1382"/>
      <c r="H146" s="926"/>
      <c r="I146" s="927"/>
      <c r="J146" s="981"/>
      <c r="K146" s="982"/>
      <c r="L146" s="926"/>
      <c r="M146" s="926"/>
      <c r="N146" s="926"/>
      <c r="O146" s="929"/>
      <c r="P146" s="928"/>
      <c r="Q146" s="1365"/>
      <c r="R146" s="1366"/>
      <c r="S146" s="1367"/>
      <c r="T146" s="1082"/>
      <c r="U146" s="1081">
        <f t="shared" si="14"/>
        <v>0</v>
      </c>
      <c r="V146" s="1082">
        <f t="shared" si="15"/>
        <v>0</v>
      </c>
      <c r="W146" s="570">
        <f t="shared" si="16"/>
        <v>0</v>
      </c>
      <c r="X146" s="1082" t="e">
        <f t="array" ref="X146">INDEX($X$6:$AA$13,MATCH(U146&amp;V146&amp;W146,$X$6:$X$13&amp;$Y$6:$Y$13&amp;$Z$6:$Z$13,0),4)</f>
        <v>#N/A</v>
      </c>
      <c r="Y146" s="1104"/>
      <c r="Z146" s="1104"/>
      <c r="AA146" s="1104"/>
      <c r="AB146" s="1104"/>
      <c r="AC146" s="1104"/>
      <c r="AD146" s="1104"/>
      <c r="AE146" s="1104"/>
      <c r="AF146" s="1104"/>
      <c r="AG146" s="1104"/>
      <c r="AH146" s="567"/>
      <c r="AI146" s="570"/>
      <c r="AJ146" s="567"/>
      <c r="AK146" s="1082"/>
      <c r="AL146" s="1082"/>
      <c r="AM146" s="567"/>
      <c r="AN146" s="567"/>
      <c r="AO146" s="570"/>
      <c r="AP146" s="567"/>
      <c r="AQ146" s="567"/>
      <c r="AR146" s="567"/>
      <c r="AS146" s="567"/>
      <c r="AT146" s="1104"/>
      <c r="AU146" s="1104"/>
      <c r="AV146" s="1104"/>
      <c r="AW146" s="1104"/>
      <c r="AX146" s="1104"/>
      <c r="AY146" s="1104"/>
      <c r="AZ146" s="1104"/>
      <c r="BA146" s="1104"/>
      <c r="BB146" s="1104"/>
      <c r="BC146" s="1104"/>
    </row>
    <row r="147" spans="4:68" ht="45" customHeight="1" thickTop="1" thickBot="1">
      <c r="D147" s="1447" t="s">
        <v>350</v>
      </c>
      <c r="E147" s="1448"/>
      <c r="F147" s="1448"/>
      <c r="G147" s="1449"/>
      <c r="H147" s="974">
        <f>COUNTIF(H127:H146,"〇")</f>
        <v>0</v>
      </c>
      <c r="I147" s="975">
        <f>COUNTIF(I127:I146,"〇")</f>
        <v>0</v>
      </c>
      <c r="J147" s="1077"/>
      <c r="K147" s="1077"/>
      <c r="L147" s="977"/>
      <c r="M147" s="978"/>
      <c r="N147" s="976"/>
      <c r="O147" s="1371"/>
      <c r="P147" s="1372"/>
      <c r="Q147" s="1372"/>
      <c r="R147" s="1372"/>
      <c r="S147" s="1373"/>
      <c r="T147" s="1104"/>
      <c r="U147" s="1081"/>
      <c r="V147" s="1082"/>
      <c r="W147" s="570"/>
      <c r="X147" s="1082"/>
      <c r="Y147" s="1104"/>
      <c r="Z147" s="1104"/>
      <c r="AA147" s="1104"/>
      <c r="AB147" s="1104"/>
      <c r="AC147" s="1104"/>
      <c r="AD147" s="1104"/>
      <c r="AE147" s="1104"/>
      <c r="AF147" s="1104"/>
      <c r="AG147" s="1104"/>
      <c r="AH147" s="1100"/>
      <c r="AI147" s="1100"/>
      <c r="AJ147" s="1100"/>
      <c r="AK147" s="1082"/>
      <c r="AL147" s="1082"/>
      <c r="AM147" s="567"/>
      <c r="AN147" s="567"/>
      <c r="AO147" s="570"/>
      <c r="AP147" s="567"/>
      <c r="AQ147" s="567"/>
      <c r="AR147" s="567"/>
      <c r="AS147" s="567"/>
      <c r="AT147" s="1104"/>
      <c r="AU147" s="1104"/>
      <c r="AV147" s="1104"/>
      <c r="AW147" s="1104"/>
      <c r="AX147" s="1104"/>
      <c r="AY147" s="1104"/>
      <c r="AZ147" s="1104"/>
      <c r="BA147" s="1104"/>
      <c r="BB147" s="1104"/>
      <c r="BC147" s="1104"/>
    </row>
    <row r="148" spans="4:68" ht="45" customHeight="1" thickTop="1">
      <c r="D148" s="951" t="s">
        <v>39</v>
      </c>
      <c r="E148" s="952"/>
      <c r="F148" s="953"/>
      <c r="G148" s="953"/>
      <c r="H148" s="1477"/>
      <c r="I148" s="1478"/>
      <c r="J148" s="1473"/>
      <c r="K148" s="1474"/>
      <c r="L148" s="979">
        <f>COUNTIF(L127:L146,"○")</f>
        <v>0</v>
      </c>
      <c r="M148" s="980">
        <f>COUNTIF(M127:M146,"○")</f>
        <v>0</v>
      </c>
      <c r="N148" s="980">
        <f>COUNTIF(N127:N146,"〇")</f>
        <v>0</v>
      </c>
      <c r="O148" s="1374"/>
      <c r="P148" s="1375"/>
      <c r="Q148" s="1375"/>
      <c r="R148" s="1375"/>
      <c r="S148" s="1376"/>
      <c r="T148" s="572"/>
      <c r="U148" s="1081"/>
      <c r="V148" s="1082"/>
      <c r="W148" s="1434"/>
      <c r="X148" s="1434"/>
      <c r="Y148" s="1434"/>
      <c r="Z148" s="1082"/>
      <c r="AA148" s="1082"/>
      <c r="AB148" s="1082"/>
      <c r="AC148" s="1100"/>
      <c r="AD148" s="1100"/>
      <c r="AE148" s="1100"/>
      <c r="AF148" s="1100"/>
      <c r="AG148" s="1100"/>
      <c r="AH148" s="1100"/>
      <c r="AI148" s="1100"/>
      <c r="AJ148" s="1100"/>
      <c r="AK148" s="1082"/>
      <c r="AL148" s="1082"/>
      <c r="AM148" s="567"/>
      <c r="AN148" s="567"/>
      <c r="AO148" s="570"/>
      <c r="AP148" s="567"/>
      <c r="AQ148" s="567"/>
      <c r="AR148" s="567"/>
      <c r="AS148" s="567"/>
      <c r="AT148" s="1104"/>
      <c r="AU148" s="1104"/>
      <c r="AV148" s="1104"/>
      <c r="AW148" s="1104"/>
      <c r="AX148" s="1104"/>
      <c r="AY148" s="1104"/>
      <c r="AZ148" s="1104"/>
      <c r="BA148" s="1104"/>
      <c r="BB148" s="1104"/>
      <c r="BC148" s="1104"/>
    </row>
    <row r="149" spans="4:68" s="20" customFormat="1" ht="45" customHeight="1" thickBot="1">
      <c r="D149" s="963" t="s">
        <v>244</v>
      </c>
      <c r="E149" s="964"/>
      <c r="F149" s="965"/>
      <c r="G149" s="965"/>
      <c r="H149" s="1475"/>
      <c r="I149" s="1476"/>
      <c r="J149" s="1489"/>
      <c r="K149" s="1490"/>
      <c r="L149" s="1078">
        <f>COUNTIF(L127:L146,"△")</f>
        <v>0</v>
      </c>
      <c r="M149" s="1079">
        <f>COUNTIF(M127:M146,"△")</f>
        <v>0</v>
      </c>
      <c r="N149" s="1079">
        <f>COUNTIF(N127:N146,"△")</f>
        <v>0</v>
      </c>
      <c r="O149" s="1377"/>
      <c r="P149" s="1378"/>
      <c r="Q149" s="1378"/>
      <c r="R149" s="1378"/>
      <c r="S149" s="1379"/>
      <c r="T149" s="572"/>
      <c r="U149" s="1089"/>
      <c r="V149" s="568"/>
      <c r="W149" s="1082"/>
      <c r="X149" s="572"/>
      <c r="Y149" s="572"/>
      <c r="Z149" s="572"/>
      <c r="AA149" s="572"/>
      <c r="AB149" s="572"/>
      <c r="AC149" s="1142"/>
      <c r="AD149" s="1142"/>
      <c r="AE149" s="1142"/>
      <c r="AF149" s="1142"/>
      <c r="AG149" s="1142"/>
      <c r="AH149" s="1142"/>
      <c r="AI149" s="1142"/>
      <c r="AJ149" s="1142"/>
      <c r="AK149" s="572"/>
      <c r="AL149" s="572"/>
      <c r="AM149" s="1094"/>
      <c r="AN149" s="1094"/>
      <c r="AO149" s="1095"/>
      <c r="AP149" s="1094"/>
      <c r="AQ149" s="1094"/>
      <c r="AR149" s="1094"/>
      <c r="AS149" s="1094"/>
      <c r="AT149" s="1096"/>
      <c r="AU149" s="1096"/>
      <c r="AV149" s="1096"/>
      <c r="AW149" s="1096"/>
      <c r="AX149" s="1096"/>
      <c r="AY149" s="1096"/>
      <c r="AZ149" s="1096"/>
      <c r="BA149" s="1096"/>
      <c r="BB149" s="1096"/>
      <c r="BC149" s="1096"/>
      <c r="BD149" s="571"/>
      <c r="BE149" s="571"/>
      <c r="BF149" s="571"/>
      <c r="BG149" s="571"/>
      <c r="BH149" s="571"/>
      <c r="BI149" s="571"/>
      <c r="BJ149" s="571"/>
      <c r="BK149" s="571"/>
      <c r="BL149" s="571"/>
      <c r="BM149" s="571"/>
      <c r="BN149" s="571"/>
      <c r="BO149" s="571"/>
      <c r="BP149" s="571"/>
    </row>
    <row r="150" spans="4:68" ht="45" customHeight="1" thickBot="1">
      <c r="D150" s="1143"/>
      <c r="E150" s="1143"/>
      <c r="F150" s="1143"/>
      <c r="G150" s="1143"/>
      <c r="H150" s="1143"/>
      <c r="I150" s="1143"/>
      <c r="J150" s="1143"/>
      <c r="K150" s="1143"/>
      <c r="L150" s="1143"/>
      <c r="M150" s="1143"/>
      <c r="N150" s="1143"/>
      <c r="O150" s="1143"/>
      <c r="P150" s="1144"/>
      <c r="Q150" s="1144"/>
      <c r="R150" s="1144"/>
      <c r="S150" s="1143"/>
      <c r="T150" s="1104"/>
      <c r="U150" s="1081"/>
      <c r="V150" s="567"/>
      <c r="W150" s="570"/>
      <c r="X150" s="570"/>
      <c r="Y150" s="570"/>
      <c r="Z150" s="570"/>
      <c r="AA150" s="570"/>
      <c r="AB150" s="570"/>
      <c r="AC150" s="567"/>
      <c r="AD150" s="567"/>
      <c r="AE150" s="567"/>
      <c r="AF150" s="567"/>
      <c r="AG150" s="567"/>
      <c r="AH150" s="567"/>
      <c r="AI150" s="567"/>
      <c r="AJ150" s="567"/>
      <c r="AK150" s="567"/>
      <c r="AL150" s="567"/>
      <c r="AM150" s="567"/>
      <c r="AN150" s="567"/>
      <c r="AO150" s="570"/>
      <c r="AP150" s="567"/>
      <c r="AQ150" s="567"/>
      <c r="AR150" s="567"/>
      <c r="AS150" s="567"/>
      <c r="AT150" s="1104"/>
      <c r="AU150" s="1104"/>
      <c r="AV150" s="1104"/>
      <c r="AW150" s="1104"/>
      <c r="AX150" s="1104"/>
      <c r="AY150" s="1104"/>
      <c r="AZ150" s="1104"/>
      <c r="BA150" s="1104"/>
      <c r="BB150" s="1104"/>
      <c r="BC150" s="1104"/>
    </row>
    <row r="151" spans="4:68" s="19" customFormat="1" ht="45" customHeight="1" thickBot="1">
      <c r="D151" s="1383" t="s">
        <v>258</v>
      </c>
      <c r="E151" s="1384"/>
      <c r="F151" s="1368"/>
      <c r="G151" s="1369"/>
      <c r="H151" s="1369"/>
      <c r="I151" s="1369"/>
      <c r="J151" s="1369"/>
      <c r="K151" s="1370"/>
      <c r="L151" s="103"/>
      <c r="M151" s="103"/>
      <c r="N151" s="103"/>
      <c r="O151" s="1361" t="s">
        <v>351</v>
      </c>
      <c r="P151" s="1361"/>
      <c r="Q151" s="103" t="s">
        <v>535</v>
      </c>
      <c r="R151" s="103"/>
      <c r="S151" s="370"/>
      <c r="T151" s="1080"/>
      <c r="U151" s="1081"/>
      <c r="V151" s="567"/>
      <c r="W151" s="570"/>
      <c r="X151" s="1082"/>
      <c r="Y151" s="1389" t="s">
        <v>769</v>
      </c>
      <c r="Z151" s="1390"/>
      <c r="AA151" s="1390"/>
      <c r="AB151" s="1391"/>
      <c r="AC151" s="1392" t="s">
        <v>770</v>
      </c>
      <c r="AD151" s="1393"/>
      <c r="AE151" s="1393"/>
      <c r="AF151" s="1394"/>
      <c r="AG151" s="1083" t="s">
        <v>236</v>
      </c>
      <c r="AH151" s="1084"/>
      <c r="AI151" s="1085"/>
      <c r="AJ151" s="572"/>
      <c r="AK151" s="567"/>
      <c r="AL151" s="567"/>
      <c r="AM151" s="567"/>
      <c r="AN151" s="567"/>
      <c r="AO151" s="570"/>
      <c r="AP151" s="567"/>
      <c r="AQ151" s="1082"/>
      <c r="AR151" s="1082"/>
      <c r="AS151" s="1082"/>
      <c r="AT151" s="1086"/>
      <c r="AU151" s="1086"/>
      <c r="AV151" s="1087"/>
      <c r="AW151" s="1087"/>
      <c r="AX151" s="1087"/>
      <c r="AY151" s="1087"/>
      <c r="AZ151" s="1087"/>
      <c r="BA151" s="1087"/>
      <c r="BB151" s="1087"/>
      <c r="BC151" s="1087"/>
      <c r="BD151" s="543"/>
      <c r="BE151" s="543"/>
      <c r="BF151" s="543"/>
      <c r="BG151" s="543"/>
      <c r="BH151" s="543"/>
      <c r="BI151" s="543"/>
      <c r="BJ151" s="543"/>
      <c r="BK151" s="543"/>
      <c r="BL151" s="543"/>
      <c r="BM151" s="543"/>
      <c r="BN151" s="543"/>
      <c r="BO151" s="543"/>
      <c r="BP151" s="543"/>
    </row>
    <row r="152" spans="4:68" s="20" customFormat="1" ht="45" customHeight="1" thickBot="1">
      <c r="D152" s="1066" t="s">
        <v>35</v>
      </c>
      <c r="E152" s="1067"/>
      <c r="F152" s="1450">
        <f>①利用!$S$8</f>
        <v>0</v>
      </c>
      <c r="G152" s="1451"/>
      <c r="H152" s="1451"/>
      <c r="I152" s="1451"/>
      <c r="J152" s="1451"/>
      <c r="K152" s="1451"/>
      <c r="L152" s="1451"/>
      <c r="M152" s="1451"/>
      <c r="N152" s="1451"/>
      <c r="O152" s="1451"/>
      <c r="P152" s="1451"/>
      <c r="Q152" s="1451"/>
      <c r="R152" s="1451"/>
      <c r="S152" s="1452"/>
      <c r="T152" s="568"/>
      <c r="U152" s="1089"/>
      <c r="V152" s="572"/>
      <c r="W152" s="1082"/>
      <c r="X152" s="570"/>
      <c r="Y152" s="1090"/>
      <c r="Z152" s="1091">
        <f>COUNTIFS(L154:L173,$AO$5,U154:U173,$AK$6)</f>
        <v>0</v>
      </c>
      <c r="AA152" s="1091">
        <f>SUM(Y154:AA154)</f>
        <v>0</v>
      </c>
      <c r="AB152" s="1092">
        <f>COUNTIFS(L154:L173,$AO$7,U154:U173,$AK$6)</f>
        <v>0</v>
      </c>
      <c r="AC152" s="1395">
        <f>COUNTIFS(M154:M173,$AO$5,U154:U173,$AK$6)</f>
        <v>0</v>
      </c>
      <c r="AD152" s="1396"/>
      <c r="AE152" s="1091">
        <f>SUM(AC154:AE154)</f>
        <v>0</v>
      </c>
      <c r="AF152" s="1092">
        <f>COUNTIFS(M154:M173,$AO$7,U154:U173,$AK$6)</f>
        <v>0</v>
      </c>
      <c r="AG152" s="1093"/>
      <c r="AH152" s="1091">
        <f>COUNTIFS(N154:N173,$AO$7,U154:U173,$AK$6)</f>
        <v>0</v>
      </c>
      <c r="AI152" s="886"/>
      <c r="AJ152" s="1088"/>
      <c r="AK152" s="572"/>
      <c r="AL152" s="572"/>
      <c r="AM152" s="1094"/>
      <c r="AN152" s="1094"/>
      <c r="AO152" s="1095"/>
      <c r="AP152" s="1094"/>
      <c r="AQ152" s="1082"/>
      <c r="AR152" s="1082"/>
      <c r="AS152" s="1082"/>
      <c r="AT152" s="1086"/>
      <c r="AU152" s="1086"/>
      <c r="AV152" s="1096"/>
      <c r="AW152" s="1096"/>
      <c r="AX152" s="1096"/>
      <c r="AY152" s="1096"/>
      <c r="AZ152" s="1096"/>
      <c r="BA152" s="1096"/>
      <c r="BB152" s="1096"/>
      <c r="BC152" s="1096"/>
      <c r="BD152" s="571"/>
      <c r="BE152" s="571"/>
      <c r="BF152" s="571"/>
      <c r="BG152" s="571"/>
      <c r="BH152" s="571"/>
      <c r="BI152" s="571"/>
      <c r="BJ152" s="571"/>
      <c r="BK152" s="571"/>
      <c r="BL152" s="571"/>
      <c r="BM152" s="571"/>
      <c r="BN152" s="571"/>
      <c r="BO152" s="571"/>
      <c r="BP152" s="571"/>
    </row>
    <row r="153" spans="4:68" s="19" customFormat="1" ht="45" customHeight="1">
      <c r="D153" s="1070" t="s">
        <v>36</v>
      </c>
      <c r="E153" s="1071"/>
      <c r="F153" s="1072" t="s">
        <v>154</v>
      </c>
      <c r="G153" s="1073"/>
      <c r="H153" s="1074" t="s">
        <v>37</v>
      </c>
      <c r="I153" s="1075" t="s">
        <v>38</v>
      </c>
      <c r="J153" s="1353" t="s">
        <v>153</v>
      </c>
      <c r="K153" s="1354"/>
      <c r="L153" s="1068" t="s">
        <v>311</v>
      </c>
      <c r="M153" s="1068" t="s">
        <v>235</v>
      </c>
      <c r="N153" s="1069" t="s">
        <v>236</v>
      </c>
      <c r="O153" s="1076" t="s">
        <v>775</v>
      </c>
      <c r="P153" s="1076" t="s">
        <v>366</v>
      </c>
      <c r="Q153" s="1491" t="s">
        <v>401</v>
      </c>
      <c r="R153" s="1492"/>
      <c r="S153" s="1493"/>
      <c r="T153" s="1082"/>
      <c r="U153" s="1081"/>
      <c r="V153" s="1088"/>
      <c r="W153" s="570"/>
      <c r="X153" s="572"/>
      <c r="Y153" s="1097" t="s">
        <v>361</v>
      </c>
      <c r="Z153" s="1098" t="s">
        <v>360</v>
      </c>
      <c r="AA153" s="1082" t="s">
        <v>353</v>
      </c>
      <c r="AB153" s="1099" t="s">
        <v>362</v>
      </c>
      <c r="AC153" s="1097" t="s">
        <v>361</v>
      </c>
      <c r="AD153" s="1098" t="s">
        <v>360</v>
      </c>
      <c r="AE153" s="1082" t="s">
        <v>353</v>
      </c>
      <c r="AF153" s="1099" t="s">
        <v>362</v>
      </c>
      <c r="AG153" s="1097" t="s">
        <v>353</v>
      </c>
      <c r="AH153" s="1082" t="s">
        <v>362</v>
      </c>
      <c r="AI153" s="887"/>
      <c r="AJ153" s="1088"/>
      <c r="AK153" s="1089" t="s">
        <v>334</v>
      </c>
      <c r="AL153" s="567"/>
      <c r="AM153" s="1100">
        <f>COUNTIFS(J153:J173,$AK$12,K153:K173,"&lt;5",H153:H173,$AO$6)</f>
        <v>0</v>
      </c>
      <c r="AN153" s="1100">
        <f>COUNTIFS(J153:J173,$AK$12,K153:K173,"&lt;5",I153:I173,$AA$6)</f>
        <v>0</v>
      </c>
      <c r="AO153" s="570"/>
      <c r="AP153" s="567"/>
      <c r="AQ153" s="1082"/>
      <c r="AR153" s="1082"/>
      <c r="AS153" s="1100"/>
      <c r="AT153" s="1086"/>
      <c r="AU153" s="1087"/>
      <c r="AV153" s="1087"/>
      <c r="AW153" s="1087"/>
      <c r="AX153" s="1087"/>
      <c r="AY153" s="1087"/>
      <c r="AZ153" s="1087"/>
      <c r="BA153" s="1087"/>
      <c r="BB153" s="1087"/>
      <c r="BC153" s="1087"/>
      <c r="BD153" s="543"/>
      <c r="BE153" s="543"/>
      <c r="BF153" s="543"/>
      <c r="BG153" s="543"/>
      <c r="BH153" s="543"/>
      <c r="BI153" s="543"/>
      <c r="BJ153" s="543"/>
      <c r="BK153" s="543"/>
      <c r="BL153" s="543"/>
      <c r="BM153" s="543"/>
      <c r="BN153" s="543"/>
      <c r="BO153" s="543"/>
      <c r="BP153" s="543"/>
    </row>
    <row r="154" spans="4:68" s="19" customFormat="1" ht="45" customHeight="1">
      <c r="D154" s="1158">
        <v>1</v>
      </c>
      <c r="E154" s="1380"/>
      <c r="F154" s="1381"/>
      <c r="G154" s="1382"/>
      <c r="H154" s="926"/>
      <c r="I154" s="927"/>
      <c r="J154" s="935"/>
      <c r="K154" s="936"/>
      <c r="L154" s="926"/>
      <c r="M154" s="926"/>
      <c r="N154" s="926"/>
      <c r="O154" s="929"/>
      <c r="P154" s="928"/>
      <c r="Q154" s="1362"/>
      <c r="R154" s="1363"/>
      <c r="S154" s="1364"/>
      <c r="T154" s="1082"/>
      <c r="U154" s="1081">
        <f>$F$151</f>
        <v>0</v>
      </c>
      <c r="V154" s="1082">
        <f>H154</f>
        <v>0</v>
      </c>
      <c r="W154" s="570">
        <f>I154</f>
        <v>0</v>
      </c>
      <c r="X154" s="1082" t="e">
        <f t="array" ref="X154">INDEX($X$6:$AA$13,MATCH(U154&amp;V154&amp;W154,$X$6:$X$13&amp;$Y$6:$Y$13&amp;$Z$6:$Z$13,0),4)</f>
        <v>#N/A</v>
      </c>
      <c r="Y154" s="1093">
        <f>COUNTIFS(L154:L173,$AO$5,U154:U173,$AK$6,O154:O173,#REF!)-Y155-Y156</f>
        <v>0</v>
      </c>
      <c r="Z154" s="1091">
        <f>COUNTIFS(L154:L173,$AO$5,U154:U173,$AK$6)-Y154-Y155-Z155-Z156-Y156</f>
        <v>0</v>
      </c>
      <c r="AA154" s="1091">
        <f>COUNTIFS(L154:L173,$AO$7,U154:U173,$AK$6,O154:O173,#REF!)-AA155-AA156</f>
        <v>0</v>
      </c>
      <c r="AB154" s="1092">
        <f>AB152-AA155-AA156-AA154-AB155-AB156</f>
        <v>0</v>
      </c>
      <c r="AC154" s="1093">
        <f>COUNTIFS(M154:M173,$AO$5,U154:U173,$AK$6,O154:O173,#REF!)-AC155-AC156</f>
        <v>0</v>
      </c>
      <c r="AD154" s="1091">
        <f>COUNTIFS(M154:M173,$AO$5,U154:U173,$AK$6)-AC154-AC155-AC156-AD156-AD155</f>
        <v>0</v>
      </c>
      <c r="AE154" s="1091">
        <f>COUNTIFS(M154:M173,$AO$7,U154:U173,$AK$6,O154:O173,#REF!)-AE155-AE156</f>
        <v>0</v>
      </c>
      <c r="AF154" s="1092">
        <f>AF152-AE155-AE156-AE154-AF155-AF156</f>
        <v>0</v>
      </c>
      <c r="AG154" s="1093">
        <f>COUNTIFS(N154:N173,$AO$7,U154:U173,$AK$6,O154:O173,#REF!)-AG155-AG156</f>
        <v>0</v>
      </c>
      <c r="AH154" s="1091">
        <f>AH152-AG155-AG156-AG154-AH155-AH156</f>
        <v>0</v>
      </c>
      <c r="AI154" s="886"/>
      <c r="AJ154" s="1088"/>
      <c r="AK154" s="1089" t="s">
        <v>335</v>
      </c>
      <c r="AL154" s="567"/>
      <c r="AM154" s="1100">
        <f>COUNTIFS(J154:J173,$AK$12,K154:K173,"&gt;4",H154:H173,$AO$6)</f>
        <v>0</v>
      </c>
      <c r="AN154" s="1100">
        <f>COUNTIFS(J154:J173,$AK$12,K154:K173,"&gt;4",I154:I173,$AA$6)</f>
        <v>0</v>
      </c>
      <c r="AO154" s="570"/>
      <c r="AP154" s="567"/>
      <c r="AQ154" s="567"/>
      <c r="AR154" s="567"/>
      <c r="AS154" s="567"/>
      <c r="AT154" s="1087"/>
      <c r="AU154" s="1087"/>
      <c r="AV154" s="1087"/>
      <c r="AW154" s="1087"/>
      <c r="AX154" s="1087"/>
      <c r="AY154" s="1087"/>
      <c r="AZ154" s="1087"/>
      <c r="BA154" s="1087"/>
      <c r="BB154" s="1087"/>
      <c r="BC154" s="1087"/>
      <c r="BD154" s="543"/>
      <c r="BE154" s="543"/>
      <c r="BF154" s="543"/>
      <c r="BG154" s="543"/>
      <c r="BH154" s="543"/>
      <c r="BI154" s="543"/>
      <c r="BJ154" s="543"/>
      <c r="BK154" s="543"/>
      <c r="BL154" s="543"/>
      <c r="BM154" s="543"/>
      <c r="BN154" s="543"/>
      <c r="BO154" s="543"/>
      <c r="BP154" s="543"/>
    </row>
    <row r="155" spans="4:68" ht="45" customHeight="1">
      <c r="D155" s="1159">
        <v>2</v>
      </c>
      <c r="E155" s="1380"/>
      <c r="F155" s="1381"/>
      <c r="G155" s="1382"/>
      <c r="H155" s="926"/>
      <c r="I155" s="927"/>
      <c r="J155" s="935"/>
      <c r="K155" s="936"/>
      <c r="L155" s="926"/>
      <c r="M155" s="926"/>
      <c r="N155" s="926"/>
      <c r="O155" s="929"/>
      <c r="P155" s="928"/>
      <c r="Q155" s="1355"/>
      <c r="R155" s="1356"/>
      <c r="S155" s="1357"/>
      <c r="T155" s="1082"/>
      <c r="U155" s="1081">
        <f t="shared" ref="U155:U173" si="17">$F$151</f>
        <v>0</v>
      </c>
      <c r="V155" s="1082">
        <f>H155</f>
        <v>0</v>
      </c>
      <c r="W155" s="570">
        <f>I155</f>
        <v>0</v>
      </c>
      <c r="X155" s="1082" t="e">
        <f t="array" ref="X155">INDEX($X$6:$AA$13,MATCH(U155&amp;V155&amp;W155,$X$6:$X$13&amp;$Y$6:$Y$13&amp;$Z$6:$Z$13,0),4)</f>
        <v>#N/A</v>
      </c>
      <c r="Y155" s="1101">
        <f>COUNTIFS(L154:L173,$AN$5,U154:U173,$AK$6,P154:P173,#REF!,O154:O173,#REF!)</f>
        <v>0</v>
      </c>
      <c r="Z155" s="1102">
        <f>COUNTIFS(L154:L173,$AO$5,U154:U173,$AK$6,P154:P173,#REF!)-Y155</f>
        <v>0</v>
      </c>
      <c r="AA155" s="1102">
        <f>COUNTIFS(L154:L173,$AN$6,U154:U173,$AK$6,P154:P173,#REF!,O154:O173,#REF!)</f>
        <v>0</v>
      </c>
      <c r="AB155" s="1103">
        <f>COUNTIFS(L154:L173,$AN$6,U154:U173,$AK$6,P154:P173,#REF!)-AA155</f>
        <v>0</v>
      </c>
      <c r="AC155" s="1101">
        <f>COUNTIFS(M154:M173,$AO$5,U154:U173,$AK$6,P154:P173,#REF!,O154:O173,#REF!)</f>
        <v>0</v>
      </c>
      <c r="AD155" s="1102">
        <f>COUNTIFS(M154:M173,$AO$5,U154:U173,$AK$6,P154:P173,#REF!)-AC155</f>
        <v>0</v>
      </c>
      <c r="AE155" s="1102">
        <f>COUNTIFS(M154:M173,$AN$6,U154:U173,$AK$6,P154:P173,#REF!,O154:O173,#REF!)</f>
        <v>0</v>
      </c>
      <c r="AF155" s="1103">
        <f>COUNTIFS(M154:M173,$AN$6,U154:U173,$AK$6,P154:P173,#REF!)-AE155</f>
        <v>0</v>
      </c>
      <c r="AG155" s="1101">
        <f>COUNTIFS(N154:N173,$AN$6,U154:U173,$AK$6,P154:P173,#REF!,O154:O173,#REF!)</f>
        <v>0</v>
      </c>
      <c r="AH155" s="1102">
        <f>COUNTIFS(N154:N173,$AN$6,U154:U173,$AK$6,P154:P173,#REF!)-AG155</f>
        <v>0</v>
      </c>
      <c r="AI155" s="1103"/>
      <c r="AJ155" s="1088" t="s">
        <v>773</v>
      </c>
      <c r="AK155" s="1082"/>
      <c r="AL155" s="567"/>
      <c r="AM155" s="1100">
        <f>COUNTIFS(J154:J173,$AK$13,K154:K173,"&lt;5",H154:H173,$AA$6)</f>
        <v>0</v>
      </c>
      <c r="AN155" s="1100">
        <f>COUNTIFS(J154:J173,$AK$13,K154:K173,"&lt;5",I154:I173,$AA$6)</f>
        <v>0</v>
      </c>
      <c r="AO155" s="570"/>
      <c r="AP155" s="567"/>
      <c r="AQ155" s="567"/>
      <c r="AR155" s="567"/>
      <c r="AS155" s="567"/>
      <c r="AT155" s="1104"/>
      <c r="AU155" s="1104"/>
      <c r="AV155" s="1104"/>
      <c r="AW155" s="1104"/>
      <c r="AX155" s="1104"/>
      <c r="AY155" s="1104"/>
      <c r="AZ155" s="1104"/>
      <c r="BA155" s="1104"/>
      <c r="BB155" s="1104"/>
      <c r="BC155" s="1104"/>
    </row>
    <row r="156" spans="4:68" ht="45" customHeight="1">
      <c r="D156" s="1159">
        <v>3</v>
      </c>
      <c r="E156" s="1380"/>
      <c r="F156" s="1381"/>
      <c r="G156" s="1382"/>
      <c r="H156" s="926"/>
      <c r="I156" s="927"/>
      <c r="J156" s="935"/>
      <c r="K156" s="936"/>
      <c r="L156" s="926"/>
      <c r="M156" s="926"/>
      <c r="N156" s="926"/>
      <c r="O156" s="929"/>
      <c r="P156" s="928"/>
      <c r="Q156" s="1355"/>
      <c r="R156" s="1356"/>
      <c r="S156" s="1357"/>
      <c r="T156" s="1082"/>
      <c r="U156" s="1081">
        <f t="shared" si="17"/>
        <v>0</v>
      </c>
      <c r="V156" s="1082">
        <f t="shared" ref="V156:V173" si="18">H156</f>
        <v>0</v>
      </c>
      <c r="W156" s="570">
        <f t="shared" ref="W156:W173" si="19">I156</f>
        <v>0</v>
      </c>
      <c r="X156" s="1082" t="e">
        <f t="array" ref="X156">INDEX($X$6:$AA$13,MATCH(U156&amp;V156&amp;W156,$X$6:$X$13&amp;$Y$6:$Y$13&amp;$Z$6:$Z$13,0),4)</f>
        <v>#N/A</v>
      </c>
      <c r="Y156" s="1105">
        <f>COUNTIFS(L154:L173,$AN$5,U154:U173,$AK$6,P154:P173,#REF!,O154:O173,#REF!)</f>
        <v>0</v>
      </c>
      <c r="Z156" s="1106">
        <f>COUNTIFS(L154:L173,$AN$5,U154:U173,$AK$6,P154:P173,#REF!)-Y156</f>
        <v>0</v>
      </c>
      <c r="AA156" s="1106">
        <f>COUNTIFS(L154:L173,$AN$6,U154:U173,$AK$6,P154:P173,#REF!,O154:O173,#REF!)</f>
        <v>0</v>
      </c>
      <c r="AB156" s="1107">
        <f>COUNTIFS(L154:L173,$AN$6,U154:U173,$AK$6,P154:P173,#REF!)-AA156</f>
        <v>0</v>
      </c>
      <c r="AC156" s="1105">
        <f>COUNTIFS(M154:M173,$AN$5,U154:U173,$AK$6,P154:P173,#REF!,O154:O173,#REF!)</f>
        <v>0</v>
      </c>
      <c r="AD156" s="1106">
        <f>COUNTIFS(M154:M173,$AN$5,U154:U173,$AK$6,P154:P173,#REF!)-AC156</f>
        <v>0</v>
      </c>
      <c r="AE156" s="1106">
        <f>COUNTIFS(M154:M173,$AN$6,U154:U173,$AK$6,P154:P173,#REF!,O154:O173,#REF!)</f>
        <v>0</v>
      </c>
      <c r="AF156" s="1107">
        <f>COUNTIFS(M154:M173,$AN$6,U154:U173,$AK$6,P154:P173,#REF!)-AE156</f>
        <v>0</v>
      </c>
      <c r="AG156" s="1105">
        <f>COUNTIFS(N154:N173,$AN$6,U154:U173,$AK$6,P154:P173,#REF!,O154:O173,#REF!)</f>
        <v>0</v>
      </c>
      <c r="AH156" s="1106">
        <f>COUNTIFS(N154:N173,$AN$6,U154:U173,$AK$6,P154:P173,#REF!)-AG156</f>
        <v>0</v>
      </c>
      <c r="AI156" s="1107"/>
      <c r="AJ156" s="1088" t="s">
        <v>771</v>
      </c>
      <c r="AK156" s="1082"/>
      <c r="AL156" s="567"/>
      <c r="AM156" s="1100">
        <f>COUNTIFS(J154:J173,$AK$14,K154:K173,"&lt;5",H154:H173,$AA$6)</f>
        <v>0</v>
      </c>
      <c r="AN156" s="1100">
        <f>COUNTIFS(J154:J173,$AK$14,K154:K173,"&lt;5",I154:I173,$AA$6)</f>
        <v>0</v>
      </c>
      <c r="AO156" s="570"/>
      <c r="AP156" s="567"/>
      <c r="AQ156" s="567"/>
      <c r="AR156" s="567"/>
      <c r="AS156" s="567"/>
      <c r="AT156" s="1104"/>
      <c r="AU156" s="1104"/>
      <c r="AV156" s="1104"/>
      <c r="AW156" s="1104"/>
      <c r="AX156" s="1104"/>
      <c r="AY156" s="1104"/>
      <c r="AZ156" s="1104"/>
      <c r="BA156" s="1104"/>
      <c r="BB156" s="1104"/>
      <c r="BC156" s="1104"/>
    </row>
    <row r="157" spans="4:68" ht="45" customHeight="1">
      <c r="D157" s="1159">
        <v>4</v>
      </c>
      <c r="E157" s="1380"/>
      <c r="F157" s="1381"/>
      <c r="G157" s="1382"/>
      <c r="H157" s="926"/>
      <c r="I157" s="927"/>
      <c r="J157" s="935"/>
      <c r="K157" s="936"/>
      <c r="L157" s="926"/>
      <c r="M157" s="926"/>
      <c r="N157" s="926"/>
      <c r="O157" s="929"/>
      <c r="P157" s="928"/>
      <c r="Q157" s="1355"/>
      <c r="R157" s="1356"/>
      <c r="S157" s="1357"/>
      <c r="T157" s="1082"/>
      <c r="U157" s="1081">
        <f t="shared" si="17"/>
        <v>0</v>
      </c>
      <c r="V157" s="1082">
        <f t="shared" si="18"/>
        <v>0</v>
      </c>
      <c r="W157" s="570">
        <f t="shared" si="19"/>
        <v>0</v>
      </c>
      <c r="X157" s="1082" t="e">
        <f t="array" ref="X157">INDEX($X$6:$AA$13,MATCH(U157&amp;V157&amp;W157,$X$6:$X$13&amp;$Y$6:$Y$13&amp;$Z$6:$Z$13,0),4)</f>
        <v>#N/A</v>
      </c>
      <c r="Y157" s="1108">
        <f>SUM(Y154:Y156)</f>
        <v>0</v>
      </c>
      <c r="Z157" s="570">
        <f>SUM(Z154:Z156)</f>
        <v>0</v>
      </c>
      <c r="AA157" s="570">
        <f>SUM(AA154:AA156)</f>
        <v>0</v>
      </c>
      <c r="AB157" s="1099">
        <f>SUM(AB154:AB156)</f>
        <v>0</v>
      </c>
      <c r="AC157" s="1108">
        <f>SUM(AC154:AC156)</f>
        <v>0</v>
      </c>
      <c r="AD157" s="570">
        <f>SUM(AD153:AD156)</f>
        <v>0</v>
      </c>
      <c r="AE157" s="570">
        <f>SUM(AE153:AE156)</f>
        <v>0</v>
      </c>
      <c r="AF157" s="1099">
        <f>SUM(AF154:AF156)</f>
        <v>0</v>
      </c>
      <c r="AG157" s="570">
        <f>SUM(AG153:AG156)</f>
        <v>0</v>
      </c>
      <c r="AH157" s="1082"/>
      <c r="AI157" s="1092"/>
      <c r="AJ157" s="1088"/>
      <c r="AK157" s="1082"/>
      <c r="AL157" s="567"/>
      <c r="AM157" s="1100">
        <f>SUM(AM154:AM156)</f>
        <v>0</v>
      </c>
      <c r="AN157" s="1100">
        <f>SUM(AN154:AN156)</f>
        <v>0</v>
      </c>
      <c r="AO157" s="570"/>
      <c r="AP157" s="567"/>
      <c r="AQ157" s="567"/>
      <c r="AR157" s="567"/>
      <c r="AS157" s="567"/>
      <c r="AT157" s="1104"/>
      <c r="AU157" s="1104"/>
      <c r="AV157" s="1104"/>
      <c r="AW157" s="1104"/>
      <c r="AX157" s="1104"/>
      <c r="AY157" s="1104"/>
      <c r="AZ157" s="1104"/>
      <c r="BA157" s="1104"/>
      <c r="BB157" s="1104"/>
      <c r="BC157" s="1104"/>
    </row>
    <row r="158" spans="4:68" ht="45" customHeight="1">
      <c r="D158" s="1159">
        <v>5</v>
      </c>
      <c r="E158" s="1380"/>
      <c r="F158" s="1381"/>
      <c r="G158" s="1382"/>
      <c r="H158" s="926"/>
      <c r="I158" s="927"/>
      <c r="J158" s="935"/>
      <c r="K158" s="936"/>
      <c r="L158" s="926"/>
      <c r="M158" s="926"/>
      <c r="N158" s="926"/>
      <c r="O158" s="929"/>
      <c r="P158" s="928"/>
      <c r="Q158" s="1355"/>
      <c r="R158" s="1356"/>
      <c r="S158" s="1357"/>
      <c r="T158" s="1082"/>
      <c r="U158" s="1081">
        <f t="shared" si="17"/>
        <v>0</v>
      </c>
      <c r="V158" s="1082">
        <f t="shared" si="18"/>
        <v>0</v>
      </c>
      <c r="W158" s="570">
        <f t="shared" si="19"/>
        <v>0</v>
      </c>
      <c r="X158" s="1082" t="e">
        <f t="array" ref="X158">INDEX($X$6:$AA$13,MATCH(U158&amp;V158&amp;W158,$X$6:$X$13&amp;$Y$6:$Y$13&amp;$Z$6:$Z$13,0),4)</f>
        <v>#N/A</v>
      </c>
      <c r="Y158" s="1531">
        <f>SUM(Y157:AB157)</f>
        <v>0</v>
      </c>
      <c r="Z158" s="1532"/>
      <c r="AA158" s="1532"/>
      <c r="AB158" s="1533"/>
      <c r="AC158" s="1531">
        <f>SUM(AC157:AF157)</f>
        <v>0</v>
      </c>
      <c r="AD158" s="1532"/>
      <c r="AE158" s="1532"/>
      <c r="AF158" s="1533"/>
      <c r="AG158" s="1534">
        <f>SUM(AG157:AH157)</f>
        <v>0</v>
      </c>
      <c r="AH158" s="1535"/>
      <c r="AI158" s="1099"/>
      <c r="AJ158" s="567"/>
      <c r="AK158" s="1082"/>
      <c r="AL158" s="1082"/>
      <c r="AM158" s="567"/>
      <c r="AN158" s="567"/>
      <c r="AO158" s="570"/>
      <c r="AP158" s="567"/>
      <c r="AQ158" s="567"/>
      <c r="AR158" s="567"/>
      <c r="AS158" s="567"/>
      <c r="AT158" s="1104"/>
      <c r="AU158" s="1104"/>
      <c r="AV158" s="1104"/>
      <c r="AW158" s="1104"/>
      <c r="AX158" s="1104"/>
      <c r="AY158" s="1104"/>
      <c r="AZ158" s="1104"/>
      <c r="BA158" s="1104"/>
      <c r="BB158" s="1104"/>
      <c r="BC158" s="1104"/>
    </row>
    <row r="159" spans="4:68" ht="45" customHeight="1">
      <c r="D159" s="1159">
        <v>6</v>
      </c>
      <c r="E159" s="1380"/>
      <c r="F159" s="1381"/>
      <c r="G159" s="1382"/>
      <c r="H159" s="926"/>
      <c r="I159" s="927"/>
      <c r="J159" s="935"/>
      <c r="K159" s="936"/>
      <c r="L159" s="926"/>
      <c r="M159" s="926"/>
      <c r="N159" s="926"/>
      <c r="O159" s="929"/>
      <c r="P159" s="928"/>
      <c r="Q159" s="1355"/>
      <c r="R159" s="1356"/>
      <c r="S159" s="1357"/>
      <c r="T159" s="1082"/>
      <c r="U159" s="1081">
        <f t="shared" si="17"/>
        <v>0</v>
      </c>
      <c r="V159" s="1082">
        <f t="shared" si="18"/>
        <v>0</v>
      </c>
      <c r="W159" s="570">
        <f t="shared" si="19"/>
        <v>0</v>
      </c>
      <c r="X159" s="1082" t="e">
        <f t="array" ref="X159">INDEX($X$6:$AA$13,MATCH(U159&amp;V159&amp;W159,$X$6:$X$13&amp;$Y$6:$Y$13&amp;$Z$6:$Z$13,0),4)</f>
        <v>#N/A</v>
      </c>
      <c r="Y159" s="1110">
        <f>COUNTIFS(H154:H173,$AP$6,U154:U173,$AK$6,O154:O173,#REF!)</f>
        <v>0</v>
      </c>
      <c r="Z159" s="1111">
        <f>COUNTIFS(I154:I173,$AP$6,U154:U173,$AK$6,O154:O173,#REF!)</f>
        <v>0</v>
      </c>
      <c r="AA159" s="1111">
        <f>COUNTIFS(H154:H173,$AP$6,U154:U173,$AK$6)-Y159</f>
        <v>0</v>
      </c>
      <c r="AB159" s="1112">
        <f>COUNTIFS(I154:I173,$AP$6,U154:U173,$AK$6)-Z159</f>
        <v>0</v>
      </c>
      <c r="AC159" s="1113"/>
      <c r="AD159" s="1114"/>
      <c r="AE159" s="1088"/>
      <c r="AF159" s="1115"/>
      <c r="AG159" s="1097"/>
      <c r="AH159" s="570"/>
      <c r="AI159" s="1116"/>
      <c r="AJ159" s="567"/>
      <c r="AK159" s="1082"/>
      <c r="AL159" s="1082"/>
      <c r="AM159" s="567"/>
      <c r="AN159" s="567"/>
      <c r="AO159" s="570"/>
      <c r="AP159" s="567"/>
      <c r="AQ159" s="567"/>
      <c r="AR159" s="567"/>
      <c r="AS159" s="567"/>
      <c r="AT159" s="1104"/>
      <c r="AU159" s="1104"/>
      <c r="AV159" s="1104"/>
      <c r="AW159" s="1104"/>
      <c r="AX159" s="1104"/>
      <c r="AY159" s="1104"/>
      <c r="AZ159" s="1104"/>
      <c r="BA159" s="1104"/>
      <c r="BB159" s="1104"/>
      <c r="BC159" s="1104"/>
    </row>
    <row r="160" spans="4:68" ht="45" customHeight="1">
      <c r="D160" s="1159">
        <v>7</v>
      </c>
      <c r="E160" s="1380"/>
      <c r="F160" s="1381"/>
      <c r="G160" s="1382"/>
      <c r="H160" s="926"/>
      <c r="I160" s="927"/>
      <c r="J160" s="935"/>
      <c r="K160" s="936"/>
      <c r="L160" s="926"/>
      <c r="M160" s="926"/>
      <c r="N160" s="926"/>
      <c r="O160" s="929"/>
      <c r="P160" s="928"/>
      <c r="Q160" s="1355"/>
      <c r="R160" s="1356"/>
      <c r="S160" s="1357"/>
      <c r="T160" s="1082"/>
      <c r="U160" s="1081">
        <f t="shared" si="17"/>
        <v>0</v>
      </c>
      <c r="V160" s="1082">
        <f t="shared" si="18"/>
        <v>0</v>
      </c>
      <c r="W160" s="570">
        <f t="shared" si="19"/>
        <v>0</v>
      </c>
      <c r="X160" s="1082" t="e">
        <f t="array" ref="X160">INDEX($X$6:$AA$13,MATCH(U160&amp;V160&amp;W160,$X$6:$X$13&amp;$Y$6:$Y$13&amp;$Z$6:$Z$13,0),4)</f>
        <v>#N/A</v>
      </c>
      <c r="Y160" s="1117"/>
      <c r="Z160" s="1082">
        <f>COUNTIFS(L154:L173,$AO$5,U154:U173,$AK$7)</f>
        <v>0</v>
      </c>
      <c r="AA160" s="1082">
        <f>SUM(Z162:AB162)</f>
        <v>0</v>
      </c>
      <c r="AB160" s="1099">
        <f>COUNTIFS(L154:L173,$AO$7,U154:U173,$AK$7)</f>
        <v>0</v>
      </c>
      <c r="AC160" s="1097">
        <f>COUNTIFS(M154:M173,$AO$5,U154:U173,$AK$6)</f>
        <v>0</v>
      </c>
      <c r="AD160" s="1082">
        <f>COUNTIFS(P154:P173,$AO$5,U154:U173,$AK$6)</f>
        <v>0</v>
      </c>
      <c r="AE160" s="1082">
        <f>SUM(AD162:AF162)</f>
        <v>0</v>
      </c>
      <c r="AF160" s="1099">
        <f>COUNTIFS(M154:M173,$AO$7,U154:U173,$AK$7)</f>
        <v>0</v>
      </c>
      <c r="AG160" s="1097" t="s">
        <v>236</v>
      </c>
      <c r="AH160" s="1082">
        <f>COUNTIFS(N154:N173,$AO$7,U154:U173,$AK$7)</f>
        <v>0</v>
      </c>
      <c r="AI160" s="1099"/>
      <c r="AJ160" s="1534" t="s">
        <v>548</v>
      </c>
      <c r="AK160" s="1082"/>
      <c r="AL160" s="1082"/>
      <c r="AM160" s="567"/>
      <c r="AN160" s="567"/>
      <c r="AO160" s="570"/>
      <c r="AP160" s="567"/>
      <c r="AQ160" s="567"/>
      <c r="AR160" s="567"/>
      <c r="AS160" s="567"/>
      <c r="AT160" s="1104"/>
      <c r="AU160" s="1104"/>
      <c r="AV160" s="1104"/>
      <c r="AW160" s="1104"/>
      <c r="AX160" s="1104"/>
      <c r="AY160" s="1104"/>
      <c r="AZ160" s="1104"/>
      <c r="BA160" s="1104"/>
      <c r="BB160" s="1104"/>
      <c r="BC160" s="1104"/>
    </row>
    <row r="161" spans="4:68" ht="45" customHeight="1">
      <c r="D161" s="1159">
        <v>8</v>
      </c>
      <c r="E161" s="1380"/>
      <c r="F161" s="1381"/>
      <c r="G161" s="1382"/>
      <c r="H161" s="926"/>
      <c r="I161" s="927"/>
      <c r="J161" s="935"/>
      <c r="K161" s="936"/>
      <c r="L161" s="926"/>
      <c r="M161" s="926"/>
      <c r="N161" s="926"/>
      <c r="O161" s="929"/>
      <c r="P161" s="928"/>
      <c r="Q161" s="1355"/>
      <c r="R161" s="1356"/>
      <c r="S161" s="1357"/>
      <c r="T161" s="1082"/>
      <c r="U161" s="1081">
        <f t="shared" si="17"/>
        <v>0</v>
      </c>
      <c r="V161" s="1082">
        <f t="shared" si="18"/>
        <v>0</v>
      </c>
      <c r="W161" s="570">
        <f t="shared" si="19"/>
        <v>0</v>
      </c>
      <c r="X161" s="1082" t="e">
        <f t="array" ref="X161">INDEX($X$6:$AA$13,MATCH(U161&amp;V161&amp;W161,$X$6:$X$13&amp;$Y$6:$Y$13&amp;$Z$6:$Z$13,0),4)</f>
        <v>#N/A</v>
      </c>
      <c r="Y161" s="1093"/>
      <c r="Z161" s="1118" t="s">
        <v>364</v>
      </c>
      <c r="AA161" s="1091"/>
      <c r="AB161" s="1092" t="s">
        <v>365</v>
      </c>
      <c r="AC161" s="1093"/>
      <c r="AD161" s="1118" t="s">
        <v>364</v>
      </c>
      <c r="AE161" s="1091"/>
      <c r="AF161" s="1092" t="s">
        <v>365</v>
      </c>
      <c r="AG161" s="1093"/>
      <c r="AH161" s="1091" t="s">
        <v>365</v>
      </c>
      <c r="AI161" s="1119"/>
      <c r="AJ161" s="1534"/>
      <c r="AK161" s="1082"/>
      <c r="AL161" s="1082"/>
      <c r="AM161" s="567"/>
      <c r="AN161" s="567"/>
      <c r="AO161" s="570"/>
      <c r="AP161" s="567"/>
      <c r="AQ161" s="567"/>
      <c r="AR161" s="567"/>
      <c r="AS161" s="567"/>
      <c r="AT161" s="1104"/>
      <c r="AU161" s="1104"/>
      <c r="AV161" s="1104"/>
      <c r="AW161" s="1104"/>
      <c r="AX161" s="1104"/>
      <c r="AY161" s="1104"/>
      <c r="AZ161" s="1104"/>
      <c r="BA161" s="1104"/>
      <c r="BB161" s="1104"/>
      <c r="BC161" s="1104"/>
    </row>
    <row r="162" spans="4:68" ht="45" customHeight="1">
      <c r="D162" s="1159">
        <v>9</v>
      </c>
      <c r="E162" s="1380"/>
      <c r="F162" s="1381"/>
      <c r="G162" s="1382"/>
      <c r="H162" s="926"/>
      <c r="I162" s="927"/>
      <c r="J162" s="935"/>
      <c r="K162" s="936"/>
      <c r="L162" s="926"/>
      <c r="M162" s="926"/>
      <c r="N162" s="926"/>
      <c r="O162" s="929"/>
      <c r="P162" s="928"/>
      <c r="Q162" s="1355"/>
      <c r="R162" s="1356"/>
      <c r="S162" s="1357"/>
      <c r="T162" s="1082"/>
      <c r="U162" s="1081">
        <f t="shared" si="17"/>
        <v>0</v>
      </c>
      <c r="V162" s="1082">
        <f t="shared" si="18"/>
        <v>0</v>
      </c>
      <c r="W162" s="570">
        <f t="shared" si="19"/>
        <v>0</v>
      </c>
      <c r="X162" s="1082" t="e">
        <f t="array" ref="X162">INDEX($X$6:$AA$13,MATCH(U162&amp;V162&amp;W162,$X$6:$X$13&amp;$Y$6:$Y$13&amp;$Z$6:$Z$13,0),4)</f>
        <v>#N/A</v>
      </c>
      <c r="Y162" s="1097"/>
      <c r="Z162" s="1082">
        <f>COUNTIFS(L154:L173,$AO$5,U154:U173,$AK$7)-Y162-Y163-Z163-Z164-AA162-Y164</f>
        <v>0</v>
      </c>
      <c r="AA162" s="1082"/>
      <c r="AB162" s="1099">
        <f>AB160-AA163-AA164-AA162-AB163-AB164</f>
        <v>0</v>
      </c>
      <c r="AC162" s="1097"/>
      <c r="AD162" s="1082">
        <f>COUNTIFS(M154:M173,$AO$5,U154:U173,$AK$7)-AC162-AC163-AC164-AD164-AD163</f>
        <v>0</v>
      </c>
      <c r="AE162" s="1082"/>
      <c r="AF162" s="1099">
        <f>AF160-AE163-AE164-AE162-AF163-AF164</f>
        <v>0</v>
      </c>
      <c r="AG162" s="1097"/>
      <c r="AH162" s="1082">
        <f>AH160-AG163-AG164-AG162-AH163-AH164</f>
        <v>0</v>
      </c>
      <c r="AI162" s="1109"/>
      <c r="AJ162" s="1534"/>
      <c r="AK162" s="1082"/>
      <c r="AL162" s="1082"/>
      <c r="AM162" s="567"/>
      <c r="AN162" s="567"/>
      <c r="AO162" s="570"/>
      <c r="AP162" s="567"/>
      <c r="AQ162" s="567"/>
      <c r="AR162" s="567"/>
      <c r="AS162" s="567"/>
      <c r="AT162" s="1104"/>
      <c r="AU162" s="1104"/>
      <c r="AV162" s="1104"/>
      <c r="AW162" s="1104"/>
      <c r="AX162" s="1104"/>
      <c r="AY162" s="1104"/>
      <c r="AZ162" s="1104"/>
      <c r="BA162" s="1104"/>
      <c r="BB162" s="1104"/>
      <c r="BC162" s="1104"/>
    </row>
    <row r="163" spans="4:68" ht="45" customHeight="1">
      <c r="D163" s="1159">
        <v>10</v>
      </c>
      <c r="E163" s="1380"/>
      <c r="F163" s="1381"/>
      <c r="G163" s="1382"/>
      <c r="H163" s="926"/>
      <c r="I163" s="927"/>
      <c r="J163" s="935"/>
      <c r="K163" s="936"/>
      <c r="L163" s="926"/>
      <c r="M163" s="926"/>
      <c r="N163" s="926"/>
      <c r="O163" s="929"/>
      <c r="P163" s="928"/>
      <c r="Q163" s="1355"/>
      <c r="R163" s="1356"/>
      <c r="S163" s="1357"/>
      <c r="T163" s="1082"/>
      <c r="U163" s="1081">
        <f t="shared" si="17"/>
        <v>0</v>
      </c>
      <c r="V163" s="1082">
        <f t="shared" si="18"/>
        <v>0</v>
      </c>
      <c r="W163" s="570">
        <f t="shared" si="19"/>
        <v>0</v>
      </c>
      <c r="X163" s="1082" t="e">
        <f t="array" ref="X163">INDEX($X$6:$AA$13,MATCH(U163&amp;V163&amp;W163,$X$6:$X$13&amp;$Y$6:$Y$13&amp;$Z$6:$Z$13,0),4)</f>
        <v>#N/A</v>
      </c>
      <c r="Y163" s="1120"/>
      <c r="Z163" s="1121">
        <f>COUNTIFS(L154:L173,$AO$5,U154:U173,$AK$7,P154:P173,#REF!)-Y163</f>
        <v>0</v>
      </c>
      <c r="AA163" s="1122"/>
      <c r="AB163" s="1123">
        <f>COUNTIFS(L154:L173,$AN$6,U154:U173,$AK$7,P154:P173,#REF!)-AA163</f>
        <v>0</v>
      </c>
      <c r="AC163" s="1120"/>
      <c r="AD163" s="1121">
        <f>COUNTIFS(M154:M173,$AO$5,U154:U173,$AK$7,P154:P173,#REF!)-AC163</f>
        <v>0</v>
      </c>
      <c r="AE163" s="1122"/>
      <c r="AF163" s="1123">
        <f>COUNTIFS(M154:M173,$AN$6,U154:U173,$AK$7,P154:P173,#REF!)-AE163</f>
        <v>0</v>
      </c>
      <c r="AG163" s="1120"/>
      <c r="AH163" s="1122">
        <f>COUNTIFS(N154:N173,$AN$6,U154:U173,$AK$7,P154:P173,#REF!)-AG163</f>
        <v>0</v>
      </c>
      <c r="AI163" s="1123"/>
      <c r="AJ163" s="1124" t="s">
        <v>768</v>
      </c>
      <c r="AK163" s="1082"/>
      <c r="AL163" s="1082"/>
      <c r="AM163" s="567"/>
      <c r="AN163" s="567"/>
      <c r="AO163" s="570"/>
      <c r="AP163" s="567"/>
      <c r="AQ163" s="567"/>
      <c r="AR163" s="567"/>
      <c r="AS163" s="567"/>
      <c r="AT163" s="1104"/>
      <c r="AU163" s="1104"/>
      <c r="AV163" s="1104"/>
      <c r="AW163" s="1104"/>
      <c r="AX163" s="1104"/>
      <c r="AY163" s="1104"/>
      <c r="AZ163" s="1104"/>
      <c r="BA163" s="1104"/>
      <c r="BB163" s="1104"/>
      <c r="BC163" s="1104"/>
    </row>
    <row r="164" spans="4:68" ht="45" customHeight="1">
      <c r="D164" s="1159">
        <v>11</v>
      </c>
      <c r="E164" s="1380"/>
      <c r="F164" s="1381"/>
      <c r="G164" s="1382"/>
      <c r="H164" s="926"/>
      <c r="I164" s="927"/>
      <c r="J164" s="935"/>
      <c r="K164" s="936"/>
      <c r="L164" s="926"/>
      <c r="M164" s="926"/>
      <c r="N164" s="926"/>
      <c r="O164" s="929"/>
      <c r="P164" s="928"/>
      <c r="Q164" s="1355"/>
      <c r="R164" s="1356"/>
      <c r="S164" s="1357"/>
      <c r="T164" s="1082"/>
      <c r="U164" s="1081">
        <f t="shared" si="17"/>
        <v>0</v>
      </c>
      <c r="V164" s="1082">
        <f t="shared" si="18"/>
        <v>0</v>
      </c>
      <c r="W164" s="570">
        <f t="shared" si="19"/>
        <v>0</v>
      </c>
      <c r="X164" s="1082" t="e">
        <f t="array" ref="X164">INDEX($X$6:$AA$13,MATCH(U164&amp;V164&amp;W164,$X$6:$X$13&amp;$Y$6:$Y$13&amp;$Z$6:$Z$13,0),4)</f>
        <v>#N/A</v>
      </c>
      <c r="Y164" s="1105"/>
      <c r="Z164" s="1125">
        <f>COUNTIFS(L154:L173,$AO$5,U154:U173,$AK$7,P154:P173,#REF!)-Y164</f>
        <v>0</v>
      </c>
      <c r="AA164" s="1106"/>
      <c r="AB164" s="1126">
        <f>COUNTIFS(L154:L173,$AN$6,U154:U173,$AK$7,P154:P173,#REF!)-AA164</f>
        <v>0</v>
      </c>
      <c r="AC164" s="1105"/>
      <c r="AD164" s="1125">
        <f>COUNTIFS(M154:M173,$AO$5,U154:U173,$AK$7,P154:P173,#REF!)-AC164</f>
        <v>0</v>
      </c>
      <c r="AE164" s="1106"/>
      <c r="AF164" s="1126">
        <f>COUNTIFS(M154:M173,$AN$6,U154:U173,$AK$7,P154:P173,#REF!)-AE164</f>
        <v>0</v>
      </c>
      <c r="AG164" s="1105"/>
      <c r="AH164" s="1125">
        <f>COUNTIFS(N154:N173,$AO$7,U154:U173,$AK$7,P154:P173,#REF!)-AG164</f>
        <v>0</v>
      </c>
      <c r="AI164" s="1126"/>
      <c r="AJ164" s="567" t="s">
        <v>771</v>
      </c>
      <c r="AK164" s="1082"/>
      <c r="AL164" s="1082"/>
      <c r="AM164" s="567"/>
      <c r="AN164" s="567"/>
      <c r="AO164" s="570"/>
      <c r="AP164" s="567"/>
      <c r="AQ164" s="567"/>
      <c r="AR164" s="567"/>
      <c r="AS164" s="567"/>
      <c r="AT164" s="1104"/>
      <c r="AU164" s="1104"/>
      <c r="AV164" s="1104"/>
      <c r="AW164" s="1104"/>
      <c r="AX164" s="1104"/>
      <c r="AY164" s="1104"/>
      <c r="AZ164" s="1104"/>
      <c r="BA164" s="1104"/>
      <c r="BB164" s="1104"/>
      <c r="BC164" s="1104"/>
    </row>
    <row r="165" spans="4:68" ht="45" customHeight="1">
      <c r="D165" s="1159">
        <v>12</v>
      </c>
      <c r="E165" s="1380"/>
      <c r="F165" s="1381"/>
      <c r="G165" s="1382"/>
      <c r="H165" s="926"/>
      <c r="I165" s="927"/>
      <c r="J165" s="935"/>
      <c r="K165" s="936"/>
      <c r="L165" s="926"/>
      <c r="M165" s="926"/>
      <c r="N165" s="926"/>
      <c r="O165" s="929"/>
      <c r="P165" s="928"/>
      <c r="Q165" s="1355"/>
      <c r="R165" s="1356"/>
      <c r="S165" s="1357"/>
      <c r="T165" s="1082"/>
      <c r="U165" s="1081">
        <f t="shared" si="17"/>
        <v>0</v>
      </c>
      <c r="V165" s="1082">
        <f t="shared" si="18"/>
        <v>0</v>
      </c>
      <c r="W165" s="570">
        <f t="shared" si="19"/>
        <v>0</v>
      </c>
      <c r="X165" s="1082" t="e">
        <f t="array" ref="X165">INDEX($X$6:$AA$13,MATCH(U165&amp;V165&amp;W165,$X$6:$X$13&amp;$Y$6:$Y$13&amp;$Z$6:$Z$13,0),4)</f>
        <v>#N/A</v>
      </c>
      <c r="Y165" s="1108">
        <f>SUM(Y162:Y164)</f>
        <v>0</v>
      </c>
      <c r="Z165" s="570">
        <f>SUM(Z162:Z164)</f>
        <v>0</v>
      </c>
      <c r="AA165" s="1082"/>
      <c r="AB165" s="1099">
        <f>SUM(AB162:AB164)</f>
        <v>0</v>
      </c>
      <c r="AC165" s="1108">
        <f>SUM(AC162:AC164)</f>
        <v>0</v>
      </c>
      <c r="AD165" s="570">
        <f>SUM(AD161:AD164)</f>
        <v>0</v>
      </c>
      <c r="AE165" s="1082"/>
      <c r="AF165" s="1099">
        <f>SUM(AF162:AF164)</f>
        <v>0</v>
      </c>
      <c r="AG165" s="1097"/>
      <c r="AH165" s="1082"/>
      <c r="AI165" s="1109"/>
      <c r="AJ165" s="1127"/>
      <c r="AK165" s="1082"/>
      <c r="AL165" s="1082"/>
      <c r="AM165" s="567"/>
      <c r="AN165" s="567"/>
      <c r="AO165" s="570"/>
      <c r="AP165" s="567"/>
      <c r="AQ165" s="567"/>
      <c r="AR165" s="567"/>
      <c r="AS165" s="567"/>
      <c r="AT165" s="1104"/>
      <c r="AU165" s="1104"/>
      <c r="AV165" s="1104"/>
      <c r="AW165" s="1104"/>
      <c r="AX165" s="1104"/>
      <c r="AY165" s="1104"/>
      <c r="AZ165" s="1104"/>
      <c r="BA165" s="1104"/>
      <c r="BB165" s="1104"/>
      <c r="BC165" s="1104"/>
    </row>
    <row r="166" spans="4:68" ht="45" customHeight="1">
      <c r="D166" s="1159">
        <v>13</v>
      </c>
      <c r="E166" s="1380"/>
      <c r="F166" s="1381"/>
      <c r="G166" s="1382"/>
      <c r="H166" s="926"/>
      <c r="I166" s="927"/>
      <c r="J166" s="935"/>
      <c r="K166" s="936"/>
      <c r="L166" s="926"/>
      <c r="M166" s="926"/>
      <c r="N166" s="926"/>
      <c r="O166" s="929"/>
      <c r="P166" s="928"/>
      <c r="Q166" s="1355"/>
      <c r="R166" s="1356"/>
      <c r="S166" s="1357"/>
      <c r="T166" s="1082"/>
      <c r="U166" s="1081">
        <f t="shared" si="17"/>
        <v>0</v>
      </c>
      <c r="V166" s="1082">
        <f t="shared" si="18"/>
        <v>0</v>
      </c>
      <c r="W166" s="570">
        <f t="shared" si="19"/>
        <v>0</v>
      </c>
      <c r="X166" s="1082" t="e">
        <f t="array" ref="X166">INDEX($X$6:$AA$13,MATCH(U166&amp;V166&amp;W166,$X$6:$X$13&amp;$Y$6:$Y$13&amp;$Z$6:$Z$13,0),4)</f>
        <v>#N/A</v>
      </c>
      <c r="Y166" s="1531">
        <f>SUM(Y165:AB165)</f>
        <v>0</v>
      </c>
      <c r="Z166" s="1532"/>
      <c r="AA166" s="1532"/>
      <c r="AB166" s="1533"/>
      <c r="AC166" s="1531">
        <f>SUM(AC165:AF165)</f>
        <v>0</v>
      </c>
      <c r="AD166" s="1532"/>
      <c r="AE166" s="1532"/>
      <c r="AF166" s="1533"/>
      <c r="AG166" s="1534">
        <f>SUM(AH162:AH165)</f>
        <v>0</v>
      </c>
      <c r="AH166" s="1535"/>
      <c r="AI166" s="1109"/>
      <c r="AJ166" s="1127"/>
      <c r="AK166" s="1082"/>
      <c r="AL166" s="1082"/>
      <c r="AM166" s="567"/>
      <c r="AN166" s="567"/>
      <c r="AO166" s="570"/>
      <c r="AP166" s="567"/>
      <c r="AQ166" s="567"/>
      <c r="AR166" s="567"/>
      <c r="AS166" s="567"/>
      <c r="AT166" s="1104"/>
      <c r="AU166" s="1104"/>
      <c r="AV166" s="1104"/>
      <c r="AW166" s="1104"/>
      <c r="AX166" s="1104"/>
      <c r="AY166" s="1104"/>
      <c r="AZ166" s="1104"/>
      <c r="BA166" s="1104"/>
      <c r="BB166" s="1104"/>
      <c r="BC166" s="1104"/>
    </row>
    <row r="167" spans="4:68" ht="45" customHeight="1">
      <c r="D167" s="1159">
        <v>14</v>
      </c>
      <c r="E167" s="1380"/>
      <c r="F167" s="1381"/>
      <c r="G167" s="1382"/>
      <c r="H167" s="926"/>
      <c r="I167" s="927"/>
      <c r="J167" s="981"/>
      <c r="K167" s="982"/>
      <c r="L167" s="926"/>
      <c r="M167" s="926"/>
      <c r="N167" s="926"/>
      <c r="O167" s="929"/>
      <c r="P167" s="928"/>
      <c r="Q167" s="1355"/>
      <c r="R167" s="1356"/>
      <c r="S167" s="1357"/>
      <c r="T167" s="1082"/>
      <c r="U167" s="1081">
        <f t="shared" si="17"/>
        <v>0</v>
      </c>
      <c r="V167" s="1082">
        <f t="shared" si="18"/>
        <v>0</v>
      </c>
      <c r="W167" s="570">
        <f t="shared" si="19"/>
        <v>0</v>
      </c>
      <c r="X167" s="1082" t="e">
        <f t="array" ref="X167">INDEX($X$6:$AA$13,MATCH(U167&amp;V167&amp;W167,$X$6:$X$13&amp;$Y$6:$Y$13&amp;$Z$6:$Z$13,0),4)</f>
        <v>#N/A</v>
      </c>
      <c r="Y167" s="1110">
        <f>COUNTIFS(H154:H173,$AP$6,U154:U173,$AK$7)</f>
        <v>0</v>
      </c>
      <c r="Z167" s="1111">
        <f>COUNTIFS(I154:I173,$AP$6,U154:U173,$AK$6)</f>
        <v>0</v>
      </c>
      <c r="AA167" s="1104"/>
      <c r="AB167" s="1128"/>
      <c r="AC167" s="1113"/>
      <c r="AD167" s="1104"/>
      <c r="AE167" s="1104"/>
      <c r="AF167" s="1128"/>
      <c r="AG167" s="1129"/>
      <c r="AH167" s="1082"/>
      <c r="AI167" s="1109"/>
      <c r="AJ167" s="1127"/>
      <c r="AK167" s="1082"/>
      <c r="AL167" s="1082"/>
      <c r="AM167" s="567"/>
      <c r="AN167" s="567"/>
      <c r="AO167" s="570"/>
      <c r="AP167" s="567"/>
      <c r="AQ167" s="567"/>
      <c r="AR167" s="567"/>
      <c r="AS167" s="567"/>
      <c r="AT167" s="1104"/>
      <c r="AU167" s="1104"/>
      <c r="AV167" s="1104"/>
      <c r="AW167" s="1104"/>
      <c r="AX167" s="1104"/>
      <c r="AY167" s="1104"/>
      <c r="AZ167" s="1104"/>
      <c r="BA167" s="1104"/>
      <c r="BB167" s="1104"/>
      <c r="BC167" s="1104"/>
    </row>
    <row r="168" spans="4:68" ht="45" customHeight="1">
      <c r="D168" s="1159">
        <v>15</v>
      </c>
      <c r="E168" s="1380"/>
      <c r="F168" s="1381"/>
      <c r="G168" s="1382"/>
      <c r="H168" s="926"/>
      <c r="I168" s="927"/>
      <c r="J168" s="981"/>
      <c r="K168" s="982"/>
      <c r="L168" s="926"/>
      <c r="M168" s="926"/>
      <c r="N168" s="926"/>
      <c r="O168" s="929"/>
      <c r="P168" s="928"/>
      <c r="Q168" s="1355"/>
      <c r="R168" s="1356"/>
      <c r="S168" s="1357"/>
      <c r="T168" s="1082"/>
      <c r="U168" s="1081">
        <f t="shared" si="17"/>
        <v>0</v>
      </c>
      <c r="V168" s="1082">
        <f t="shared" si="18"/>
        <v>0</v>
      </c>
      <c r="W168" s="570">
        <f t="shared" si="19"/>
        <v>0</v>
      </c>
      <c r="X168" s="1082" t="e">
        <f t="array" ref="X168">INDEX($X$6:$AA$13,MATCH(U168&amp;V168&amp;W168,$X$6:$X$13&amp;$Y$6:$Y$13&amp;$Z$6:$Z$13,0),4)</f>
        <v>#N/A</v>
      </c>
      <c r="Y168" s="1130"/>
      <c r="Z168" s="1118" t="s">
        <v>372</v>
      </c>
      <c r="AA168" s="1131"/>
      <c r="AB168" s="1092" t="s">
        <v>373</v>
      </c>
      <c r="AC168" s="1132"/>
      <c r="AD168" s="1118" t="s">
        <v>372</v>
      </c>
      <c r="AE168" s="1133"/>
      <c r="AF168" s="1092" t="s">
        <v>373</v>
      </c>
      <c r="AG168" s="1134"/>
      <c r="AH168" s="1091" t="s">
        <v>373</v>
      </c>
      <c r="AI168" s="1119"/>
      <c r="AJ168" s="1536" t="s">
        <v>772</v>
      </c>
      <c r="AK168" s="1082"/>
      <c r="AL168" s="1082"/>
      <c r="AM168" s="567"/>
      <c r="AN168" s="567"/>
      <c r="AO168" s="570"/>
      <c r="AP168" s="567"/>
      <c r="AQ168" s="567"/>
      <c r="AR168" s="567"/>
      <c r="AS168" s="567"/>
      <c r="AT168" s="1104"/>
      <c r="AU168" s="1104"/>
      <c r="AV168" s="1104"/>
      <c r="AW168" s="1104"/>
      <c r="AX168" s="1104"/>
      <c r="AY168" s="1104"/>
      <c r="AZ168" s="1104"/>
      <c r="BA168" s="1104"/>
      <c r="BB168" s="1104"/>
      <c r="BC168" s="1104"/>
    </row>
    <row r="169" spans="4:68" ht="45" customHeight="1">
      <c r="D169" s="1159">
        <v>16</v>
      </c>
      <c r="E169" s="1380"/>
      <c r="F169" s="1381"/>
      <c r="G169" s="1382"/>
      <c r="H169" s="926"/>
      <c r="I169" s="927"/>
      <c r="J169" s="981"/>
      <c r="K169" s="982"/>
      <c r="L169" s="926"/>
      <c r="M169" s="926"/>
      <c r="N169" s="926"/>
      <c r="O169" s="929"/>
      <c r="P169" s="928"/>
      <c r="Q169" s="1355"/>
      <c r="R169" s="1356"/>
      <c r="S169" s="1357"/>
      <c r="T169" s="1082"/>
      <c r="U169" s="1081">
        <f t="shared" si="17"/>
        <v>0</v>
      </c>
      <c r="V169" s="1082">
        <f t="shared" si="18"/>
        <v>0</v>
      </c>
      <c r="W169" s="570">
        <f t="shared" si="19"/>
        <v>0</v>
      </c>
      <c r="X169" s="1082" t="e">
        <f t="array" ref="X169">INDEX($X$6:$AA$13,MATCH(U169&amp;V169&amp;W169,$X$6:$X$13&amp;$Y$6:$Y$13&amp;$Z$6:$Z$13,0),4)</f>
        <v>#N/A</v>
      </c>
      <c r="Y169" s="1135"/>
      <c r="Z169" s="1136">
        <f>COUNTIFS(L154:L173,$AN$5,U154:U173,$AK$8)</f>
        <v>0</v>
      </c>
      <c r="AA169" s="1137"/>
      <c r="AB169" s="1138">
        <f>COUNTIFS(L154:L173,$AN$6,U154:U173,$AK$8)</f>
        <v>0</v>
      </c>
      <c r="AC169" s="1139"/>
      <c r="AD169" s="1136">
        <f>COUNTIFS(M154:M173,$AN$5,U154:U173,$AK$8)</f>
        <v>0</v>
      </c>
      <c r="AE169" s="1137"/>
      <c r="AF169" s="1138">
        <f>COUNTIFS(M154:M173,$AN$6,U154:U173,$AK$8)</f>
        <v>0</v>
      </c>
      <c r="AG169" s="1140"/>
      <c r="AH169" s="1136">
        <f>COUNTIFS(N154:N173,$AN$6,U154:U173,$AK$8)</f>
        <v>0</v>
      </c>
      <c r="AI169" s="1141"/>
      <c r="AJ169" s="1536"/>
      <c r="AK169" s="1082"/>
      <c r="AL169" s="1082"/>
      <c r="AM169" s="567"/>
      <c r="AN169" s="567"/>
      <c r="AO169" s="570"/>
      <c r="AP169" s="567"/>
      <c r="AQ169" s="567"/>
      <c r="AR169" s="567"/>
      <c r="AS169" s="567"/>
      <c r="AT169" s="1104"/>
      <c r="AU169" s="1104"/>
      <c r="AV169" s="1104"/>
      <c r="AW169" s="1104"/>
      <c r="AX169" s="1104"/>
      <c r="AY169" s="1104"/>
      <c r="AZ169" s="1104"/>
      <c r="BA169" s="1104"/>
      <c r="BB169" s="1104"/>
      <c r="BC169" s="1104"/>
    </row>
    <row r="170" spans="4:68" ht="45" customHeight="1">
      <c r="D170" s="1159">
        <v>17</v>
      </c>
      <c r="E170" s="1380"/>
      <c r="F170" s="1381"/>
      <c r="G170" s="1382"/>
      <c r="H170" s="926"/>
      <c r="I170" s="927"/>
      <c r="J170" s="981"/>
      <c r="K170" s="982"/>
      <c r="L170" s="926"/>
      <c r="M170" s="926"/>
      <c r="N170" s="926"/>
      <c r="O170" s="929"/>
      <c r="P170" s="928"/>
      <c r="Q170" s="1161"/>
      <c r="R170" s="1162"/>
      <c r="S170" s="1163"/>
      <c r="T170" s="1082"/>
      <c r="U170" s="1081">
        <f t="shared" si="17"/>
        <v>0</v>
      </c>
      <c r="V170" s="1082">
        <f t="shared" si="18"/>
        <v>0</v>
      </c>
      <c r="W170" s="570">
        <f t="shared" si="19"/>
        <v>0</v>
      </c>
      <c r="X170" s="1082" t="e">
        <f t="array" ref="X170">INDEX($X$6:$AA$13,MATCH(U170&amp;V170&amp;W170,$X$6:$X$13&amp;$Y$6:$Y$13&amp;$Z$6:$Z$13,0),4)</f>
        <v>#N/A</v>
      </c>
      <c r="Y170" s="570" t="s">
        <v>80</v>
      </c>
      <c r="Z170" s="1104" t="s">
        <v>26</v>
      </c>
      <c r="AA170" s="570"/>
      <c r="AB170" s="1104"/>
      <c r="AC170" s="1104"/>
      <c r="AD170" s="1104"/>
      <c r="AE170" s="1104"/>
      <c r="AF170" s="1104"/>
      <c r="AG170" s="1104"/>
      <c r="AH170" s="1104"/>
      <c r="AI170" s="567"/>
      <c r="AJ170" s="567"/>
      <c r="AK170" s="1082"/>
      <c r="AL170" s="1082"/>
      <c r="AM170" s="567"/>
      <c r="AN170" s="567"/>
      <c r="AO170" s="570"/>
      <c r="AP170" s="567"/>
      <c r="AQ170" s="567"/>
      <c r="AR170" s="567"/>
      <c r="AS170" s="567"/>
      <c r="AT170" s="1104"/>
      <c r="AU170" s="1104"/>
      <c r="AV170" s="1104"/>
      <c r="AW170" s="1104"/>
      <c r="AX170" s="1104"/>
      <c r="AY170" s="1104"/>
      <c r="AZ170" s="1104"/>
      <c r="BA170" s="1104"/>
      <c r="BB170" s="1104"/>
      <c r="BC170" s="1104"/>
    </row>
    <row r="171" spans="4:68" ht="45" customHeight="1">
      <c r="D171" s="1159">
        <v>18</v>
      </c>
      <c r="E171" s="1380"/>
      <c r="F171" s="1381"/>
      <c r="G171" s="1382"/>
      <c r="H171" s="926"/>
      <c r="I171" s="927"/>
      <c r="J171" s="981"/>
      <c r="K171" s="982"/>
      <c r="L171" s="926"/>
      <c r="M171" s="926"/>
      <c r="N171" s="926"/>
      <c r="O171" s="929"/>
      <c r="P171" s="928"/>
      <c r="Q171" s="1355"/>
      <c r="R171" s="1356"/>
      <c r="S171" s="1357"/>
      <c r="T171" s="1082"/>
      <c r="U171" s="1081">
        <f t="shared" si="17"/>
        <v>0</v>
      </c>
      <c r="V171" s="1082">
        <f t="shared" si="18"/>
        <v>0</v>
      </c>
      <c r="W171" s="570">
        <f t="shared" si="19"/>
        <v>0</v>
      </c>
      <c r="X171" s="1082" t="e">
        <f t="array" ref="X171">INDEX($X$6:$AA$13,MATCH(U171&amp;V171&amp;W171,$X$6:$X$13&amp;$Y$6:$Y$13&amp;$Z$6:$Z$13,0),4)</f>
        <v>#N/A</v>
      </c>
      <c r="Y171" s="1111">
        <f>COUNTIFS(H154:H173,$AP$6,U154:U173,$AK$8)</f>
        <v>0</v>
      </c>
      <c r="Z171" s="1111">
        <f>COUNTIFS(I154:I173,$AP$6,U154:U173,$AK$8)</f>
        <v>0</v>
      </c>
      <c r="AA171" s="570"/>
      <c r="AB171" s="1104"/>
      <c r="AC171" s="1104"/>
      <c r="AD171" s="1104"/>
      <c r="AE171" s="1104"/>
      <c r="AF171" s="1104"/>
      <c r="AG171" s="1104"/>
      <c r="AH171" s="1104"/>
      <c r="AI171" s="567"/>
      <c r="AJ171" s="567"/>
      <c r="AK171" s="1082"/>
      <c r="AL171" s="1082"/>
      <c r="AM171" s="567"/>
      <c r="AN171" s="567"/>
      <c r="AO171" s="570"/>
      <c r="AP171" s="567"/>
      <c r="AQ171" s="567"/>
      <c r="AR171" s="567"/>
      <c r="AS171" s="567"/>
      <c r="AT171" s="1104"/>
      <c r="AU171" s="1104"/>
      <c r="AV171" s="1104"/>
      <c r="AW171" s="1104"/>
      <c r="AX171" s="1104"/>
      <c r="AY171" s="1104"/>
      <c r="AZ171" s="1104"/>
      <c r="BA171" s="1104"/>
      <c r="BB171" s="1104"/>
      <c r="BC171" s="1104"/>
    </row>
    <row r="172" spans="4:68" ht="45" customHeight="1">
      <c r="D172" s="1159">
        <v>19</v>
      </c>
      <c r="E172" s="1380"/>
      <c r="F172" s="1381"/>
      <c r="G172" s="1382"/>
      <c r="H172" s="926"/>
      <c r="I172" s="927"/>
      <c r="J172" s="981"/>
      <c r="K172" s="982"/>
      <c r="L172" s="926"/>
      <c r="M172" s="926"/>
      <c r="N172" s="926"/>
      <c r="O172" s="929"/>
      <c r="P172" s="928"/>
      <c r="Q172" s="1355"/>
      <c r="R172" s="1356"/>
      <c r="S172" s="1357"/>
      <c r="T172" s="1082"/>
      <c r="U172" s="1081">
        <f t="shared" si="17"/>
        <v>0</v>
      </c>
      <c r="V172" s="1082">
        <f t="shared" si="18"/>
        <v>0</v>
      </c>
      <c r="W172" s="570">
        <f t="shared" si="19"/>
        <v>0</v>
      </c>
      <c r="X172" s="1082" t="e">
        <f t="array" ref="X172">INDEX($X$6:$AA$13,MATCH(U172&amp;V172&amp;W172,$X$6:$X$13&amp;$Y$6:$Y$13&amp;$Z$6:$Z$13,0),4)</f>
        <v>#N/A</v>
      </c>
      <c r="Y172" s="1104"/>
      <c r="Z172" s="1104"/>
      <c r="AA172" s="1104"/>
      <c r="AB172" s="1104"/>
      <c r="AC172" s="1104"/>
      <c r="AD172" s="1104"/>
      <c r="AE172" s="1104"/>
      <c r="AF172" s="1104"/>
      <c r="AG172" s="1104"/>
      <c r="AH172" s="1104"/>
      <c r="AI172" s="567"/>
      <c r="AJ172" s="567"/>
      <c r="AK172" s="1082"/>
      <c r="AL172" s="1082"/>
      <c r="AM172" s="567"/>
      <c r="AN172" s="567"/>
      <c r="AO172" s="570"/>
      <c r="AP172" s="567"/>
      <c r="AQ172" s="567"/>
      <c r="AR172" s="567"/>
      <c r="AS172" s="567"/>
      <c r="AT172" s="1104"/>
      <c r="AU172" s="1104"/>
      <c r="AV172" s="1104"/>
      <c r="AW172" s="1104"/>
      <c r="AX172" s="1104"/>
      <c r="AY172" s="1104"/>
      <c r="AZ172" s="1104"/>
      <c r="BA172" s="1104"/>
      <c r="BB172" s="1104"/>
      <c r="BC172" s="1104"/>
    </row>
    <row r="173" spans="4:68" ht="45" customHeight="1" thickBot="1">
      <c r="D173" s="1160">
        <v>20</v>
      </c>
      <c r="E173" s="1380"/>
      <c r="F173" s="1381"/>
      <c r="G173" s="1382"/>
      <c r="H173" s="926"/>
      <c r="I173" s="927"/>
      <c r="J173" s="981"/>
      <c r="K173" s="982"/>
      <c r="L173" s="926"/>
      <c r="M173" s="926"/>
      <c r="N173" s="926"/>
      <c r="O173" s="929"/>
      <c r="P173" s="928"/>
      <c r="Q173" s="1365"/>
      <c r="R173" s="1366"/>
      <c r="S173" s="1367"/>
      <c r="T173" s="1082"/>
      <c r="U173" s="1081">
        <f t="shared" si="17"/>
        <v>0</v>
      </c>
      <c r="V173" s="1082">
        <f t="shared" si="18"/>
        <v>0</v>
      </c>
      <c r="W173" s="570">
        <f t="shared" si="19"/>
        <v>0</v>
      </c>
      <c r="X173" s="1082" t="e">
        <f t="array" ref="X173">INDEX($X$6:$AA$13,MATCH(U173&amp;V173&amp;W173,$X$6:$X$13&amp;$Y$6:$Y$13&amp;$Z$6:$Z$13,0),4)</f>
        <v>#N/A</v>
      </c>
      <c r="Y173" s="1104"/>
      <c r="Z173" s="1104"/>
      <c r="AA173" s="1104"/>
      <c r="AB173" s="1104"/>
      <c r="AC173" s="1104"/>
      <c r="AD173" s="1104"/>
      <c r="AE173" s="1104"/>
      <c r="AF173" s="1104"/>
      <c r="AG173" s="1104"/>
      <c r="AH173" s="567"/>
      <c r="AI173" s="570"/>
      <c r="AJ173" s="567"/>
      <c r="AK173" s="1082"/>
      <c r="AL173" s="1082"/>
      <c r="AM173" s="567"/>
      <c r="AN173" s="567"/>
      <c r="AO173" s="570"/>
      <c r="AP173" s="567"/>
      <c r="AQ173" s="567"/>
      <c r="AR173" s="567"/>
      <c r="AS173" s="567"/>
      <c r="AT173" s="1104"/>
      <c r="AU173" s="1104"/>
      <c r="AV173" s="1104"/>
      <c r="AW173" s="1104"/>
      <c r="AX173" s="1104"/>
      <c r="AY173" s="1104"/>
      <c r="AZ173" s="1104"/>
      <c r="BA173" s="1104"/>
      <c r="BB173" s="1104"/>
      <c r="BC173" s="1104"/>
    </row>
    <row r="174" spans="4:68" ht="45" customHeight="1" thickTop="1" thickBot="1">
      <c r="D174" s="1447" t="s">
        <v>350</v>
      </c>
      <c r="E174" s="1448"/>
      <c r="F174" s="1448"/>
      <c r="G174" s="1449"/>
      <c r="H174" s="974">
        <f>COUNTIF(H154:H173,"〇")</f>
        <v>0</v>
      </c>
      <c r="I174" s="975">
        <f>COUNTIF(I154:I173,"〇")</f>
        <v>0</v>
      </c>
      <c r="J174" s="1077"/>
      <c r="K174" s="1077"/>
      <c r="L174" s="977"/>
      <c r="M174" s="978"/>
      <c r="N174" s="976"/>
      <c r="O174" s="1371"/>
      <c r="P174" s="1372"/>
      <c r="Q174" s="1372"/>
      <c r="R174" s="1372"/>
      <c r="S174" s="1373"/>
      <c r="T174" s="1104"/>
      <c r="U174" s="1081"/>
      <c r="V174" s="1082"/>
      <c r="W174" s="570"/>
      <c r="X174" s="1082"/>
      <c r="Y174" s="1104"/>
      <c r="Z174" s="1104"/>
      <c r="AA174" s="1104"/>
      <c r="AB174" s="1104"/>
      <c r="AC174" s="1104"/>
      <c r="AD174" s="1104"/>
      <c r="AE174" s="1104"/>
      <c r="AF174" s="1104"/>
      <c r="AG174" s="1104"/>
      <c r="AH174" s="1100"/>
      <c r="AI174" s="1100"/>
      <c r="AJ174" s="1100"/>
      <c r="AK174" s="1082"/>
      <c r="AL174" s="1082"/>
      <c r="AM174" s="567"/>
      <c r="AN174" s="567"/>
      <c r="AO174" s="570"/>
      <c r="AP174" s="567"/>
      <c r="AQ174" s="567"/>
      <c r="AR174" s="567"/>
      <c r="AS174" s="567"/>
      <c r="AT174" s="1104"/>
      <c r="AU174" s="1104"/>
      <c r="AV174" s="1104"/>
      <c r="AW174" s="1104"/>
      <c r="AX174" s="1104"/>
      <c r="AY174" s="1104"/>
      <c r="AZ174" s="1104"/>
      <c r="BA174" s="1104"/>
      <c r="BB174" s="1104"/>
      <c r="BC174" s="1104"/>
    </row>
    <row r="175" spans="4:68" ht="45" customHeight="1" thickTop="1">
      <c r="D175" s="951" t="s">
        <v>39</v>
      </c>
      <c r="E175" s="952"/>
      <c r="F175" s="953"/>
      <c r="G175" s="953"/>
      <c r="H175" s="1477"/>
      <c r="I175" s="1478"/>
      <c r="J175" s="1473"/>
      <c r="K175" s="1474"/>
      <c r="L175" s="979">
        <f>COUNTIF(L154:L173,"○")</f>
        <v>0</v>
      </c>
      <c r="M175" s="980">
        <f>COUNTIF(M154:M173,"○")</f>
        <v>0</v>
      </c>
      <c r="N175" s="980">
        <f>COUNTIF(N154:N173,"〇")</f>
        <v>0</v>
      </c>
      <c r="O175" s="1374"/>
      <c r="P175" s="1375"/>
      <c r="Q175" s="1375"/>
      <c r="R175" s="1375"/>
      <c r="S175" s="1376"/>
      <c r="T175" s="572"/>
      <c r="U175" s="1081"/>
      <c r="V175" s="1082"/>
      <c r="W175" s="1434"/>
      <c r="X175" s="1434"/>
      <c r="Y175" s="1434"/>
      <c r="Z175" s="1082"/>
      <c r="AA175" s="1082"/>
      <c r="AB175" s="1082"/>
      <c r="AC175" s="1100"/>
      <c r="AD175" s="1100"/>
      <c r="AE175" s="1100"/>
      <c r="AF175" s="1100"/>
      <c r="AG175" s="1100"/>
      <c r="AH175" s="1100"/>
      <c r="AI175" s="1100"/>
      <c r="AJ175" s="1100"/>
      <c r="AK175" s="1082"/>
      <c r="AL175" s="1082"/>
      <c r="AM175" s="567"/>
      <c r="AN175" s="567"/>
      <c r="AO175" s="570"/>
      <c r="AP175" s="567"/>
      <c r="AQ175" s="567"/>
      <c r="AR175" s="567"/>
      <c r="AS175" s="567"/>
      <c r="AT175" s="1104"/>
      <c r="AU175" s="1104"/>
      <c r="AV175" s="1104"/>
      <c r="AW175" s="1104"/>
      <c r="AX175" s="1104"/>
      <c r="AY175" s="1104"/>
      <c r="AZ175" s="1104"/>
      <c r="BA175" s="1104"/>
      <c r="BB175" s="1104"/>
      <c r="BC175" s="1104"/>
    </row>
    <row r="176" spans="4:68" s="20" customFormat="1" ht="45" customHeight="1" thickBot="1">
      <c r="D176" s="963" t="s">
        <v>244</v>
      </c>
      <c r="E176" s="964"/>
      <c r="F176" s="965"/>
      <c r="G176" s="965"/>
      <c r="H176" s="1475"/>
      <c r="I176" s="1476"/>
      <c r="J176" s="1489"/>
      <c r="K176" s="1490"/>
      <c r="L176" s="1078">
        <f>COUNTIF(L154:L173,"△")</f>
        <v>0</v>
      </c>
      <c r="M176" s="1079">
        <f>COUNTIF(M154:M173,"△")</f>
        <v>0</v>
      </c>
      <c r="N176" s="1079">
        <f>COUNTIF(N154:N173,"△")</f>
        <v>0</v>
      </c>
      <c r="O176" s="1377"/>
      <c r="P176" s="1378"/>
      <c r="Q176" s="1378"/>
      <c r="R176" s="1378"/>
      <c r="S176" s="1379"/>
      <c r="T176" s="572"/>
      <c r="U176" s="1089"/>
      <c r="V176" s="568"/>
      <c r="W176" s="1082"/>
      <c r="X176" s="572"/>
      <c r="Y176" s="572"/>
      <c r="Z176" s="572"/>
      <c r="AA176" s="572"/>
      <c r="AB176" s="572"/>
      <c r="AC176" s="1142"/>
      <c r="AD176" s="1142"/>
      <c r="AE176" s="1142"/>
      <c r="AF176" s="1142"/>
      <c r="AG176" s="1142"/>
      <c r="AH176" s="1142"/>
      <c r="AI176" s="1142"/>
      <c r="AJ176" s="1142"/>
      <c r="AK176" s="572"/>
      <c r="AL176" s="572"/>
      <c r="AM176" s="1094"/>
      <c r="AN176" s="1094"/>
      <c r="AO176" s="1095"/>
      <c r="AP176" s="1094"/>
      <c r="AQ176" s="1094"/>
      <c r="AR176" s="1094"/>
      <c r="AS176" s="1094"/>
      <c r="AT176" s="1096"/>
      <c r="AU176" s="1096"/>
      <c r="AV176" s="1096"/>
      <c r="AW176" s="1096"/>
      <c r="AX176" s="1096"/>
      <c r="AY176" s="1096"/>
      <c r="AZ176" s="1096"/>
      <c r="BA176" s="1096"/>
      <c r="BB176" s="1096"/>
      <c r="BC176" s="1096"/>
      <c r="BD176" s="571"/>
      <c r="BE176" s="571"/>
      <c r="BF176" s="571"/>
      <c r="BG176" s="571"/>
      <c r="BH176" s="571"/>
      <c r="BI176" s="571"/>
      <c r="BJ176" s="571"/>
      <c r="BK176" s="571"/>
      <c r="BL176" s="571"/>
      <c r="BM176" s="571"/>
      <c r="BN176" s="571"/>
      <c r="BO176" s="571"/>
      <c r="BP176" s="571"/>
    </row>
    <row r="177" spans="4:68" ht="45" customHeight="1" thickBot="1">
      <c r="D177" s="1143"/>
      <c r="E177" s="1143"/>
      <c r="F177" s="1143"/>
      <c r="G177" s="1143"/>
      <c r="H177" s="1143"/>
      <c r="I177" s="1143"/>
      <c r="J177" s="1143"/>
      <c r="K177" s="1143"/>
      <c r="L177" s="1143"/>
      <c r="M177" s="1143"/>
      <c r="N177" s="1143"/>
      <c r="O177" s="1143"/>
      <c r="P177" s="1144"/>
      <c r="Q177" s="1144"/>
      <c r="R177" s="1144"/>
      <c r="S177" s="1143"/>
      <c r="T177" s="1104"/>
      <c r="U177" s="1081"/>
      <c r="V177" s="567"/>
      <c r="W177" s="570"/>
      <c r="X177" s="570"/>
      <c r="Y177" s="570"/>
      <c r="Z177" s="570"/>
      <c r="AA177" s="570"/>
      <c r="AB177" s="570"/>
      <c r="AC177" s="567"/>
      <c r="AD177" s="567"/>
      <c r="AE177" s="567"/>
      <c r="AF177" s="567"/>
      <c r="AG177" s="567"/>
      <c r="AH177" s="567"/>
      <c r="AI177" s="567"/>
      <c r="AJ177" s="567"/>
      <c r="AK177" s="567"/>
      <c r="AL177" s="567"/>
      <c r="AM177" s="567"/>
      <c r="AN177" s="567"/>
      <c r="AO177" s="570"/>
      <c r="AP177" s="567"/>
      <c r="AQ177" s="567"/>
      <c r="AR177" s="567"/>
      <c r="AS177" s="567"/>
      <c r="AT177" s="1104"/>
      <c r="AU177" s="1104"/>
      <c r="AV177" s="1104"/>
      <c r="AW177" s="1104"/>
      <c r="AX177" s="1104"/>
      <c r="AY177" s="1104"/>
      <c r="AZ177" s="1104"/>
      <c r="BA177" s="1104"/>
      <c r="BB177" s="1104"/>
      <c r="BC177" s="1104"/>
    </row>
    <row r="178" spans="4:68" s="19" customFormat="1" ht="45" customHeight="1" thickBot="1">
      <c r="D178" s="1383" t="s">
        <v>258</v>
      </c>
      <c r="E178" s="1384"/>
      <c r="F178" s="1368"/>
      <c r="G178" s="1369"/>
      <c r="H178" s="1369"/>
      <c r="I178" s="1369"/>
      <c r="J178" s="1369"/>
      <c r="K178" s="1370"/>
      <c r="L178" s="103"/>
      <c r="M178" s="103"/>
      <c r="N178" s="103"/>
      <c r="O178" s="1361" t="s">
        <v>351</v>
      </c>
      <c r="P178" s="1361"/>
      <c r="Q178" s="103" t="s">
        <v>536</v>
      </c>
      <c r="R178" s="103"/>
      <c r="S178" s="370"/>
      <c r="T178" s="1080"/>
      <c r="U178" s="1081"/>
      <c r="V178" s="567"/>
      <c r="W178" s="570"/>
      <c r="X178" s="1082"/>
      <c r="Y178" s="1389" t="s">
        <v>769</v>
      </c>
      <c r="Z178" s="1390"/>
      <c r="AA178" s="1390"/>
      <c r="AB178" s="1391"/>
      <c r="AC178" s="1392" t="s">
        <v>770</v>
      </c>
      <c r="AD178" s="1393"/>
      <c r="AE178" s="1393"/>
      <c r="AF178" s="1394"/>
      <c r="AG178" s="1083" t="s">
        <v>236</v>
      </c>
      <c r="AH178" s="1084"/>
      <c r="AI178" s="1085"/>
      <c r="AJ178" s="572"/>
      <c r="AK178" s="567"/>
      <c r="AL178" s="567"/>
      <c r="AM178" s="567"/>
      <c r="AN178" s="567"/>
      <c r="AO178" s="570"/>
      <c r="AP178" s="567"/>
      <c r="AQ178" s="1082"/>
      <c r="AR178" s="1082"/>
      <c r="AS178" s="1082"/>
      <c r="AT178" s="1086"/>
      <c r="AU178" s="1086"/>
      <c r="AV178" s="1087"/>
      <c r="AW178" s="1087"/>
      <c r="AX178" s="1087"/>
      <c r="AY178" s="1087"/>
      <c r="AZ178" s="1087"/>
      <c r="BA178" s="1087"/>
      <c r="BB178" s="1087"/>
      <c r="BC178" s="1087"/>
      <c r="BD178" s="543"/>
      <c r="BE178" s="543"/>
      <c r="BF178" s="543"/>
      <c r="BG178" s="543"/>
      <c r="BH178" s="543"/>
      <c r="BI178" s="543"/>
      <c r="BJ178" s="543"/>
      <c r="BK178" s="543"/>
      <c r="BL178" s="543"/>
      <c r="BM178" s="543"/>
      <c r="BN178" s="543"/>
      <c r="BO178" s="543"/>
      <c r="BP178" s="543"/>
    </row>
    <row r="179" spans="4:68" s="20" customFormat="1" ht="45" customHeight="1" thickBot="1">
      <c r="D179" s="1066" t="s">
        <v>35</v>
      </c>
      <c r="E179" s="1067"/>
      <c r="F179" s="1450">
        <f>①利用!$S$8</f>
        <v>0</v>
      </c>
      <c r="G179" s="1451"/>
      <c r="H179" s="1451"/>
      <c r="I179" s="1451"/>
      <c r="J179" s="1451"/>
      <c r="K179" s="1451"/>
      <c r="L179" s="1451"/>
      <c r="M179" s="1451"/>
      <c r="N179" s="1451"/>
      <c r="O179" s="1451"/>
      <c r="P179" s="1451"/>
      <c r="Q179" s="1451"/>
      <c r="R179" s="1451"/>
      <c r="S179" s="1452"/>
      <c r="T179" s="568"/>
      <c r="U179" s="1089"/>
      <c r="V179" s="572"/>
      <c r="W179" s="1082"/>
      <c r="X179" s="570"/>
      <c r="Y179" s="1090"/>
      <c r="Z179" s="1091">
        <f>COUNTIFS(L181:L200,$AO$5,U181:U200,$AK$6)</f>
        <v>0</v>
      </c>
      <c r="AA179" s="1091">
        <f>SUM(Y181:AA181)</f>
        <v>0</v>
      </c>
      <c r="AB179" s="1092">
        <f>COUNTIFS(L181:L200,$AO$7,U181:U200,$AK$6)</f>
        <v>0</v>
      </c>
      <c r="AC179" s="1395">
        <f>COUNTIFS(M181:M200,$AO$5,U181:U200,$AK$6)</f>
        <v>0</v>
      </c>
      <c r="AD179" s="1396"/>
      <c r="AE179" s="1091">
        <f>SUM(AC181:AE181)</f>
        <v>0</v>
      </c>
      <c r="AF179" s="1092">
        <f>COUNTIFS(M181:M200,$AO$7,U181:U200,$AK$6)</f>
        <v>0</v>
      </c>
      <c r="AG179" s="1093"/>
      <c r="AH179" s="1091">
        <f>COUNTIFS(N181:N200,$AO$7,U181:U200,$AK$6)</f>
        <v>0</v>
      </c>
      <c r="AI179" s="886"/>
      <c r="AJ179" s="1088"/>
      <c r="AK179" s="572"/>
      <c r="AL179" s="572"/>
      <c r="AM179" s="1094"/>
      <c r="AN179" s="1094"/>
      <c r="AO179" s="1095"/>
      <c r="AP179" s="1094"/>
      <c r="AQ179" s="1082"/>
      <c r="AR179" s="1082"/>
      <c r="AS179" s="1082"/>
      <c r="AT179" s="1086"/>
      <c r="AU179" s="1086"/>
      <c r="AV179" s="1096"/>
      <c r="AW179" s="1096"/>
      <c r="AX179" s="1096"/>
      <c r="AY179" s="1096"/>
      <c r="AZ179" s="1096"/>
      <c r="BA179" s="1096"/>
      <c r="BB179" s="1096"/>
      <c r="BC179" s="1096"/>
      <c r="BD179" s="571"/>
      <c r="BE179" s="571"/>
      <c r="BF179" s="571"/>
      <c r="BG179" s="571"/>
      <c r="BH179" s="571"/>
      <c r="BI179" s="571"/>
      <c r="BJ179" s="571"/>
      <c r="BK179" s="571"/>
      <c r="BL179" s="571"/>
      <c r="BM179" s="571"/>
      <c r="BN179" s="571"/>
      <c r="BO179" s="571"/>
      <c r="BP179" s="571"/>
    </row>
    <row r="180" spans="4:68" s="19" customFormat="1" ht="45" customHeight="1">
      <c r="D180" s="1070" t="s">
        <v>36</v>
      </c>
      <c r="E180" s="1071"/>
      <c r="F180" s="1072" t="s">
        <v>154</v>
      </c>
      <c r="G180" s="1073"/>
      <c r="H180" s="1074" t="s">
        <v>37</v>
      </c>
      <c r="I180" s="1075" t="s">
        <v>38</v>
      </c>
      <c r="J180" s="1353" t="s">
        <v>153</v>
      </c>
      <c r="K180" s="1354"/>
      <c r="L180" s="1068" t="s">
        <v>311</v>
      </c>
      <c r="M180" s="1068" t="s">
        <v>235</v>
      </c>
      <c r="N180" s="1069" t="s">
        <v>236</v>
      </c>
      <c r="O180" s="1076" t="s">
        <v>775</v>
      </c>
      <c r="P180" s="1076" t="s">
        <v>366</v>
      </c>
      <c r="Q180" s="1491" t="s">
        <v>401</v>
      </c>
      <c r="R180" s="1492"/>
      <c r="S180" s="1493"/>
      <c r="T180" s="1082"/>
      <c r="U180" s="1081"/>
      <c r="V180" s="1088"/>
      <c r="W180" s="570"/>
      <c r="X180" s="572"/>
      <c r="Y180" s="1097" t="s">
        <v>361</v>
      </c>
      <c r="Z180" s="1098" t="s">
        <v>360</v>
      </c>
      <c r="AA180" s="1082" t="s">
        <v>353</v>
      </c>
      <c r="AB180" s="1099" t="s">
        <v>362</v>
      </c>
      <c r="AC180" s="1097" t="s">
        <v>361</v>
      </c>
      <c r="AD180" s="1098" t="s">
        <v>360</v>
      </c>
      <c r="AE180" s="1082" t="s">
        <v>353</v>
      </c>
      <c r="AF180" s="1099" t="s">
        <v>362</v>
      </c>
      <c r="AG180" s="1097" t="s">
        <v>353</v>
      </c>
      <c r="AH180" s="1082" t="s">
        <v>362</v>
      </c>
      <c r="AI180" s="887"/>
      <c r="AJ180" s="1088"/>
      <c r="AK180" s="1089" t="s">
        <v>334</v>
      </c>
      <c r="AL180" s="567"/>
      <c r="AM180" s="1100">
        <f>COUNTIFS(J180:J200,$AK$12,K180:K200,"&lt;5",H180:H200,$AO$6)</f>
        <v>0</v>
      </c>
      <c r="AN180" s="1100">
        <f>COUNTIFS(J180:J200,$AK$12,K180:K200,"&lt;5",I180:I200,$AA$6)</f>
        <v>0</v>
      </c>
      <c r="AO180" s="570"/>
      <c r="AP180" s="567"/>
      <c r="AQ180" s="1082"/>
      <c r="AR180" s="1082"/>
      <c r="AS180" s="1100"/>
      <c r="AT180" s="1086"/>
      <c r="AU180" s="1087"/>
      <c r="AV180" s="1087"/>
      <c r="AW180" s="1087"/>
      <c r="AX180" s="1087"/>
      <c r="AY180" s="1087"/>
      <c r="AZ180" s="1087"/>
      <c r="BA180" s="1087"/>
      <c r="BB180" s="1087"/>
      <c r="BC180" s="1087"/>
      <c r="BD180" s="543"/>
      <c r="BE180" s="543"/>
      <c r="BF180" s="543"/>
      <c r="BG180" s="543"/>
      <c r="BH180" s="543"/>
      <c r="BI180" s="543"/>
      <c r="BJ180" s="543"/>
      <c r="BK180" s="543"/>
      <c r="BL180" s="543"/>
      <c r="BM180" s="543"/>
      <c r="BN180" s="543"/>
      <c r="BO180" s="543"/>
      <c r="BP180" s="543"/>
    </row>
    <row r="181" spans="4:68" s="19" customFormat="1" ht="45" customHeight="1">
      <c r="D181" s="1158">
        <v>1</v>
      </c>
      <c r="E181" s="1380"/>
      <c r="F181" s="1381"/>
      <c r="G181" s="1382"/>
      <c r="H181" s="926"/>
      <c r="I181" s="927"/>
      <c r="J181" s="935"/>
      <c r="K181" s="936"/>
      <c r="L181" s="926"/>
      <c r="M181" s="926"/>
      <c r="N181" s="926"/>
      <c r="O181" s="929"/>
      <c r="P181" s="928"/>
      <c r="Q181" s="1362"/>
      <c r="R181" s="1363"/>
      <c r="S181" s="1364"/>
      <c r="T181" s="1082"/>
      <c r="U181" s="1081">
        <f>$F$178</f>
        <v>0</v>
      </c>
      <c r="V181" s="1082">
        <f>H181</f>
        <v>0</v>
      </c>
      <c r="W181" s="570">
        <f>I181</f>
        <v>0</v>
      </c>
      <c r="X181" s="1082" t="e">
        <f t="array" ref="X181">INDEX($X$6:$AA$13,MATCH(U181&amp;V181&amp;W181,$X$6:$X$13&amp;$Y$6:$Y$13&amp;$Z$6:$Z$13,0),4)</f>
        <v>#N/A</v>
      </c>
      <c r="Y181" s="1093">
        <f>COUNTIFS(L181:L200,$AO$5,U181:U200,$AK$6,O181:O200,#REF!)-Y182-Y183</f>
        <v>0</v>
      </c>
      <c r="Z181" s="1091">
        <f>COUNTIFS(L181:L200,$AO$5,U181:U200,$AK$6)-Y181-Y182-Z182-Z183-Y183</f>
        <v>0</v>
      </c>
      <c r="AA181" s="1091">
        <f>COUNTIFS(L181:L200,$AO$7,U181:U200,$AK$6,O181:O200,#REF!)-AA182-AA183</f>
        <v>0</v>
      </c>
      <c r="AB181" s="1092">
        <f>AB179-AA182-AA183-AA181-AB182-AB183</f>
        <v>0</v>
      </c>
      <c r="AC181" s="1093">
        <f>COUNTIFS(M181:M200,$AO$5,U181:U200,$AK$6,O181:O200,#REF!)-AC182-AC183</f>
        <v>0</v>
      </c>
      <c r="AD181" s="1091">
        <f>COUNTIFS(M181:M200,$AO$5,U181:U200,$AK$6)-AC181-AC182-AC183-AD183-AD182</f>
        <v>0</v>
      </c>
      <c r="AE181" s="1091">
        <f>COUNTIFS(M181:M200,$AO$7,U181:U200,$AK$6,O181:O200,#REF!)-AE182-AE183</f>
        <v>0</v>
      </c>
      <c r="AF181" s="1092">
        <f>AF179-AE182-AE183-AE181-AF182-AF183</f>
        <v>0</v>
      </c>
      <c r="AG181" s="1093">
        <f>COUNTIFS(N181:N200,$AO$7,U181:U200,$AK$6,O181:O200,#REF!)-AG182-AG183</f>
        <v>0</v>
      </c>
      <c r="AH181" s="1091">
        <f>AH179-AG182-AG183-AG181-AH182-AH183</f>
        <v>0</v>
      </c>
      <c r="AI181" s="886"/>
      <c r="AJ181" s="1088"/>
      <c r="AK181" s="1089" t="s">
        <v>335</v>
      </c>
      <c r="AL181" s="567"/>
      <c r="AM181" s="1100">
        <f>COUNTIFS(J181:J200,$AK$12,K181:K200,"&gt;4",H181:H200,$AO$6)</f>
        <v>0</v>
      </c>
      <c r="AN181" s="1100">
        <f>COUNTIFS(J181:J200,$AK$12,K181:K200,"&gt;4",I181:I200,$AA$6)</f>
        <v>0</v>
      </c>
      <c r="AO181" s="570"/>
      <c r="AP181" s="567"/>
      <c r="AQ181" s="567"/>
      <c r="AR181" s="567"/>
      <c r="AS181" s="567"/>
      <c r="AT181" s="1087"/>
      <c r="AU181" s="1087"/>
      <c r="AV181" s="1087"/>
      <c r="AW181" s="1087"/>
      <c r="AX181" s="1087"/>
      <c r="AY181" s="1087"/>
      <c r="AZ181" s="1087"/>
      <c r="BA181" s="1087"/>
      <c r="BB181" s="1087"/>
      <c r="BC181" s="1087"/>
      <c r="BD181" s="543"/>
      <c r="BE181" s="543"/>
      <c r="BF181" s="543"/>
      <c r="BG181" s="543"/>
      <c r="BH181" s="543"/>
      <c r="BI181" s="543"/>
      <c r="BJ181" s="543"/>
      <c r="BK181" s="543"/>
      <c r="BL181" s="543"/>
      <c r="BM181" s="543"/>
      <c r="BN181" s="543"/>
      <c r="BO181" s="543"/>
      <c r="BP181" s="543"/>
    </row>
    <row r="182" spans="4:68" ht="45" customHeight="1">
      <c r="D182" s="1159">
        <v>2</v>
      </c>
      <c r="E182" s="1380"/>
      <c r="F182" s="1381"/>
      <c r="G182" s="1382"/>
      <c r="H182" s="926"/>
      <c r="I182" s="927"/>
      <c r="J182" s="935"/>
      <c r="K182" s="936"/>
      <c r="L182" s="926"/>
      <c r="M182" s="926"/>
      <c r="N182" s="926"/>
      <c r="O182" s="929"/>
      <c r="P182" s="928"/>
      <c r="Q182" s="1355"/>
      <c r="R182" s="1356"/>
      <c r="S182" s="1357"/>
      <c r="T182" s="1082"/>
      <c r="U182" s="1081">
        <f t="shared" ref="U182:U200" si="20">$F$178</f>
        <v>0</v>
      </c>
      <c r="V182" s="1082">
        <f>H182</f>
        <v>0</v>
      </c>
      <c r="W182" s="570">
        <f>I182</f>
        <v>0</v>
      </c>
      <c r="X182" s="1082" t="e">
        <f t="array" ref="X182">INDEX($X$6:$AA$13,MATCH(U182&amp;V182&amp;W182,$X$6:$X$13&amp;$Y$6:$Y$13&amp;$Z$6:$Z$13,0),4)</f>
        <v>#N/A</v>
      </c>
      <c r="Y182" s="1101">
        <f>COUNTIFS(L181:L200,$AN$5,U181:U200,$AK$6,P181:P200,#REF!,O181:O200,#REF!)</f>
        <v>0</v>
      </c>
      <c r="Z182" s="1102">
        <f>COUNTIFS(L181:L200,$AO$5,U181:U200,$AK$6,P181:P200,#REF!)-Y182</f>
        <v>0</v>
      </c>
      <c r="AA182" s="1102">
        <f>COUNTIFS(L181:L200,$AN$6,U181:U200,$AK$6,P181:P200,#REF!,O181:O200,#REF!)</f>
        <v>0</v>
      </c>
      <c r="AB182" s="1103">
        <f>COUNTIFS(L181:L200,$AN$6,U181:U200,$AK$6,P181:P200,#REF!)-AA182</f>
        <v>0</v>
      </c>
      <c r="AC182" s="1101">
        <f>COUNTIFS(M181:M200,$AO$5,U181:U200,$AK$6,P181:P200,#REF!,O181:O200,#REF!)</f>
        <v>0</v>
      </c>
      <c r="AD182" s="1102">
        <f>COUNTIFS(M181:M200,$AO$5,U181:U200,$AK$6,P181:P200,#REF!)-AC182</f>
        <v>0</v>
      </c>
      <c r="AE182" s="1102">
        <f>COUNTIFS(M181:M200,$AN$6,U181:U200,$AK$6,P181:P200,#REF!,O181:O200,#REF!)</f>
        <v>0</v>
      </c>
      <c r="AF182" s="1103">
        <f>COUNTIFS(M181:M200,$AN$6,U181:U200,$AK$6,P181:P200,#REF!)-AE182</f>
        <v>0</v>
      </c>
      <c r="AG182" s="1101">
        <f>COUNTIFS(N181:N200,$AN$6,U181:U200,$AK$6,P181:P200,#REF!,O181:O200,#REF!)</f>
        <v>0</v>
      </c>
      <c r="AH182" s="1102">
        <f>COUNTIFS(N181:N200,$AN$6,U181:U200,$AK$6,P181:P200,#REF!)-AG182</f>
        <v>0</v>
      </c>
      <c r="AI182" s="1103"/>
      <c r="AJ182" s="1088" t="s">
        <v>773</v>
      </c>
      <c r="AK182" s="1082"/>
      <c r="AL182" s="567"/>
      <c r="AM182" s="1100">
        <f>COUNTIFS(J181:J200,$AK$13,K181:K200,"&lt;5",H181:H200,$AA$6)</f>
        <v>0</v>
      </c>
      <c r="AN182" s="1100">
        <f>COUNTIFS(J181:J200,$AK$13,K181:K200,"&lt;5",I181:I200,$AA$6)</f>
        <v>0</v>
      </c>
      <c r="AO182" s="570"/>
      <c r="AP182" s="567"/>
      <c r="AQ182" s="567"/>
      <c r="AR182" s="567"/>
      <c r="AS182" s="567"/>
      <c r="AT182" s="1104"/>
      <c r="AU182" s="1104"/>
      <c r="AV182" s="1104"/>
      <c r="AW182" s="1104"/>
      <c r="AX182" s="1104"/>
      <c r="AY182" s="1104"/>
      <c r="AZ182" s="1104"/>
      <c r="BA182" s="1104"/>
      <c r="BB182" s="1104"/>
      <c r="BC182" s="1104"/>
    </row>
    <row r="183" spans="4:68" ht="45" customHeight="1">
      <c r="D183" s="1159">
        <v>3</v>
      </c>
      <c r="E183" s="1380"/>
      <c r="F183" s="1381"/>
      <c r="G183" s="1382"/>
      <c r="H183" s="926"/>
      <c r="I183" s="927"/>
      <c r="J183" s="935"/>
      <c r="K183" s="936"/>
      <c r="L183" s="926"/>
      <c r="M183" s="926"/>
      <c r="N183" s="926"/>
      <c r="O183" s="929"/>
      <c r="P183" s="928"/>
      <c r="Q183" s="1355"/>
      <c r="R183" s="1356"/>
      <c r="S183" s="1357"/>
      <c r="T183" s="1082"/>
      <c r="U183" s="1081">
        <f t="shared" si="20"/>
        <v>0</v>
      </c>
      <c r="V183" s="1082">
        <f t="shared" ref="V183:V200" si="21">H183</f>
        <v>0</v>
      </c>
      <c r="W183" s="570">
        <f t="shared" ref="W183:W200" si="22">I183</f>
        <v>0</v>
      </c>
      <c r="X183" s="1082" t="e">
        <f t="array" ref="X183">INDEX($X$6:$AA$13,MATCH(U183&amp;V183&amp;W183,$X$6:$X$13&amp;$Y$6:$Y$13&amp;$Z$6:$Z$13,0),4)</f>
        <v>#N/A</v>
      </c>
      <c r="Y183" s="1105">
        <f>COUNTIFS(L181:L200,$AN$5,U181:U200,$AK$6,P181:P200,#REF!,O181:O200,#REF!)</f>
        <v>0</v>
      </c>
      <c r="Z183" s="1106">
        <f>COUNTIFS(L181:L200,$AN$5,U181:U200,$AK$6,P181:P200,#REF!)-Y183</f>
        <v>0</v>
      </c>
      <c r="AA183" s="1106">
        <f>COUNTIFS(L181:L200,$AN$6,U181:U200,$AK$6,P181:P200,#REF!,O181:O200,#REF!)</f>
        <v>0</v>
      </c>
      <c r="AB183" s="1107">
        <f>COUNTIFS(L181:L200,$AN$6,U181:U200,$AK$6,P181:P200,#REF!)-AA183</f>
        <v>0</v>
      </c>
      <c r="AC183" s="1105">
        <f>COUNTIFS(M181:M200,$AN$5,U181:U200,$AK$6,P181:P200,#REF!,O181:O200,#REF!)</f>
        <v>0</v>
      </c>
      <c r="AD183" s="1106">
        <f>COUNTIFS(M181:M200,$AN$5,U181:U200,$AK$6,P181:P200,#REF!)-AC183</f>
        <v>0</v>
      </c>
      <c r="AE183" s="1106">
        <f>COUNTIFS(M181:M200,$AN$6,U181:U200,$AK$6,P181:P200,#REF!,O181:O200,#REF!)</f>
        <v>0</v>
      </c>
      <c r="AF183" s="1107">
        <f>COUNTIFS(M181:M200,$AN$6,U181:U200,$AK$6,P181:P200,#REF!)-AE183</f>
        <v>0</v>
      </c>
      <c r="AG183" s="1105">
        <f>COUNTIFS(N181:N200,$AN$6,U181:U200,$AK$6,P181:P200,#REF!,O181:O200,#REF!)</f>
        <v>0</v>
      </c>
      <c r="AH183" s="1106">
        <f>COUNTIFS(N181:N200,$AN$6,U181:U200,$AK$6,P181:P200,#REF!)-AG183</f>
        <v>0</v>
      </c>
      <c r="AI183" s="1107"/>
      <c r="AJ183" s="1088" t="s">
        <v>771</v>
      </c>
      <c r="AK183" s="1082"/>
      <c r="AL183" s="567"/>
      <c r="AM183" s="1100">
        <f>COUNTIFS(J181:J200,$AK$14,K181:K200,"&lt;5",H181:H200,$AA$6)</f>
        <v>0</v>
      </c>
      <c r="AN183" s="1100">
        <f>COUNTIFS(J181:J200,$AK$14,K181:K200,"&lt;5",I181:I200,$AA$6)</f>
        <v>0</v>
      </c>
      <c r="AO183" s="570"/>
      <c r="AP183" s="567"/>
      <c r="AQ183" s="567"/>
      <c r="AR183" s="567"/>
      <c r="AS183" s="567"/>
      <c r="AT183" s="1104"/>
      <c r="AU183" s="1104"/>
      <c r="AV183" s="1104"/>
      <c r="AW183" s="1104"/>
      <c r="AX183" s="1104"/>
      <c r="AY183" s="1104"/>
      <c r="AZ183" s="1104"/>
      <c r="BA183" s="1104"/>
      <c r="BB183" s="1104"/>
      <c r="BC183" s="1104"/>
    </row>
    <row r="184" spans="4:68" ht="45" customHeight="1">
      <c r="D184" s="1159">
        <v>4</v>
      </c>
      <c r="E184" s="1380"/>
      <c r="F184" s="1381"/>
      <c r="G184" s="1382"/>
      <c r="H184" s="926"/>
      <c r="I184" s="927"/>
      <c r="J184" s="935"/>
      <c r="K184" s="936"/>
      <c r="L184" s="926"/>
      <c r="M184" s="926"/>
      <c r="N184" s="926"/>
      <c r="O184" s="929"/>
      <c r="P184" s="928"/>
      <c r="Q184" s="1355"/>
      <c r="R184" s="1356"/>
      <c r="S184" s="1357"/>
      <c r="T184" s="1082"/>
      <c r="U184" s="1081">
        <f t="shared" si="20"/>
        <v>0</v>
      </c>
      <c r="V184" s="1082">
        <f t="shared" si="21"/>
        <v>0</v>
      </c>
      <c r="W184" s="570">
        <f t="shared" si="22"/>
        <v>0</v>
      </c>
      <c r="X184" s="1082" t="e">
        <f t="array" ref="X184">INDEX($X$6:$AA$13,MATCH(U184&amp;V184&amp;W184,$X$6:$X$13&amp;$Y$6:$Y$13&amp;$Z$6:$Z$13,0),4)</f>
        <v>#N/A</v>
      </c>
      <c r="Y184" s="1108">
        <f>SUM(Y181:Y183)</f>
        <v>0</v>
      </c>
      <c r="Z184" s="570">
        <f>SUM(Z181:Z183)</f>
        <v>0</v>
      </c>
      <c r="AA184" s="570">
        <f>SUM(AA181:AA183)</f>
        <v>0</v>
      </c>
      <c r="AB184" s="1099">
        <f>SUM(AB181:AB183)</f>
        <v>0</v>
      </c>
      <c r="AC184" s="1108">
        <f>SUM(AC181:AC183)</f>
        <v>0</v>
      </c>
      <c r="AD184" s="570">
        <f>SUM(AD180:AD183)</f>
        <v>0</v>
      </c>
      <c r="AE184" s="570">
        <f>SUM(AE180:AE183)</f>
        <v>0</v>
      </c>
      <c r="AF184" s="1099">
        <f>SUM(AF181:AF183)</f>
        <v>0</v>
      </c>
      <c r="AG184" s="570">
        <f>SUM(AG180:AG183)</f>
        <v>0</v>
      </c>
      <c r="AH184" s="1082"/>
      <c r="AI184" s="1092"/>
      <c r="AJ184" s="1088"/>
      <c r="AK184" s="1082"/>
      <c r="AL184" s="567"/>
      <c r="AM184" s="1100">
        <f>SUM(AM181:AM183)</f>
        <v>0</v>
      </c>
      <c r="AN184" s="1100">
        <f>SUM(AN181:AN183)</f>
        <v>0</v>
      </c>
      <c r="AO184" s="570"/>
      <c r="AP184" s="567"/>
      <c r="AQ184" s="567"/>
      <c r="AR184" s="567"/>
      <c r="AS184" s="567"/>
      <c r="AT184" s="1104"/>
      <c r="AU184" s="1104"/>
      <c r="AV184" s="1104"/>
      <c r="AW184" s="1104"/>
      <c r="AX184" s="1104"/>
      <c r="AY184" s="1104"/>
      <c r="AZ184" s="1104"/>
      <c r="BA184" s="1104"/>
      <c r="BB184" s="1104"/>
      <c r="BC184" s="1104"/>
    </row>
    <row r="185" spans="4:68" ht="45" customHeight="1">
      <c r="D185" s="1159">
        <v>5</v>
      </c>
      <c r="E185" s="1380"/>
      <c r="F185" s="1381"/>
      <c r="G185" s="1382"/>
      <c r="H185" s="926"/>
      <c r="I185" s="927"/>
      <c r="J185" s="935"/>
      <c r="K185" s="936"/>
      <c r="L185" s="926"/>
      <c r="M185" s="926"/>
      <c r="N185" s="926"/>
      <c r="O185" s="929"/>
      <c r="P185" s="928"/>
      <c r="Q185" s="1355"/>
      <c r="R185" s="1356"/>
      <c r="S185" s="1357"/>
      <c r="T185" s="1082"/>
      <c r="U185" s="1081">
        <f t="shared" si="20"/>
        <v>0</v>
      </c>
      <c r="V185" s="1082">
        <f t="shared" si="21"/>
        <v>0</v>
      </c>
      <c r="W185" s="570">
        <f t="shared" si="22"/>
        <v>0</v>
      </c>
      <c r="X185" s="1082" t="e">
        <f t="array" ref="X185">INDEX($X$6:$AA$13,MATCH(U185&amp;V185&amp;W185,$X$6:$X$13&amp;$Y$6:$Y$13&amp;$Z$6:$Z$13,0),4)</f>
        <v>#N/A</v>
      </c>
      <c r="Y185" s="1531">
        <f>SUM(Y184:AB184)</f>
        <v>0</v>
      </c>
      <c r="Z185" s="1532"/>
      <c r="AA185" s="1532"/>
      <c r="AB185" s="1533"/>
      <c r="AC185" s="1531">
        <f>SUM(AC184:AF184)</f>
        <v>0</v>
      </c>
      <c r="AD185" s="1532"/>
      <c r="AE185" s="1532"/>
      <c r="AF185" s="1533"/>
      <c r="AG185" s="1534">
        <f>SUM(AG184:AH184)</f>
        <v>0</v>
      </c>
      <c r="AH185" s="1535"/>
      <c r="AI185" s="1099"/>
      <c r="AJ185" s="567"/>
      <c r="AK185" s="1082"/>
      <c r="AL185" s="1082"/>
      <c r="AM185" s="567"/>
      <c r="AN185" s="567"/>
      <c r="AO185" s="570"/>
      <c r="AP185" s="567"/>
      <c r="AQ185" s="567"/>
      <c r="AR185" s="567"/>
      <c r="AS185" s="567"/>
      <c r="AT185" s="1104"/>
      <c r="AU185" s="1104"/>
      <c r="AV185" s="1104"/>
      <c r="AW185" s="1104"/>
      <c r="AX185" s="1104"/>
      <c r="AY185" s="1104"/>
      <c r="AZ185" s="1104"/>
      <c r="BA185" s="1104"/>
      <c r="BB185" s="1104"/>
      <c r="BC185" s="1104"/>
    </row>
    <row r="186" spans="4:68" ht="45" customHeight="1">
      <c r="D186" s="1159">
        <v>6</v>
      </c>
      <c r="E186" s="1380"/>
      <c r="F186" s="1381"/>
      <c r="G186" s="1382"/>
      <c r="H186" s="926"/>
      <c r="I186" s="927"/>
      <c r="J186" s="935"/>
      <c r="K186" s="936"/>
      <c r="L186" s="926"/>
      <c r="M186" s="926"/>
      <c r="N186" s="926"/>
      <c r="O186" s="929"/>
      <c r="P186" s="928"/>
      <c r="Q186" s="1355"/>
      <c r="R186" s="1356"/>
      <c r="S186" s="1357"/>
      <c r="T186" s="1082"/>
      <c r="U186" s="1081">
        <f t="shared" si="20"/>
        <v>0</v>
      </c>
      <c r="V186" s="1082">
        <f t="shared" si="21"/>
        <v>0</v>
      </c>
      <c r="W186" s="570">
        <f t="shared" si="22"/>
        <v>0</v>
      </c>
      <c r="X186" s="1082" t="e">
        <f t="array" ref="X186">INDEX($X$6:$AA$13,MATCH(U186&amp;V186&amp;W186,$X$6:$X$13&amp;$Y$6:$Y$13&amp;$Z$6:$Z$13,0),4)</f>
        <v>#N/A</v>
      </c>
      <c r="Y186" s="1110">
        <f>COUNTIFS(H181:H200,$AP$6,U181:U200,$AK$6,O181:O200,#REF!)</f>
        <v>0</v>
      </c>
      <c r="Z186" s="1111">
        <f>COUNTIFS(I181:I200,$AP$6,U181:U200,$AK$6,O181:O200,#REF!)</f>
        <v>0</v>
      </c>
      <c r="AA186" s="1111">
        <f>COUNTIFS(H181:H200,$AP$6,U181:U200,$AK$6)-Y186</f>
        <v>0</v>
      </c>
      <c r="AB186" s="1112">
        <f>COUNTIFS(I181:I200,$AP$6,U181:U200,$AK$6)-Z186</f>
        <v>0</v>
      </c>
      <c r="AC186" s="1113"/>
      <c r="AD186" s="1114"/>
      <c r="AE186" s="1088"/>
      <c r="AF186" s="1115"/>
      <c r="AG186" s="1097"/>
      <c r="AH186" s="570"/>
      <c r="AI186" s="1116"/>
      <c r="AJ186" s="567"/>
      <c r="AK186" s="1082"/>
      <c r="AL186" s="1082"/>
      <c r="AM186" s="567"/>
      <c r="AN186" s="567"/>
      <c r="AO186" s="570"/>
      <c r="AP186" s="567"/>
      <c r="AQ186" s="567"/>
      <c r="AR186" s="567"/>
      <c r="AS186" s="567"/>
      <c r="AT186" s="1104"/>
      <c r="AU186" s="1104"/>
      <c r="AV186" s="1104"/>
      <c r="AW186" s="1104"/>
      <c r="AX186" s="1104"/>
      <c r="AY186" s="1104"/>
      <c r="AZ186" s="1104"/>
      <c r="BA186" s="1104"/>
      <c r="BB186" s="1104"/>
      <c r="BC186" s="1104"/>
    </row>
    <row r="187" spans="4:68" ht="45" customHeight="1">
      <c r="D187" s="1159">
        <v>7</v>
      </c>
      <c r="E187" s="1380"/>
      <c r="F187" s="1381"/>
      <c r="G187" s="1382"/>
      <c r="H187" s="926"/>
      <c r="I187" s="927"/>
      <c r="J187" s="935"/>
      <c r="K187" s="936"/>
      <c r="L187" s="926"/>
      <c r="M187" s="926"/>
      <c r="N187" s="926"/>
      <c r="O187" s="929"/>
      <c r="P187" s="928"/>
      <c r="Q187" s="1355"/>
      <c r="R187" s="1356"/>
      <c r="S187" s="1357"/>
      <c r="T187" s="1082"/>
      <c r="U187" s="1081">
        <f t="shared" si="20"/>
        <v>0</v>
      </c>
      <c r="V187" s="1082">
        <f t="shared" si="21"/>
        <v>0</v>
      </c>
      <c r="W187" s="570">
        <f t="shared" si="22"/>
        <v>0</v>
      </c>
      <c r="X187" s="1082" t="e">
        <f t="array" ref="X187">INDEX($X$6:$AA$13,MATCH(U187&amp;V187&amp;W187,$X$6:$X$13&amp;$Y$6:$Y$13&amp;$Z$6:$Z$13,0),4)</f>
        <v>#N/A</v>
      </c>
      <c r="Y187" s="1117"/>
      <c r="Z187" s="1082">
        <f>COUNTIFS(L181:L200,$AO$5,U181:U200,$AK$7)</f>
        <v>0</v>
      </c>
      <c r="AA187" s="1082">
        <f>SUM(Z189:AB189)</f>
        <v>0</v>
      </c>
      <c r="AB187" s="1099">
        <f>COUNTIFS(L181:L200,$AO$7,U181:U200,$AK$7)</f>
        <v>0</v>
      </c>
      <c r="AC187" s="1097">
        <f>COUNTIFS(M181:M200,$AO$5,U181:U200,$AK$6)</f>
        <v>0</v>
      </c>
      <c r="AD187" s="1082">
        <f>COUNTIFS(P181:P200,$AO$5,U181:U200,$AK$6)</f>
        <v>0</v>
      </c>
      <c r="AE187" s="1082">
        <f>SUM(AD189:AF189)</f>
        <v>0</v>
      </c>
      <c r="AF187" s="1099">
        <f>COUNTIFS(M181:M200,$AO$7,U181:U200,$AK$7)</f>
        <v>0</v>
      </c>
      <c r="AG187" s="1097" t="s">
        <v>236</v>
      </c>
      <c r="AH187" s="1082">
        <f>COUNTIFS(N181:N200,$AO$7,U181:U200,$AK$7)</f>
        <v>0</v>
      </c>
      <c r="AI187" s="1099"/>
      <c r="AJ187" s="1534" t="s">
        <v>548</v>
      </c>
      <c r="AK187" s="1082"/>
      <c r="AL187" s="1082"/>
      <c r="AM187" s="567"/>
      <c r="AN187" s="567"/>
      <c r="AO187" s="570"/>
      <c r="AP187" s="567"/>
      <c r="AQ187" s="567"/>
      <c r="AR187" s="567"/>
      <c r="AS187" s="567"/>
      <c r="AT187" s="1104"/>
      <c r="AU187" s="1104"/>
      <c r="AV187" s="1104"/>
      <c r="AW187" s="1104"/>
      <c r="AX187" s="1104"/>
      <c r="AY187" s="1104"/>
      <c r="AZ187" s="1104"/>
      <c r="BA187" s="1104"/>
      <c r="BB187" s="1104"/>
      <c r="BC187" s="1104"/>
    </row>
    <row r="188" spans="4:68" ht="45" customHeight="1">
      <c r="D188" s="1159">
        <v>8</v>
      </c>
      <c r="E188" s="1380"/>
      <c r="F188" s="1381"/>
      <c r="G188" s="1382"/>
      <c r="H188" s="926"/>
      <c r="I188" s="927"/>
      <c r="J188" s="935"/>
      <c r="K188" s="936"/>
      <c r="L188" s="926"/>
      <c r="M188" s="926"/>
      <c r="N188" s="926"/>
      <c r="O188" s="929"/>
      <c r="P188" s="928"/>
      <c r="Q188" s="1355"/>
      <c r="R188" s="1356"/>
      <c r="S188" s="1357"/>
      <c r="T188" s="1082"/>
      <c r="U188" s="1081">
        <f t="shared" si="20"/>
        <v>0</v>
      </c>
      <c r="V188" s="1082">
        <f t="shared" si="21"/>
        <v>0</v>
      </c>
      <c r="W188" s="570">
        <f t="shared" si="22"/>
        <v>0</v>
      </c>
      <c r="X188" s="1082" t="e">
        <f t="array" ref="X188">INDEX($X$6:$AA$13,MATCH(U188&amp;V188&amp;W188,$X$6:$X$13&amp;$Y$6:$Y$13&amp;$Z$6:$Z$13,0),4)</f>
        <v>#N/A</v>
      </c>
      <c r="Y188" s="1093"/>
      <c r="Z188" s="1118" t="s">
        <v>364</v>
      </c>
      <c r="AA188" s="1091"/>
      <c r="AB188" s="1092" t="s">
        <v>365</v>
      </c>
      <c r="AC188" s="1093"/>
      <c r="AD188" s="1118" t="s">
        <v>364</v>
      </c>
      <c r="AE188" s="1091"/>
      <c r="AF188" s="1092" t="s">
        <v>365</v>
      </c>
      <c r="AG188" s="1093"/>
      <c r="AH188" s="1091" t="s">
        <v>365</v>
      </c>
      <c r="AI188" s="1119"/>
      <c r="AJ188" s="1534"/>
      <c r="AK188" s="1082"/>
      <c r="AL188" s="1082"/>
      <c r="AM188" s="567"/>
      <c r="AN188" s="567"/>
      <c r="AO188" s="570"/>
      <c r="AP188" s="567"/>
      <c r="AQ188" s="567"/>
      <c r="AR188" s="567"/>
      <c r="AS188" s="567"/>
      <c r="AT188" s="1104"/>
      <c r="AU188" s="1104"/>
      <c r="AV188" s="1104"/>
      <c r="AW188" s="1104"/>
      <c r="AX188" s="1104"/>
      <c r="AY188" s="1104"/>
      <c r="AZ188" s="1104"/>
      <c r="BA188" s="1104"/>
      <c r="BB188" s="1104"/>
      <c r="BC188" s="1104"/>
    </row>
    <row r="189" spans="4:68" ht="45" customHeight="1">
      <c r="D189" s="1159">
        <v>9</v>
      </c>
      <c r="E189" s="1380"/>
      <c r="F189" s="1381"/>
      <c r="G189" s="1382"/>
      <c r="H189" s="926"/>
      <c r="I189" s="927"/>
      <c r="J189" s="935"/>
      <c r="K189" s="936"/>
      <c r="L189" s="926"/>
      <c r="M189" s="926"/>
      <c r="N189" s="926"/>
      <c r="O189" s="929"/>
      <c r="P189" s="928"/>
      <c r="Q189" s="1355"/>
      <c r="R189" s="1356"/>
      <c r="S189" s="1357"/>
      <c r="T189" s="1082"/>
      <c r="U189" s="1081">
        <f t="shared" si="20"/>
        <v>0</v>
      </c>
      <c r="V189" s="1082">
        <f t="shared" si="21"/>
        <v>0</v>
      </c>
      <c r="W189" s="570">
        <f t="shared" si="22"/>
        <v>0</v>
      </c>
      <c r="X189" s="1082" t="e">
        <f t="array" ref="X189">INDEX($X$6:$AA$13,MATCH(U189&amp;V189&amp;W189,$X$6:$X$13&amp;$Y$6:$Y$13&amp;$Z$6:$Z$13,0),4)</f>
        <v>#N/A</v>
      </c>
      <c r="Y189" s="1097"/>
      <c r="Z189" s="1082">
        <f>COUNTIFS(L181:L200,$AO$5,U181:U200,$AK$7)-Y189-Y190-Z190-Z191-AA189-Y191</f>
        <v>0</v>
      </c>
      <c r="AA189" s="1082"/>
      <c r="AB189" s="1099">
        <f>AB187-AA190-AA191-AA189-AB190-AB191</f>
        <v>0</v>
      </c>
      <c r="AC189" s="1097"/>
      <c r="AD189" s="1082">
        <f>COUNTIFS(M181:M200,$AO$5,U181:U200,$AK$7)-AC189-AC190-AC191-AD191-AD190</f>
        <v>0</v>
      </c>
      <c r="AE189" s="1082"/>
      <c r="AF189" s="1099">
        <f>AF187-AE190-AE191-AE189-AF190-AF191</f>
        <v>0</v>
      </c>
      <c r="AG189" s="1097"/>
      <c r="AH189" s="1082">
        <f>AH187-AG190-AG191-AG189-AH190-AH191</f>
        <v>0</v>
      </c>
      <c r="AI189" s="1109"/>
      <c r="AJ189" s="1534"/>
      <c r="AK189" s="1082"/>
      <c r="AL189" s="1082"/>
      <c r="AM189" s="567"/>
      <c r="AN189" s="567"/>
      <c r="AO189" s="570"/>
      <c r="AP189" s="567"/>
      <c r="AQ189" s="567"/>
      <c r="AR189" s="567"/>
      <c r="AS189" s="567"/>
      <c r="AT189" s="1104"/>
      <c r="AU189" s="1104"/>
      <c r="AV189" s="1104"/>
      <c r="AW189" s="1104"/>
      <c r="AX189" s="1104"/>
      <c r="AY189" s="1104"/>
      <c r="AZ189" s="1104"/>
      <c r="BA189" s="1104"/>
      <c r="BB189" s="1104"/>
      <c r="BC189" s="1104"/>
    </row>
    <row r="190" spans="4:68" ht="45" customHeight="1">
      <c r="D190" s="1159">
        <v>10</v>
      </c>
      <c r="E190" s="1380"/>
      <c r="F190" s="1381"/>
      <c r="G190" s="1382"/>
      <c r="H190" s="926"/>
      <c r="I190" s="927"/>
      <c r="J190" s="935"/>
      <c r="K190" s="936"/>
      <c r="L190" s="926"/>
      <c r="M190" s="926"/>
      <c r="N190" s="926"/>
      <c r="O190" s="929"/>
      <c r="P190" s="928"/>
      <c r="Q190" s="1355"/>
      <c r="R190" s="1356"/>
      <c r="S190" s="1357"/>
      <c r="T190" s="1082"/>
      <c r="U190" s="1081">
        <f t="shared" si="20"/>
        <v>0</v>
      </c>
      <c r="V190" s="1082">
        <f t="shared" si="21"/>
        <v>0</v>
      </c>
      <c r="W190" s="570">
        <f t="shared" si="22"/>
        <v>0</v>
      </c>
      <c r="X190" s="1082" t="e">
        <f t="array" ref="X190">INDEX($X$6:$AA$13,MATCH(U190&amp;V190&amp;W190,$X$6:$X$13&amp;$Y$6:$Y$13&amp;$Z$6:$Z$13,0),4)</f>
        <v>#N/A</v>
      </c>
      <c r="Y190" s="1120"/>
      <c r="Z190" s="1121">
        <f>COUNTIFS(L181:L200,$AO$5,U181:U200,$AK$7,P181:P200,#REF!)-Y190</f>
        <v>0</v>
      </c>
      <c r="AA190" s="1122"/>
      <c r="AB190" s="1123">
        <f>COUNTIFS(L181:L200,$AN$6,U181:U200,$AK$7,P181:P200,#REF!)-AA190</f>
        <v>0</v>
      </c>
      <c r="AC190" s="1120"/>
      <c r="AD190" s="1121">
        <f>COUNTIFS(M181:M200,$AO$5,U181:U200,$AK$7,P181:P200,#REF!)-AC190</f>
        <v>0</v>
      </c>
      <c r="AE190" s="1122"/>
      <c r="AF190" s="1123">
        <f>COUNTIFS(M181:M200,$AN$6,U181:U200,$AK$7,P181:P200,#REF!)-AE190</f>
        <v>0</v>
      </c>
      <c r="AG190" s="1120"/>
      <c r="AH190" s="1122">
        <f>COUNTIFS(N181:N200,$AN$6,U181:U200,$AK$7,P181:P200,#REF!)-AG190</f>
        <v>0</v>
      </c>
      <c r="AI190" s="1123"/>
      <c r="AJ190" s="1124" t="s">
        <v>768</v>
      </c>
      <c r="AK190" s="1082"/>
      <c r="AL190" s="1082"/>
      <c r="AM190" s="567"/>
      <c r="AN190" s="567"/>
      <c r="AO190" s="570"/>
      <c r="AP190" s="567"/>
      <c r="AQ190" s="567"/>
      <c r="AR190" s="567"/>
      <c r="AS190" s="567"/>
      <c r="AT190" s="1104"/>
      <c r="AU190" s="1104"/>
      <c r="AV190" s="1104"/>
      <c r="AW190" s="1104"/>
      <c r="AX190" s="1104"/>
      <c r="AY190" s="1104"/>
      <c r="AZ190" s="1104"/>
      <c r="BA190" s="1104"/>
      <c r="BB190" s="1104"/>
      <c r="BC190" s="1104"/>
    </row>
    <row r="191" spans="4:68" ht="45" customHeight="1">
      <c r="D191" s="1159">
        <v>11</v>
      </c>
      <c r="E191" s="1380"/>
      <c r="F191" s="1381"/>
      <c r="G191" s="1382"/>
      <c r="H191" s="926"/>
      <c r="I191" s="927"/>
      <c r="J191" s="935"/>
      <c r="K191" s="936"/>
      <c r="L191" s="926"/>
      <c r="M191" s="926"/>
      <c r="N191" s="926"/>
      <c r="O191" s="929"/>
      <c r="P191" s="928"/>
      <c r="Q191" s="1355"/>
      <c r="R191" s="1356"/>
      <c r="S191" s="1357"/>
      <c r="T191" s="1082"/>
      <c r="U191" s="1081">
        <f t="shared" si="20"/>
        <v>0</v>
      </c>
      <c r="V191" s="1082">
        <f t="shared" si="21"/>
        <v>0</v>
      </c>
      <c r="W191" s="570">
        <f t="shared" si="22"/>
        <v>0</v>
      </c>
      <c r="X191" s="1082" t="e">
        <f t="array" ref="X191">INDEX($X$6:$AA$13,MATCH(U191&amp;V191&amp;W191,$X$6:$X$13&amp;$Y$6:$Y$13&amp;$Z$6:$Z$13,0),4)</f>
        <v>#N/A</v>
      </c>
      <c r="Y191" s="1105"/>
      <c r="Z191" s="1125">
        <f>COUNTIFS(L181:L200,$AO$5,U181:U200,$AK$7,P181:P200,#REF!)-Y191</f>
        <v>0</v>
      </c>
      <c r="AA191" s="1106"/>
      <c r="AB191" s="1126">
        <f>COUNTIFS(L181:L200,$AN$6,U181:U200,$AK$7,P181:P200,#REF!)-AA191</f>
        <v>0</v>
      </c>
      <c r="AC191" s="1105"/>
      <c r="AD191" s="1125">
        <f>COUNTIFS(M181:M200,$AO$5,U181:U200,$AK$7,P181:P200,#REF!)-AC191</f>
        <v>0</v>
      </c>
      <c r="AE191" s="1106"/>
      <c r="AF191" s="1126">
        <f>COUNTIFS(M181:M200,$AN$6,U181:U200,$AK$7,P181:P200,#REF!)-AE191</f>
        <v>0</v>
      </c>
      <c r="AG191" s="1105"/>
      <c r="AH191" s="1125">
        <f>COUNTIFS(N181:N200,$AO$7,U181:U200,$AK$7,P181:P200,#REF!)-AG191</f>
        <v>0</v>
      </c>
      <c r="AI191" s="1126"/>
      <c r="AJ191" s="567" t="s">
        <v>771</v>
      </c>
      <c r="AK191" s="1082"/>
      <c r="AL191" s="1082"/>
      <c r="AM191" s="567"/>
      <c r="AN191" s="567"/>
      <c r="AO191" s="570"/>
      <c r="AP191" s="567"/>
      <c r="AQ191" s="567"/>
      <c r="AR191" s="567"/>
      <c r="AS191" s="567"/>
      <c r="AT191" s="1104"/>
      <c r="AU191" s="1104"/>
      <c r="AV191" s="1104"/>
      <c r="AW191" s="1104"/>
      <c r="AX191" s="1104"/>
      <c r="AY191" s="1104"/>
      <c r="AZ191" s="1104"/>
      <c r="BA191" s="1104"/>
      <c r="BB191" s="1104"/>
      <c r="BC191" s="1104"/>
    </row>
    <row r="192" spans="4:68" ht="45" customHeight="1">
      <c r="D192" s="1159">
        <v>12</v>
      </c>
      <c r="E192" s="1380"/>
      <c r="F192" s="1381"/>
      <c r="G192" s="1382"/>
      <c r="H192" s="926"/>
      <c r="I192" s="927"/>
      <c r="J192" s="935"/>
      <c r="K192" s="936"/>
      <c r="L192" s="926"/>
      <c r="M192" s="926"/>
      <c r="N192" s="926"/>
      <c r="O192" s="929"/>
      <c r="P192" s="928"/>
      <c r="Q192" s="1355"/>
      <c r="R192" s="1356"/>
      <c r="S192" s="1357"/>
      <c r="T192" s="1082"/>
      <c r="U192" s="1081">
        <f t="shared" si="20"/>
        <v>0</v>
      </c>
      <c r="V192" s="1082">
        <f t="shared" si="21"/>
        <v>0</v>
      </c>
      <c r="W192" s="570">
        <f t="shared" si="22"/>
        <v>0</v>
      </c>
      <c r="X192" s="1082" t="e">
        <f t="array" ref="X192">INDEX($X$6:$AA$13,MATCH(U192&amp;V192&amp;W192,$X$6:$X$13&amp;$Y$6:$Y$13&amp;$Z$6:$Z$13,0),4)</f>
        <v>#N/A</v>
      </c>
      <c r="Y192" s="1108">
        <f>SUM(Y189:Y191)</f>
        <v>0</v>
      </c>
      <c r="Z192" s="570">
        <f>SUM(Z189:Z191)</f>
        <v>0</v>
      </c>
      <c r="AA192" s="1082"/>
      <c r="AB192" s="1099">
        <f>SUM(AB189:AB191)</f>
        <v>0</v>
      </c>
      <c r="AC192" s="1108">
        <f>SUM(AC189:AC191)</f>
        <v>0</v>
      </c>
      <c r="AD192" s="570">
        <f>SUM(AD188:AD191)</f>
        <v>0</v>
      </c>
      <c r="AE192" s="1082"/>
      <c r="AF192" s="1099">
        <f>SUM(AF189:AF191)</f>
        <v>0</v>
      </c>
      <c r="AG192" s="1097"/>
      <c r="AH192" s="1082"/>
      <c r="AI192" s="1109"/>
      <c r="AJ192" s="1127"/>
      <c r="AK192" s="1082"/>
      <c r="AL192" s="1082"/>
      <c r="AM192" s="567"/>
      <c r="AN192" s="567"/>
      <c r="AO192" s="570"/>
      <c r="AP192" s="567"/>
      <c r="AQ192" s="567"/>
      <c r="AR192" s="567"/>
      <c r="AS192" s="567"/>
      <c r="AT192" s="1104"/>
      <c r="AU192" s="1104"/>
      <c r="AV192" s="1104"/>
      <c r="AW192" s="1104"/>
      <c r="AX192" s="1104"/>
      <c r="AY192" s="1104"/>
      <c r="AZ192" s="1104"/>
      <c r="BA192" s="1104"/>
      <c r="BB192" s="1104"/>
      <c r="BC192" s="1104"/>
    </row>
    <row r="193" spans="4:68" ht="45" customHeight="1">
      <c r="D193" s="1159">
        <v>13</v>
      </c>
      <c r="E193" s="1380"/>
      <c r="F193" s="1381"/>
      <c r="G193" s="1382"/>
      <c r="H193" s="926"/>
      <c r="I193" s="927"/>
      <c r="J193" s="935"/>
      <c r="K193" s="936"/>
      <c r="L193" s="926"/>
      <c r="M193" s="926"/>
      <c r="N193" s="926"/>
      <c r="O193" s="929"/>
      <c r="P193" s="928"/>
      <c r="Q193" s="1355"/>
      <c r="R193" s="1356"/>
      <c r="S193" s="1357"/>
      <c r="T193" s="1082"/>
      <c r="U193" s="1081">
        <f t="shared" si="20"/>
        <v>0</v>
      </c>
      <c r="V193" s="1082">
        <f t="shared" si="21"/>
        <v>0</v>
      </c>
      <c r="W193" s="570">
        <f t="shared" si="22"/>
        <v>0</v>
      </c>
      <c r="X193" s="1082" t="e">
        <f t="array" ref="X193">INDEX($X$6:$AA$13,MATCH(U193&amp;V193&amp;W193,$X$6:$X$13&amp;$Y$6:$Y$13&amp;$Z$6:$Z$13,0),4)</f>
        <v>#N/A</v>
      </c>
      <c r="Y193" s="1531">
        <f>SUM(Y192:AB192)</f>
        <v>0</v>
      </c>
      <c r="Z193" s="1532"/>
      <c r="AA193" s="1532"/>
      <c r="AB193" s="1533"/>
      <c r="AC193" s="1531">
        <f>SUM(AC192:AF192)</f>
        <v>0</v>
      </c>
      <c r="AD193" s="1532"/>
      <c r="AE193" s="1532"/>
      <c r="AF193" s="1533"/>
      <c r="AG193" s="1534">
        <f>SUM(AH189:AH192)</f>
        <v>0</v>
      </c>
      <c r="AH193" s="1535"/>
      <c r="AI193" s="1109"/>
      <c r="AJ193" s="1127"/>
      <c r="AK193" s="1082"/>
      <c r="AL193" s="1082"/>
      <c r="AM193" s="567"/>
      <c r="AN193" s="567"/>
      <c r="AO193" s="570"/>
      <c r="AP193" s="567"/>
      <c r="AQ193" s="567"/>
      <c r="AR193" s="567"/>
      <c r="AS193" s="567"/>
      <c r="AT193" s="1104"/>
      <c r="AU193" s="1104"/>
      <c r="AV193" s="1104"/>
      <c r="AW193" s="1104"/>
      <c r="AX193" s="1104"/>
      <c r="AY193" s="1104"/>
      <c r="AZ193" s="1104"/>
      <c r="BA193" s="1104"/>
      <c r="BB193" s="1104"/>
      <c r="BC193" s="1104"/>
    </row>
    <row r="194" spans="4:68" ht="45" customHeight="1">
      <c r="D194" s="1159">
        <v>14</v>
      </c>
      <c r="E194" s="1380"/>
      <c r="F194" s="1381"/>
      <c r="G194" s="1382"/>
      <c r="H194" s="926"/>
      <c r="I194" s="927"/>
      <c r="J194" s="981"/>
      <c r="K194" s="982"/>
      <c r="L194" s="926"/>
      <c r="M194" s="926"/>
      <c r="N194" s="926"/>
      <c r="O194" s="929"/>
      <c r="P194" s="928"/>
      <c r="Q194" s="1355"/>
      <c r="R194" s="1356"/>
      <c r="S194" s="1357"/>
      <c r="T194" s="1082"/>
      <c r="U194" s="1081">
        <f t="shared" si="20"/>
        <v>0</v>
      </c>
      <c r="V194" s="1082">
        <f t="shared" si="21"/>
        <v>0</v>
      </c>
      <c r="W194" s="570">
        <f t="shared" si="22"/>
        <v>0</v>
      </c>
      <c r="X194" s="1082" t="e">
        <f t="array" ref="X194">INDEX($X$6:$AA$13,MATCH(U194&amp;V194&amp;W194,$X$6:$X$13&amp;$Y$6:$Y$13&amp;$Z$6:$Z$13,0),4)</f>
        <v>#N/A</v>
      </c>
      <c r="Y194" s="1110">
        <f>COUNTIFS(H181:H200,$AP$6,U181:U200,$AK$7)</f>
        <v>0</v>
      </c>
      <c r="Z194" s="1111">
        <f>COUNTIFS(I181:I200,$AP$6,U181:U200,$AK$6)</f>
        <v>0</v>
      </c>
      <c r="AA194" s="1104"/>
      <c r="AB194" s="1128"/>
      <c r="AC194" s="1113"/>
      <c r="AD194" s="1104"/>
      <c r="AE194" s="1104"/>
      <c r="AF194" s="1128"/>
      <c r="AG194" s="1129"/>
      <c r="AH194" s="1082"/>
      <c r="AI194" s="1109"/>
      <c r="AJ194" s="1127"/>
      <c r="AK194" s="1082"/>
      <c r="AL194" s="1082"/>
      <c r="AM194" s="567"/>
      <c r="AN194" s="567"/>
      <c r="AO194" s="570"/>
      <c r="AP194" s="567"/>
      <c r="AQ194" s="567"/>
      <c r="AR194" s="567"/>
      <c r="AS194" s="567"/>
      <c r="AT194" s="1104"/>
      <c r="AU194" s="1104"/>
      <c r="AV194" s="1104"/>
      <c r="AW194" s="1104"/>
      <c r="AX194" s="1104"/>
      <c r="AY194" s="1104"/>
      <c r="AZ194" s="1104"/>
      <c r="BA194" s="1104"/>
      <c r="BB194" s="1104"/>
      <c r="BC194" s="1104"/>
    </row>
    <row r="195" spans="4:68" ht="45" customHeight="1">
      <c r="D195" s="1159">
        <v>15</v>
      </c>
      <c r="E195" s="1380"/>
      <c r="F195" s="1381"/>
      <c r="G195" s="1382"/>
      <c r="H195" s="926"/>
      <c r="I195" s="927"/>
      <c r="J195" s="981"/>
      <c r="K195" s="982"/>
      <c r="L195" s="926"/>
      <c r="M195" s="926"/>
      <c r="N195" s="926"/>
      <c r="O195" s="929"/>
      <c r="P195" s="928"/>
      <c r="Q195" s="1355"/>
      <c r="R195" s="1356"/>
      <c r="S195" s="1357"/>
      <c r="T195" s="1082"/>
      <c r="U195" s="1081">
        <f t="shared" si="20"/>
        <v>0</v>
      </c>
      <c r="V195" s="1082">
        <f t="shared" si="21"/>
        <v>0</v>
      </c>
      <c r="W195" s="570">
        <f t="shared" si="22"/>
        <v>0</v>
      </c>
      <c r="X195" s="1082" t="e">
        <f t="array" ref="X195">INDEX($X$6:$AA$13,MATCH(U195&amp;V195&amp;W195,$X$6:$X$13&amp;$Y$6:$Y$13&amp;$Z$6:$Z$13,0),4)</f>
        <v>#N/A</v>
      </c>
      <c r="Y195" s="1130"/>
      <c r="Z195" s="1118" t="s">
        <v>372</v>
      </c>
      <c r="AA195" s="1131"/>
      <c r="AB195" s="1092" t="s">
        <v>373</v>
      </c>
      <c r="AC195" s="1132"/>
      <c r="AD195" s="1118" t="s">
        <v>372</v>
      </c>
      <c r="AE195" s="1133"/>
      <c r="AF195" s="1092" t="s">
        <v>373</v>
      </c>
      <c r="AG195" s="1134"/>
      <c r="AH195" s="1091" t="s">
        <v>373</v>
      </c>
      <c r="AI195" s="1119"/>
      <c r="AJ195" s="1536" t="s">
        <v>772</v>
      </c>
      <c r="AK195" s="1082"/>
      <c r="AL195" s="1082"/>
      <c r="AM195" s="567"/>
      <c r="AN195" s="567"/>
      <c r="AO195" s="570"/>
      <c r="AP195" s="567"/>
      <c r="AQ195" s="567"/>
      <c r="AR195" s="567"/>
      <c r="AS195" s="567"/>
      <c r="AT195" s="1104"/>
      <c r="AU195" s="1104"/>
      <c r="AV195" s="1104"/>
      <c r="AW195" s="1104"/>
      <c r="AX195" s="1104"/>
      <c r="AY195" s="1104"/>
      <c r="AZ195" s="1104"/>
      <c r="BA195" s="1104"/>
      <c r="BB195" s="1104"/>
      <c r="BC195" s="1104"/>
    </row>
    <row r="196" spans="4:68" ht="45" customHeight="1">
      <c r="D196" s="1159">
        <v>16</v>
      </c>
      <c r="E196" s="1380"/>
      <c r="F196" s="1381"/>
      <c r="G196" s="1382"/>
      <c r="H196" s="926"/>
      <c r="I196" s="927"/>
      <c r="J196" s="981"/>
      <c r="K196" s="982"/>
      <c r="L196" s="926"/>
      <c r="M196" s="926"/>
      <c r="N196" s="926"/>
      <c r="O196" s="929"/>
      <c r="P196" s="928"/>
      <c r="Q196" s="1355"/>
      <c r="R196" s="1356"/>
      <c r="S196" s="1357"/>
      <c r="T196" s="1082"/>
      <c r="U196" s="1081">
        <f t="shared" si="20"/>
        <v>0</v>
      </c>
      <c r="V196" s="1082">
        <f t="shared" si="21"/>
        <v>0</v>
      </c>
      <c r="W196" s="570">
        <f t="shared" si="22"/>
        <v>0</v>
      </c>
      <c r="X196" s="1082" t="e">
        <f t="array" ref="X196">INDEX($X$6:$AA$13,MATCH(U196&amp;V196&amp;W196,$X$6:$X$13&amp;$Y$6:$Y$13&amp;$Z$6:$Z$13,0),4)</f>
        <v>#N/A</v>
      </c>
      <c r="Y196" s="1135"/>
      <c r="Z196" s="1136">
        <f>COUNTIFS(L181:L200,$AN$5,U181:U200,$AK$8)</f>
        <v>0</v>
      </c>
      <c r="AA196" s="1137"/>
      <c r="AB196" s="1138">
        <f>COUNTIFS(L181:L200,$AN$6,U181:U200,$AK$8)</f>
        <v>0</v>
      </c>
      <c r="AC196" s="1139"/>
      <c r="AD196" s="1136">
        <f>COUNTIFS(M181:M200,$AN$5,U181:U200,$AK$8)</f>
        <v>0</v>
      </c>
      <c r="AE196" s="1137"/>
      <c r="AF196" s="1138">
        <f>COUNTIFS(M181:M200,$AN$6,U181:U200,$AK$8)</f>
        <v>0</v>
      </c>
      <c r="AG196" s="1140"/>
      <c r="AH196" s="1136">
        <f>COUNTIFS(N181:N200,$AN$6,U181:U200,$AK$8)</f>
        <v>0</v>
      </c>
      <c r="AI196" s="1141"/>
      <c r="AJ196" s="1536"/>
      <c r="AK196" s="1082"/>
      <c r="AL196" s="1082"/>
      <c r="AM196" s="567"/>
      <c r="AN196" s="567"/>
      <c r="AO196" s="570"/>
      <c r="AP196" s="567"/>
      <c r="AQ196" s="567"/>
      <c r="AR196" s="567"/>
      <c r="AS196" s="567"/>
      <c r="AT196" s="1104"/>
      <c r="AU196" s="1104"/>
      <c r="AV196" s="1104"/>
      <c r="AW196" s="1104"/>
      <c r="AX196" s="1104"/>
      <c r="AY196" s="1104"/>
      <c r="AZ196" s="1104"/>
      <c r="BA196" s="1104"/>
      <c r="BB196" s="1104"/>
      <c r="BC196" s="1104"/>
    </row>
    <row r="197" spans="4:68" ht="45" customHeight="1">
      <c r="D197" s="1159">
        <v>17</v>
      </c>
      <c r="E197" s="1380"/>
      <c r="F197" s="1381"/>
      <c r="G197" s="1382"/>
      <c r="H197" s="926"/>
      <c r="I197" s="927"/>
      <c r="J197" s="981"/>
      <c r="K197" s="982"/>
      <c r="L197" s="926"/>
      <c r="M197" s="926"/>
      <c r="N197" s="926"/>
      <c r="O197" s="929"/>
      <c r="P197" s="928"/>
      <c r="Q197" s="1161"/>
      <c r="R197" s="1162"/>
      <c r="S197" s="1163"/>
      <c r="T197" s="1082"/>
      <c r="U197" s="1081">
        <f t="shared" si="20"/>
        <v>0</v>
      </c>
      <c r="V197" s="1082">
        <f t="shared" si="21"/>
        <v>0</v>
      </c>
      <c r="W197" s="570">
        <f t="shared" si="22"/>
        <v>0</v>
      </c>
      <c r="X197" s="1082" t="e">
        <f t="array" ref="X197">INDEX($X$6:$AA$13,MATCH(U197&amp;V197&amp;W197,$X$6:$X$13&amp;$Y$6:$Y$13&amp;$Z$6:$Z$13,0),4)</f>
        <v>#N/A</v>
      </c>
      <c r="Y197" s="570" t="s">
        <v>80</v>
      </c>
      <c r="Z197" s="1104" t="s">
        <v>26</v>
      </c>
      <c r="AA197" s="570"/>
      <c r="AB197" s="1104"/>
      <c r="AC197" s="1104"/>
      <c r="AD197" s="1104"/>
      <c r="AE197" s="1104"/>
      <c r="AF197" s="1104"/>
      <c r="AG197" s="1104"/>
      <c r="AH197" s="1104"/>
      <c r="AI197" s="567"/>
      <c r="AJ197" s="567"/>
      <c r="AK197" s="1082"/>
      <c r="AL197" s="1082"/>
      <c r="AM197" s="567"/>
      <c r="AN197" s="567"/>
      <c r="AO197" s="570"/>
      <c r="AP197" s="567"/>
      <c r="AQ197" s="567"/>
      <c r="AR197" s="567"/>
      <c r="AS197" s="567"/>
      <c r="AT197" s="1104"/>
      <c r="AU197" s="1104"/>
      <c r="AV197" s="1104"/>
      <c r="AW197" s="1104"/>
      <c r="AX197" s="1104"/>
      <c r="AY197" s="1104"/>
      <c r="AZ197" s="1104"/>
      <c r="BA197" s="1104"/>
      <c r="BB197" s="1104"/>
      <c r="BC197" s="1104"/>
    </row>
    <row r="198" spans="4:68" ht="45" customHeight="1">
      <c r="D198" s="1159">
        <v>18</v>
      </c>
      <c r="E198" s="1380"/>
      <c r="F198" s="1381"/>
      <c r="G198" s="1382"/>
      <c r="H198" s="926"/>
      <c r="I198" s="927"/>
      <c r="J198" s="981"/>
      <c r="K198" s="982"/>
      <c r="L198" s="926"/>
      <c r="M198" s="926"/>
      <c r="N198" s="926"/>
      <c r="O198" s="929"/>
      <c r="P198" s="928"/>
      <c r="Q198" s="1355"/>
      <c r="R198" s="1356"/>
      <c r="S198" s="1357"/>
      <c r="T198" s="1082"/>
      <c r="U198" s="1081">
        <f t="shared" si="20"/>
        <v>0</v>
      </c>
      <c r="V198" s="1082">
        <f t="shared" si="21"/>
        <v>0</v>
      </c>
      <c r="W198" s="570">
        <f t="shared" si="22"/>
        <v>0</v>
      </c>
      <c r="X198" s="1082" t="e">
        <f t="array" ref="X198">INDEX($X$6:$AA$13,MATCH(U198&amp;V198&amp;W198,$X$6:$X$13&amp;$Y$6:$Y$13&amp;$Z$6:$Z$13,0),4)</f>
        <v>#N/A</v>
      </c>
      <c r="Y198" s="1111">
        <f>COUNTIFS(H181:H200,$AP$6,U181:U200,$AK$8)</f>
        <v>0</v>
      </c>
      <c r="Z198" s="1111">
        <f>COUNTIFS(I181:I200,$AP$6,U181:U200,$AK$8)</f>
        <v>0</v>
      </c>
      <c r="AA198" s="570"/>
      <c r="AB198" s="1104"/>
      <c r="AC198" s="1104"/>
      <c r="AD198" s="1104"/>
      <c r="AE198" s="1104"/>
      <c r="AF198" s="1104"/>
      <c r="AG198" s="1104"/>
      <c r="AH198" s="1104"/>
      <c r="AI198" s="567"/>
      <c r="AJ198" s="567"/>
      <c r="AK198" s="1082"/>
      <c r="AL198" s="1082"/>
      <c r="AM198" s="567"/>
      <c r="AN198" s="567"/>
      <c r="AO198" s="570"/>
      <c r="AP198" s="567"/>
      <c r="AQ198" s="567"/>
      <c r="AR198" s="567"/>
      <c r="AS198" s="567"/>
      <c r="AT198" s="1104"/>
      <c r="AU198" s="1104"/>
      <c r="AV198" s="1104"/>
      <c r="AW198" s="1104"/>
      <c r="AX198" s="1104"/>
      <c r="AY198" s="1104"/>
      <c r="AZ198" s="1104"/>
      <c r="BA198" s="1104"/>
      <c r="BB198" s="1104"/>
      <c r="BC198" s="1104"/>
    </row>
    <row r="199" spans="4:68" ht="45" customHeight="1">
      <c r="D199" s="1159">
        <v>19</v>
      </c>
      <c r="E199" s="1380"/>
      <c r="F199" s="1381"/>
      <c r="G199" s="1382"/>
      <c r="H199" s="926"/>
      <c r="I199" s="927"/>
      <c r="J199" s="981"/>
      <c r="K199" s="982"/>
      <c r="L199" s="926"/>
      <c r="M199" s="926"/>
      <c r="N199" s="926"/>
      <c r="O199" s="929"/>
      <c r="P199" s="928"/>
      <c r="Q199" s="1355"/>
      <c r="R199" s="1356"/>
      <c r="S199" s="1357"/>
      <c r="T199" s="1082"/>
      <c r="U199" s="1081">
        <f t="shared" si="20"/>
        <v>0</v>
      </c>
      <c r="V199" s="1082">
        <f t="shared" si="21"/>
        <v>0</v>
      </c>
      <c r="W199" s="570">
        <f t="shared" si="22"/>
        <v>0</v>
      </c>
      <c r="X199" s="1082" t="e">
        <f t="array" ref="X199">INDEX($X$6:$AA$13,MATCH(U199&amp;V199&amp;W199,$X$6:$X$13&amp;$Y$6:$Y$13&amp;$Z$6:$Z$13,0),4)</f>
        <v>#N/A</v>
      </c>
      <c r="Y199" s="1104"/>
      <c r="Z199" s="1104"/>
      <c r="AA199" s="1104"/>
      <c r="AB199" s="1104"/>
      <c r="AC199" s="1104"/>
      <c r="AD199" s="1104"/>
      <c r="AE199" s="1104"/>
      <c r="AF199" s="1104"/>
      <c r="AG199" s="1104"/>
      <c r="AH199" s="1104"/>
      <c r="AI199" s="567"/>
      <c r="AJ199" s="567"/>
      <c r="AK199" s="1082"/>
      <c r="AL199" s="1082"/>
      <c r="AM199" s="567"/>
      <c r="AN199" s="567"/>
      <c r="AO199" s="570"/>
      <c r="AP199" s="567"/>
      <c r="AQ199" s="567"/>
      <c r="AR199" s="567"/>
      <c r="AS199" s="567"/>
      <c r="AT199" s="1104"/>
      <c r="AU199" s="1104"/>
      <c r="AV199" s="1104"/>
      <c r="AW199" s="1104"/>
      <c r="AX199" s="1104"/>
      <c r="AY199" s="1104"/>
      <c r="AZ199" s="1104"/>
      <c r="BA199" s="1104"/>
      <c r="BB199" s="1104"/>
      <c r="BC199" s="1104"/>
    </row>
    <row r="200" spans="4:68" ht="45" customHeight="1" thickBot="1">
      <c r="D200" s="1160">
        <v>20</v>
      </c>
      <c r="E200" s="1380"/>
      <c r="F200" s="1381"/>
      <c r="G200" s="1382"/>
      <c r="H200" s="926"/>
      <c r="I200" s="927"/>
      <c r="J200" s="981"/>
      <c r="K200" s="982"/>
      <c r="L200" s="926"/>
      <c r="M200" s="926"/>
      <c r="N200" s="926"/>
      <c r="O200" s="929"/>
      <c r="P200" s="928"/>
      <c r="Q200" s="1365"/>
      <c r="R200" s="1366"/>
      <c r="S200" s="1367"/>
      <c r="T200" s="1082"/>
      <c r="U200" s="1081">
        <f t="shared" si="20"/>
        <v>0</v>
      </c>
      <c r="V200" s="1082">
        <f t="shared" si="21"/>
        <v>0</v>
      </c>
      <c r="W200" s="570">
        <f t="shared" si="22"/>
        <v>0</v>
      </c>
      <c r="X200" s="1082" t="e">
        <f t="array" ref="X200">INDEX($X$6:$AA$13,MATCH(U200&amp;V200&amp;W200,$X$6:$X$13&amp;$Y$6:$Y$13&amp;$Z$6:$Z$13,0),4)</f>
        <v>#N/A</v>
      </c>
      <c r="Y200" s="1104"/>
      <c r="Z200" s="1104"/>
      <c r="AA200" s="1104"/>
      <c r="AB200" s="1104"/>
      <c r="AC200" s="1104"/>
      <c r="AD200" s="1104"/>
      <c r="AE200" s="1104"/>
      <c r="AF200" s="1104"/>
      <c r="AG200" s="1104"/>
      <c r="AH200" s="567"/>
      <c r="AI200" s="570"/>
      <c r="AJ200" s="567"/>
      <c r="AK200" s="1082"/>
      <c r="AL200" s="1082"/>
      <c r="AM200" s="567"/>
      <c r="AN200" s="567"/>
      <c r="AO200" s="570"/>
      <c r="AP200" s="567"/>
      <c r="AQ200" s="567"/>
      <c r="AR200" s="567"/>
      <c r="AS200" s="567"/>
      <c r="AT200" s="1104"/>
      <c r="AU200" s="1104"/>
      <c r="AV200" s="1104"/>
      <c r="AW200" s="1104"/>
      <c r="AX200" s="1104"/>
      <c r="AY200" s="1104"/>
      <c r="AZ200" s="1104"/>
      <c r="BA200" s="1104"/>
      <c r="BB200" s="1104"/>
      <c r="BC200" s="1104"/>
    </row>
    <row r="201" spans="4:68" ht="45" customHeight="1" thickTop="1" thickBot="1">
      <c r="D201" s="1447" t="s">
        <v>350</v>
      </c>
      <c r="E201" s="1448"/>
      <c r="F201" s="1448"/>
      <c r="G201" s="1449"/>
      <c r="H201" s="974">
        <f>COUNTIF(H181:H200,"〇")</f>
        <v>0</v>
      </c>
      <c r="I201" s="975">
        <f>COUNTIF(I181:I200,"〇")</f>
        <v>0</v>
      </c>
      <c r="J201" s="1077"/>
      <c r="K201" s="1077"/>
      <c r="L201" s="977"/>
      <c r="M201" s="978"/>
      <c r="N201" s="976"/>
      <c r="O201" s="1371"/>
      <c r="P201" s="1372"/>
      <c r="Q201" s="1372"/>
      <c r="R201" s="1372"/>
      <c r="S201" s="1373"/>
      <c r="T201" s="1104"/>
      <c r="U201" s="1081"/>
      <c r="V201" s="1082"/>
      <c r="W201" s="570"/>
      <c r="X201" s="1082"/>
      <c r="Y201" s="1104"/>
      <c r="Z201" s="1104"/>
      <c r="AA201" s="1104"/>
      <c r="AB201" s="1104"/>
      <c r="AC201" s="1104"/>
      <c r="AD201" s="1104"/>
      <c r="AE201" s="1104"/>
      <c r="AF201" s="1104"/>
      <c r="AG201" s="1104"/>
      <c r="AH201" s="1100"/>
      <c r="AI201" s="1100"/>
      <c r="AJ201" s="1100"/>
      <c r="AK201" s="1082"/>
      <c r="AL201" s="1082"/>
      <c r="AM201" s="567"/>
      <c r="AN201" s="567"/>
      <c r="AO201" s="570"/>
      <c r="AP201" s="567"/>
      <c r="AQ201" s="567"/>
      <c r="AR201" s="567"/>
      <c r="AS201" s="567"/>
      <c r="AT201" s="1104"/>
      <c r="AU201" s="1104"/>
      <c r="AV201" s="1104"/>
      <c r="AW201" s="1104"/>
      <c r="AX201" s="1104"/>
      <c r="AY201" s="1104"/>
      <c r="AZ201" s="1104"/>
      <c r="BA201" s="1104"/>
      <c r="BB201" s="1104"/>
      <c r="BC201" s="1104"/>
    </row>
    <row r="202" spans="4:68" ht="45" customHeight="1" thickTop="1">
      <c r="D202" s="951" t="s">
        <v>39</v>
      </c>
      <c r="E202" s="952"/>
      <c r="F202" s="953"/>
      <c r="G202" s="953"/>
      <c r="H202" s="1477"/>
      <c r="I202" s="1478"/>
      <c r="J202" s="1473"/>
      <c r="K202" s="1474"/>
      <c r="L202" s="979">
        <f>COUNTIF(L181:L200,"○")</f>
        <v>0</v>
      </c>
      <c r="M202" s="980">
        <f>COUNTIF(M181:M200,"○")</f>
        <v>0</v>
      </c>
      <c r="N202" s="980">
        <f>COUNTIF(N181:N200,"〇")</f>
        <v>0</v>
      </c>
      <c r="O202" s="1374"/>
      <c r="P202" s="1375"/>
      <c r="Q202" s="1375"/>
      <c r="R202" s="1375"/>
      <c r="S202" s="1376"/>
      <c r="T202" s="572"/>
      <c r="U202" s="1081"/>
      <c r="V202" s="1082"/>
      <c r="W202" s="1434"/>
      <c r="X202" s="1434"/>
      <c r="Y202" s="1434"/>
      <c r="Z202" s="1082"/>
      <c r="AA202" s="1082"/>
      <c r="AB202" s="1082"/>
      <c r="AC202" s="1100"/>
      <c r="AD202" s="1100"/>
      <c r="AE202" s="1100"/>
      <c r="AF202" s="1100"/>
      <c r="AG202" s="1100"/>
      <c r="AH202" s="1100"/>
      <c r="AI202" s="1100"/>
      <c r="AJ202" s="1100"/>
      <c r="AK202" s="1082"/>
      <c r="AL202" s="1082"/>
      <c r="AM202" s="567"/>
      <c r="AN202" s="567"/>
      <c r="AO202" s="570"/>
      <c r="AP202" s="567"/>
      <c r="AQ202" s="567"/>
      <c r="AR202" s="567"/>
      <c r="AS202" s="567"/>
      <c r="AT202" s="1104"/>
      <c r="AU202" s="1104"/>
      <c r="AV202" s="1104"/>
      <c r="AW202" s="1104"/>
      <c r="AX202" s="1104"/>
      <c r="AY202" s="1104"/>
      <c r="AZ202" s="1104"/>
      <c r="BA202" s="1104"/>
      <c r="BB202" s="1104"/>
      <c r="BC202" s="1104"/>
    </row>
    <row r="203" spans="4:68" s="20" customFormat="1" ht="45" customHeight="1" thickBot="1">
      <c r="D203" s="963" t="s">
        <v>244</v>
      </c>
      <c r="E203" s="964"/>
      <c r="F203" s="965"/>
      <c r="G203" s="965"/>
      <c r="H203" s="1475"/>
      <c r="I203" s="1476"/>
      <c r="J203" s="1489"/>
      <c r="K203" s="1490"/>
      <c r="L203" s="1078">
        <f>COUNTIF(L181:L200,"△")</f>
        <v>0</v>
      </c>
      <c r="M203" s="1079">
        <f>COUNTIF(M181:M200,"△")</f>
        <v>0</v>
      </c>
      <c r="N203" s="1079">
        <f>COUNTIF(N181:N200,"△")</f>
        <v>0</v>
      </c>
      <c r="O203" s="1377"/>
      <c r="P203" s="1378"/>
      <c r="Q203" s="1378"/>
      <c r="R203" s="1378"/>
      <c r="S203" s="1379"/>
      <c r="T203" s="572"/>
      <c r="U203" s="1089"/>
      <c r="V203" s="568"/>
      <c r="W203" s="1082"/>
      <c r="X203" s="572"/>
      <c r="Y203" s="572"/>
      <c r="Z203" s="572"/>
      <c r="AA203" s="572"/>
      <c r="AB203" s="572"/>
      <c r="AC203" s="1142"/>
      <c r="AD203" s="1142"/>
      <c r="AE203" s="1142"/>
      <c r="AF203" s="1142"/>
      <c r="AG203" s="1142"/>
      <c r="AH203" s="1142"/>
      <c r="AI203" s="1142"/>
      <c r="AJ203" s="1142"/>
      <c r="AK203" s="572"/>
      <c r="AL203" s="572"/>
      <c r="AM203" s="1094"/>
      <c r="AN203" s="1094"/>
      <c r="AO203" s="1095"/>
      <c r="AP203" s="1094"/>
      <c r="AQ203" s="1094"/>
      <c r="AR203" s="1094"/>
      <c r="AS203" s="1094"/>
      <c r="AT203" s="1096"/>
      <c r="AU203" s="1096"/>
      <c r="AV203" s="1096"/>
      <c r="AW203" s="1096"/>
      <c r="AX203" s="1096"/>
      <c r="AY203" s="1096"/>
      <c r="AZ203" s="1096"/>
      <c r="BA203" s="1096"/>
      <c r="BB203" s="1096"/>
      <c r="BC203" s="1096"/>
      <c r="BD203" s="571"/>
      <c r="BE203" s="571"/>
      <c r="BF203" s="571"/>
      <c r="BG203" s="571"/>
      <c r="BH203" s="571"/>
      <c r="BI203" s="571"/>
      <c r="BJ203" s="571"/>
      <c r="BK203" s="571"/>
      <c r="BL203" s="571"/>
      <c r="BM203" s="571"/>
      <c r="BN203" s="571"/>
      <c r="BO203" s="571"/>
      <c r="BP203" s="571"/>
    </row>
    <row r="204" spans="4:68" ht="45" customHeight="1" thickBot="1">
      <c r="D204" s="1143"/>
      <c r="E204" s="1143"/>
      <c r="F204" s="1143"/>
      <c r="G204" s="1143"/>
      <c r="H204" s="1143"/>
      <c r="I204" s="1143"/>
      <c r="J204" s="1143"/>
      <c r="K204" s="1143"/>
      <c r="L204" s="1143"/>
      <c r="M204" s="1143"/>
      <c r="N204" s="1143"/>
      <c r="O204" s="1143"/>
      <c r="P204" s="1144"/>
      <c r="Q204" s="1144"/>
      <c r="R204" s="1144"/>
      <c r="S204" s="1143"/>
      <c r="T204" s="1104"/>
      <c r="U204" s="1081"/>
      <c r="V204" s="567"/>
      <c r="W204" s="570"/>
      <c r="X204" s="570"/>
      <c r="Y204" s="570"/>
      <c r="Z204" s="570"/>
      <c r="AA204" s="570"/>
      <c r="AB204" s="570"/>
      <c r="AC204" s="567"/>
      <c r="AD204" s="567"/>
      <c r="AE204" s="567"/>
      <c r="AF204" s="567"/>
      <c r="AG204" s="567"/>
      <c r="AH204" s="567"/>
      <c r="AI204" s="567"/>
      <c r="AJ204" s="567"/>
      <c r="AK204" s="567"/>
      <c r="AL204" s="567"/>
      <c r="AM204" s="567"/>
      <c r="AN204" s="567"/>
      <c r="AO204" s="570"/>
      <c r="AP204" s="567"/>
      <c r="AQ204" s="567"/>
      <c r="AR204" s="567"/>
      <c r="AS204" s="567"/>
      <c r="AT204" s="1104"/>
      <c r="AU204" s="1104"/>
      <c r="AV204" s="1104"/>
      <c r="AW204" s="1104"/>
      <c r="AX204" s="1104"/>
      <c r="AY204" s="1104"/>
      <c r="AZ204" s="1104"/>
      <c r="BA204" s="1104"/>
      <c r="BB204" s="1104"/>
      <c r="BC204" s="1104"/>
    </row>
    <row r="205" spans="4:68" s="19" customFormat="1" ht="45" customHeight="1" thickBot="1">
      <c r="D205" s="1383" t="s">
        <v>258</v>
      </c>
      <c r="E205" s="1384"/>
      <c r="F205" s="1368"/>
      <c r="G205" s="1369"/>
      <c r="H205" s="1369"/>
      <c r="I205" s="1369"/>
      <c r="J205" s="1369"/>
      <c r="K205" s="1370"/>
      <c r="L205" s="103"/>
      <c r="M205" s="103"/>
      <c r="N205" s="103"/>
      <c r="O205" s="1361" t="s">
        <v>351</v>
      </c>
      <c r="P205" s="1361"/>
      <c r="Q205" s="103" t="s">
        <v>537</v>
      </c>
      <c r="R205" s="103"/>
      <c r="S205" s="370"/>
      <c r="T205" s="1080"/>
      <c r="U205" s="1081"/>
      <c r="V205" s="567"/>
      <c r="W205" s="570"/>
      <c r="X205" s="1082"/>
      <c r="Y205" s="1389" t="s">
        <v>769</v>
      </c>
      <c r="Z205" s="1390"/>
      <c r="AA205" s="1390"/>
      <c r="AB205" s="1391"/>
      <c r="AC205" s="1392" t="s">
        <v>770</v>
      </c>
      <c r="AD205" s="1393"/>
      <c r="AE205" s="1393"/>
      <c r="AF205" s="1394"/>
      <c r="AG205" s="1083" t="s">
        <v>236</v>
      </c>
      <c r="AH205" s="1084"/>
      <c r="AI205" s="1085"/>
      <c r="AJ205" s="572"/>
      <c r="AK205" s="567"/>
      <c r="AL205" s="567"/>
      <c r="AM205" s="567"/>
      <c r="AN205" s="567"/>
      <c r="AO205" s="570"/>
      <c r="AP205" s="567"/>
      <c r="AQ205" s="1082"/>
      <c r="AR205" s="1082"/>
      <c r="AS205" s="1082"/>
      <c r="AT205" s="1086"/>
      <c r="AU205" s="1086"/>
      <c r="AV205" s="1087"/>
      <c r="AW205" s="1087"/>
      <c r="AX205" s="1087"/>
      <c r="AY205" s="1087"/>
      <c r="AZ205" s="1087"/>
      <c r="BA205" s="1087"/>
      <c r="BB205" s="1087"/>
      <c r="BC205" s="1087"/>
      <c r="BD205" s="543"/>
      <c r="BE205" s="543"/>
      <c r="BF205" s="543"/>
      <c r="BG205" s="543"/>
      <c r="BH205" s="543"/>
      <c r="BI205" s="543"/>
      <c r="BJ205" s="543"/>
      <c r="BK205" s="543"/>
      <c r="BL205" s="543"/>
      <c r="BM205" s="543"/>
      <c r="BN205" s="543"/>
      <c r="BO205" s="543"/>
      <c r="BP205" s="543"/>
    </row>
    <row r="206" spans="4:68" s="20" customFormat="1" ht="45" customHeight="1" thickBot="1">
      <c r="D206" s="1066" t="s">
        <v>35</v>
      </c>
      <c r="E206" s="1067"/>
      <c r="F206" s="1450">
        <f>①利用!$S$8</f>
        <v>0</v>
      </c>
      <c r="G206" s="1451"/>
      <c r="H206" s="1451"/>
      <c r="I206" s="1451"/>
      <c r="J206" s="1451"/>
      <c r="K206" s="1451"/>
      <c r="L206" s="1451"/>
      <c r="M206" s="1451"/>
      <c r="N206" s="1451"/>
      <c r="O206" s="1451"/>
      <c r="P206" s="1451"/>
      <c r="Q206" s="1451"/>
      <c r="R206" s="1451"/>
      <c r="S206" s="1452"/>
      <c r="T206" s="568"/>
      <c r="U206" s="1089"/>
      <c r="V206" s="572"/>
      <c r="W206" s="1082"/>
      <c r="X206" s="570"/>
      <c r="Y206" s="1090"/>
      <c r="Z206" s="1091">
        <f>COUNTIFS(L208:L227,$AO$5,U208:U227,$AK$6)</f>
        <v>0</v>
      </c>
      <c r="AA206" s="1091">
        <f>SUM(Y208:AA208)</f>
        <v>0</v>
      </c>
      <c r="AB206" s="1092">
        <f>COUNTIFS(L208:L227,$AO$7,U208:U227,$AK$6)</f>
        <v>0</v>
      </c>
      <c r="AC206" s="1395">
        <f>COUNTIFS(M208:M227,$AO$5,U208:U227,$AK$6)</f>
        <v>0</v>
      </c>
      <c r="AD206" s="1396"/>
      <c r="AE206" s="1091">
        <f>SUM(AC208:AE208)</f>
        <v>0</v>
      </c>
      <c r="AF206" s="1092">
        <f>COUNTIFS(M208:M227,$AO$7,U208:U227,$AK$6)</f>
        <v>0</v>
      </c>
      <c r="AG206" s="1093"/>
      <c r="AH206" s="1091">
        <f>COUNTIFS(N208:N227,$AO$7,U208:U227,$AK$6)</f>
        <v>0</v>
      </c>
      <c r="AI206" s="886"/>
      <c r="AJ206" s="1088"/>
      <c r="AK206" s="572"/>
      <c r="AL206" s="572"/>
      <c r="AM206" s="1094"/>
      <c r="AN206" s="1094"/>
      <c r="AO206" s="1095"/>
      <c r="AP206" s="1094"/>
      <c r="AQ206" s="1082"/>
      <c r="AR206" s="1082"/>
      <c r="AS206" s="1082"/>
      <c r="AT206" s="1086"/>
      <c r="AU206" s="1086"/>
      <c r="AV206" s="1096"/>
      <c r="AW206" s="1096"/>
      <c r="AX206" s="1096"/>
      <c r="AY206" s="1096"/>
      <c r="AZ206" s="1096"/>
      <c r="BA206" s="1096"/>
      <c r="BB206" s="1096"/>
      <c r="BC206" s="1096"/>
      <c r="BD206" s="571"/>
      <c r="BE206" s="571"/>
      <c r="BF206" s="571"/>
      <c r="BG206" s="571"/>
      <c r="BH206" s="571"/>
      <c r="BI206" s="571"/>
      <c r="BJ206" s="571"/>
      <c r="BK206" s="571"/>
      <c r="BL206" s="571"/>
      <c r="BM206" s="571"/>
      <c r="BN206" s="571"/>
      <c r="BO206" s="571"/>
      <c r="BP206" s="571"/>
    </row>
    <row r="207" spans="4:68" s="19" customFormat="1" ht="45" customHeight="1">
      <c r="D207" s="1070" t="s">
        <v>36</v>
      </c>
      <c r="E207" s="1071"/>
      <c r="F207" s="1072" t="s">
        <v>154</v>
      </c>
      <c r="G207" s="1073"/>
      <c r="H207" s="1074" t="s">
        <v>37</v>
      </c>
      <c r="I207" s="1075" t="s">
        <v>38</v>
      </c>
      <c r="J207" s="1353" t="s">
        <v>153</v>
      </c>
      <c r="K207" s="1354"/>
      <c r="L207" s="1068" t="s">
        <v>311</v>
      </c>
      <c r="M207" s="1068" t="s">
        <v>235</v>
      </c>
      <c r="N207" s="1069" t="s">
        <v>236</v>
      </c>
      <c r="O207" s="1076" t="s">
        <v>775</v>
      </c>
      <c r="P207" s="1076" t="s">
        <v>366</v>
      </c>
      <c r="Q207" s="1491" t="s">
        <v>401</v>
      </c>
      <c r="R207" s="1492"/>
      <c r="S207" s="1493"/>
      <c r="T207" s="1082"/>
      <c r="U207" s="1081"/>
      <c r="V207" s="1088"/>
      <c r="W207" s="570"/>
      <c r="X207" s="572"/>
      <c r="Y207" s="1097" t="s">
        <v>361</v>
      </c>
      <c r="Z207" s="1098" t="s">
        <v>360</v>
      </c>
      <c r="AA207" s="1082" t="s">
        <v>353</v>
      </c>
      <c r="AB207" s="1099" t="s">
        <v>362</v>
      </c>
      <c r="AC207" s="1097" t="s">
        <v>361</v>
      </c>
      <c r="AD207" s="1098" t="s">
        <v>360</v>
      </c>
      <c r="AE207" s="1082" t="s">
        <v>353</v>
      </c>
      <c r="AF207" s="1099" t="s">
        <v>362</v>
      </c>
      <c r="AG207" s="1097" t="s">
        <v>353</v>
      </c>
      <c r="AH207" s="1082" t="s">
        <v>362</v>
      </c>
      <c r="AI207" s="887"/>
      <c r="AJ207" s="1088"/>
      <c r="AK207" s="1089" t="s">
        <v>334</v>
      </c>
      <c r="AL207" s="567"/>
      <c r="AM207" s="1100">
        <f>COUNTIFS(J207:J227,$AK$12,K207:K227,"&lt;5",H207:H227,$AO$6)</f>
        <v>0</v>
      </c>
      <c r="AN207" s="1100">
        <f>COUNTIFS(J207:J227,$AK$12,K207:K227,"&lt;5",I207:I227,$AA$6)</f>
        <v>0</v>
      </c>
      <c r="AO207" s="570"/>
      <c r="AP207" s="567"/>
      <c r="AQ207" s="1082"/>
      <c r="AR207" s="1082"/>
      <c r="AS207" s="1100"/>
      <c r="AT207" s="1086"/>
      <c r="AU207" s="1087"/>
      <c r="AV207" s="1087"/>
      <c r="AW207" s="1087"/>
      <c r="AX207" s="1087"/>
      <c r="AY207" s="1087"/>
      <c r="AZ207" s="1087"/>
      <c r="BA207" s="1087"/>
      <c r="BB207" s="1087"/>
      <c r="BC207" s="1087"/>
      <c r="BD207" s="543"/>
      <c r="BE207" s="543"/>
      <c r="BF207" s="543"/>
      <c r="BG207" s="543"/>
      <c r="BH207" s="543"/>
      <c r="BI207" s="543"/>
      <c r="BJ207" s="543"/>
      <c r="BK207" s="543"/>
      <c r="BL207" s="543"/>
      <c r="BM207" s="543"/>
      <c r="BN207" s="543"/>
      <c r="BO207" s="543"/>
      <c r="BP207" s="543"/>
    </row>
    <row r="208" spans="4:68" s="19" customFormat="1" ht="45" customHeight="1">
      <c r="D208" s="1158">
        <v>1</v>
      </c>
      <c r="E208" s="1380"/>
      <c r="F208" s="1381"/>
      <c r="G208" s="1382"/>
      <c r="H208" s="926"/>
      <c r="I208" s="927"/>
      <c r="J208" s="935"/>
      <c r="K208" s="936"/>
      <c r="L208" s="926"/>
      <c r="M208" s="926"/>
      <c r="N208" s="926"/>
      <c r="O208" s="929"/>
      <c r="P208" s="928"/>
      <c r="Q208" s="1362"/>
      <c r="R208" s="1363"/>
      <c r="S208" s="1364"/>
      <c r="T208" s="1082"/>
      <c r="U208" s="1081">
        <f>$F$205</f>
        <v>0</v>
      </c>
      <c r="V208" s="1082">
        <f>H208</f>
        <v>0</v>
      </c>
      <c r="W208" s="570">
        <f>I208</f>
        <v>0</v>
      </c>
      <c r="X208" s="1082" t="e">
        <f t="array" ref="X208">INDEX($X$6:$AA$13,MATCH(U208&amp;V208&amp;W208,$X$6:$X$13&amp;$Y$6:$Y$13&amp;$Z$6:$Z$13,0),4)</f>
        <v>#N/A</v>
      </c>
      <c r="Y208" s="1093">
        <f>COUNTIFS(L208:L227,$AO$5,U208:U227,$AK$6,O208:O227,#REF!)-Y209-Y210</f>
        <v>0</v>
      </c>
      <c r="Z208" s="1091">
        <f>COUNTIFS(L208:L227,$AO$5,U208:U227,$AK$6)-Y208-Y209-Z209-Z210-Y210</f>
        <v>0</v>
      </c>
      <c r="AA208" s="1091">
        <f>COUNTIFS(L208:L227,$AO$7,U208:U227,$AK$6,O208:O227,#REF!)-AA209-AA210</f>
        <v>0</v>
      </c>
      <c r="AB208" s="1092">
        <f>AB206-AA209-AA210-AA208-AB209-AB210</f>
        <v>0</v>
      </c>
      <c r="AC208" s="1093">
        <f>COUNTIFS(M208:M227,$AO$5,U208:U227,$AK$6,O208:O227,#REF!)-AC209-AC210</f>
        <v>0</v>
      </c>
      <c r="AD208" s="1091">
        <f>COUNTIFS(M208:M227,$AO$5,U208:U227,$AK$6)-AC208-AC209-AC210-AD210-AD209</f>
        <v>0</v>
      </c>
      <c r="AE208" s="1091">
        <f>COUNTIFS(M208:M227,$AO$7,U208:U227,$AK$6,O208:O227,#REF!)-AE209-AE210</f>
        <v>0</v>
      </c>
      <c r="AF208" s="1092">
        <f>AF206-AE209-AE210-AE208-AF209-AF210</f>
        <v>0</v>
      </c>
      <c r="AG208" s="1093">
        <f>COUNTIFS(N208:N227,$AO$7,U208:U227,$AK$6,O208:O227,#REF!)-AG209-AG210</f>
        <v>0</v>
      </c>
      <c r="AH208" s="1091">
        <f>AH206-AG209-AG210-AG208-AH209-AH210</f>
        <v>0</v>
      </c>
      <c r="AI208" s="886"/>
      <c r="AJ208" s="1088"/>
      <c r="AK208" s="1089" t="s">
        <v>335</v>
      </c>
      <c r="AL208" s="567"/>
      <c r="AM208" s="1100">
        <f>COUNTIFS(J208:J227,$AK$12,K208:K227,"&gt;4",H208:H227,$AO$6)</f>
        <v>0</v>
      </c>
      <c r="AN208" s="1100">
        <f>COUNTIFS(J208:J227,$AK$12,K208:K227,"&gt;4",I208:I227,$AA$6)</f>
        <v>0</v>
      </c>
      <c r="AO208" s="570"/>
      <c r="AP208" s="567"/>
      <c r="AQ208" s="567"/>
      <c r="AR208" s="567"/>
      <c r="AS208" s="567"/>
      <c r="AT208" s="1087"/>
      <c r="AU208" s="1087"/>
      <c r="AV208" s="1087"/>
      <c r="AW208" s="1087"/>
      <c r="AX208" s="1087"/>
      <c r="AY208" s="1087"/>
      <c r="AZ208" s="1087"/>
      <c r="BA208" s="1087"/>
      <c r="BB208" s="1087"/>
      <c r="BC208" s="1087"/>
      <c r="BD208" s="543"/>
      <c r="BE208" s="543"/>
      <c r="BF208" s="543"/>
      <c r="BG208" s="543"/>
      <c r="BH208" s="543"/>
      <c r="BI208" s="543"/>
      <c r="BJ208" s="543"/>
      <c r="BK208" s="543"/>
      <c r="BL208" s="543"/>
      <c r="BM208" s="543"/>
      <c r="BN208" s="543"/>
      <c r="BO208" s="543"/>
      <c r="BP208" s="543"/>
    </row>
    <row r="209" spans="4:55" ht="45" customHeight="1">
      <c r="D209" s="1159">
        <v>2</v>
      </c>
      <c r="E209" s="1380"/>
      <c r="F209" s="1381"/>
      <c r="G209" s="1382"/>
      <c r="H209" s="926"/>
      <c r="I209" s="927"/>
      <c r="J209" s="935"/>
      <c r="K209" s="936"/>
      <c r="L209" s="926"/>
      <c r="M209" s="926"/>
      <c r="N209" s="926"/>
      <c r="O209" s="929"/>
      <c r="P209" s="928"/>
      <c r="Q209" s="1355"/>
      <c r="R209" s="1356"/>
      <c r="S209" s="1357"/>
      <c r="T209" s="1082"/>
      <c r="U209" s="1081">
        <f t="shared" ref="U209:U227" si="23">$F$205</f>
        <v>0</v>
      </c>
      <c r="V209" s="1082">
        <f>H209</f>
        <v>0</v>
      </c>
      <c r="W209" s="570">
        <f>I209</f>
        <v>0</v>
      </c>
      <c r="X209" s="1082" t="e">
        <f t="array" ref="X209">INDEX($X$6:$AA$13,MATCH(U209&amp;V209&amp;W209,$X$6:$X$13&amp;$Y$6:$Y$13&amp;$Z$6:$Z$13,0),4)</f>
        <v>#N/A</v>
      </c>
      <c r="Y209" s="1101">
        <f>COUNTIFS(L208:L227,$AN$5,U208:U227,$AK$6,P208:P227,#REF!,O208:O227,#REF!)</f>
        <v>0</v>
      </c>
      <c r="Z209" s="1102">
        <f>COUNTIFS(L208:L227,$AO$5,U208:U227,$AK$6,P208:P227,#REF!)-Y209</f>
        <v>0</v>
      </c>
      <c r="AA209" s="1102">
        <f>COUNTIFS(L208:L227,$AN$6,U208:U227,$AK$6,P208:P227,#REF!,O208:O227,#REF!)</f>
        <v>0</v>
      </c>
      <c r="AB209" s="1103">
        <f>COUNTIFS(L208:L227,$AN$6,U208:U227,$AK$6,P208:P227,#REF!)-AA209</f>
        <v>0</v>
      </c>
      <c r="AC209" s="1101">
        <f>COUNTIFS(M208:M227,$AO$5,U208:U227,$AK$6,P208:P227,#REF!,O208:O227,#REF!)</f>
        <v>0</v>
      </c>
      <c r="AD209" s="1102">
        <f>COUNTIFS(M208:M227,$AO$5,U208:U227,$AK$6,P208:P227,#REF!)-AC209</f>
        <v>0</v>
      </c>
      <c r="AE209" s="1102">
        <f>COUNTIFS(M208:M227,$AN$6,U208:U227,$AK$6,P208:P227,#REF!,O208:O227,#REF!)</f>
        <v>0</v>
      </c>
      <c r="AF209" s="1103">
        <f>COUNTIFS(M208:M227,$AN$6,U208:U227,$AK$6,P208:P227,#REF!)-AE209</f>
        <v>0</v>
      </c>
      <c r="AG209" s="1101">
        <f>COUNTIFS(N208:N227,$AN$6,U208:U227,$AK$6,P208:P227,#REF!,O208:O227,#REF!)</f>
        <v>0</v>
      </c>
      <c r="AH209" s="1102">
        <f>COUNTIFS(N208:N227,$AN$6,U208:U227,$AK$6,P208:P227,#REF!)-AG209</f>
        <v>0</v>
      </c>
      <c r="AI209" s="1103"/>
      <c r="AJ209" s="1088" t="s">
        <v>773</v>
      </c>
      <c r="AK209" s="1082"/>
      <c r="AL209" s="567"/>
      <c r="AM209" s="1100">
        <f>COUNTIFS(J208:J227,$AK$13,K208:K227,"&lt;5",H208:H227,$AA$6)</f>
        <v>0</v>
      </c>
      <c r="AN209" s="1100">
        <f>COUNTIFS(J208:J227,$AK$13,K208:K227,"&lt;5",I208:I227,$AA$6)</f>
        <v>0</v>
      </c>
      <c r="AO209" s="570"/>
      <c r="AP209" s="567"/>
      <c r="AQ209" s="567"/>
      <c r="AR209" s="567"/>
      <c r="AS209" s="567"/>
      <c r="AT209" s="1104"/>
      <c r="AU209" s="1104"/>
      <c r="AV209" s="1104"/>
      <c r="AW209" s="1104"/>
      <c r="AX209" s="1104"/>
      <c r="AY209" s="1104"/>
      <c r="AZ209" s="1104"/>
      <c r="BA209" s="1104"/>
      <c r="BB209" s="1104"/>
      <c r="BC209" s="1104"/>
    </row>
    <row r="210" spans="4:55" ht="45" customHeight="1">
      <c r="D210" s="1159">
        <v>3</v>
      </c>
      <c r="E210" s="1380"/>
      <c r="F210" s="1381"/>
      <c r="G210" s="1382"/>
      <c r="H210" s="926"/>
      <c r="I210" s="927"/>
      <c r="J210" s="935"/>
      <c r="K210" s="936"/>
      <c r="L210" s="926"/>
      <c r="M210" s="926"/>
      <c r="N210" s="926"/>
      <c r="O210" s="929"/>
      <c r="P210" s="928"/>
      <c r="Q210" s="1355"/>
      <c r="R210" s="1356"/>
      <c r="S210" s="1357"/>
      <c r="T210" s="1082"/>
      <c r="U210" s="1081">
        <f t="shared" si="23"/>
        <v>0</v>
      </c>
      <c r="V210" s="1082">
        <f t="shared" ref="V210:V227" si="24">H210</f>
        <v>0</v>
      </c>
      <c r="W210" s="570">
        <f t="shared" ref="W210:W227" si="25">I210</f>
        <v>0</v>
      </c>
      <c r="X210" s="1082" t="e">
        <f t="array" ref="X210">INDEX($X$6:$AA$13,MATCH(U210&amp;V210&amp;W210,$X$6:$X$13&amp;$Y$6:$Y$13&amp;$Z$6:$Z$13,0),4)</f>
        <v>#N/A</v>
      </c>
      <c r="Y210" s="1105">
        <f>COUNTIFS(L208:L227,$AN$5,U208:U227,$AK$6,P208:P227,#REF!,O208:O227,#REF!)</f>
        <v>0</v>
      </c>
      <c r="Z210" s="1106">
        <f>COUNTIFS(L208:L227,$AN$5,U208:U227,$AK$6,P208:P227,#REF!)-Y210</f>
        <v>0</v>
      </c>
      <c r="AA210" s="1106">
        <f>COUNTIFS(L208:L227,$AN$6,U208:U227,$AK$6,P208:P227,#REF!,O208:O227,#REF!)</f>
        <v>0</v>
      </c>
      <c r="AB210" s="1107">
        <f>COUNTIFS(L208:L227,$AN$6,U208:U227,$AK$6,P208:P227,#REF!)-AA210</f>
        <v>0</v>
      </c>
      <c r="AC210" s="1105">
        <f>COUNTIFS(M208:M227,$AN$5,U208:U227,$AK$6,P208:P227,#REF!,O208:O227,#REF!)</f>
        <v>0</v>
      </c>
      <c r="AD210" s="1106">
        <f>COUNTIFS(M208:M227,$AN$5,U208:U227,$AK$6,P208:P227,#REF!)-AC210</f>
        <v>0</v>
      </c>
      <c r="AE210" s="1106">
        <f>COUNTIFS(M208:M227,$AN$6,U208:U227,$AK$6,P208:P227,#REF!,O208:O227,#REF!)</f>
        <v>0</v>
      </c>
      <c r="AF210" s="1107">
        <f>COUNTIFS(M208:M227,$AN$6,U208:U227,$AK$6,P208:P227,#REF!)-AE210</f>
        <v>0</v>
      </c>
      <c r="AG210" s="1105">
        <f>COUNTIFS(N208:N227,$AN$6,U208:U227,$AK$6,P208:P227,#REF!,O208:O227,#REF!)</f>
        <v>0</v>
      </c>
      <c r="AH210" s="1106">
        <f>COUNTIFS(N208:N227,$AN$6,U208:U227,$AK$6,P208:P227,#REF!)-AG210</f>
        <v>0</v>
      </c>
      <c r="AI210" s="1107"/>
      <c r="AJ210" s="1088" t="s">
        <v>771</v>
      </c>
      <c r="AK210" s="1082"/>
      <c r="AL210" s="567"/>
      <c r="AM210" s="1100">
        <f>COUNTIFS(J208:J227,$AK$14,K208:K227,"&lt;5",H208:H227,$AA$6)</f>
        <v>0</v>
      </c>
      <c r="AN210" s="1100">
        <f>COUNTIFS(J208:J227,$AK$14,K208:K227,"&lt;5",I208:I227,$AA$6)</f>
        <v>0</v>
      </c>
      <c r="AO210" s="570"/>
      <c r="AP210" s="567"/>
      <c r="AQ210" s="567"/>
      <c r="AR210" s="567"/>
      <c r="AS210" s="567"/>
      <c r="AT210" s="1104"/>
      <c r="AU210" s="1104"/>
      <c r="AV210" s="1104"/>
      <c r="AW210" s="1104"/>
      <c r="AX210" s="1104"/>
      <c r="AY210" s="1104"/>
      <c r="AZ210" s="1104"/>
      <c r="BA210" s="1104"/>
      <c r="BB210" s="1104"/>
      <c r="BC210" s="1104"/>
    </row>
    <row r="211" spans="4:55" ht="45" customHeight="1">
      <c r="D211" s="1159">
        <v>4</v>
      </c>
      <c r="E211" s="1380"/>
      <c r="F211" s="1381"/>
      <c r="G211" s="1382"/>
      <c r="H211" s="926"/>
      <c r="I211" s="927"/>
      <c r="J211" s="935"/>
      <c r="K211" s="936"/>
      <c r="L211" s="926"/>
      <c r="M211" s="926"/>
      <c r="N211" s="926"/>
      <c r="O211" s="929"/>
      <c r="P211" s="928"/>
      <c r="Q211" s="1355"/>
      <c r="R211" s="1356"/>
      <c r="S211" s="1357"/>
      <c r="T211" s="1082"/>
      <c r="U211" s="1081">
        <f t="shared" si="23"/>
        <v>0</v>
      </c>
      <c r="V211" s="1082">
        <f t="shared" si="24"/>
        <v>0</v>
      </c>
      <c r="W211" s="570">
        <f t="shared" si="25"/>
        <v>0</v>
      </c>
      <c r="X211" s="1082" t="e">
        <f t="array" ref="X211">INDEX($X$6:$AA$13,MATCH(U211&amp;V211&amp;W211,$X$6:$X$13&amp;$Y$6:$Y$13&amp;$Z$6:$Z$13,0),4)</f>
        <v>#N/A</v>
      </c>
      <c r="Y211" s="1108">
        <f>SUM(Y208:Y210)</f>
        <v>0</v>
      </c>
      <c r="Z211" s="570">
        <f>SUM(Z208:Z210)</f>
        <v>0</v>
      </c>
      <c r="AA211" s="570">
        <f>SUM(AA208:AA210)</f>
        <v>0</v>
      </c>
      <c r="AB211" s="1099">
        <f>SUM(AB208:AB210)</f>
        <v>0</v>
      </c>
      <c r="AC211" s="1108">
        <f>SUM(AC208:AC210)</f>
        <v>0</v>
      </c>
      <c r="AD211" s="570">
        <f>SUM(AD207:AD210)</f>
        <v>0</v>
      </c>
      <c r="AE211" s="570">
        <f>SUM(AE207:AE210)</f>
        <v>0</v>
      </c>
      <c r="AF211" s="1099">
        <f>SUM(AF208:AF210)</f>
        <v>0</v>
      </c>
      <c r="AG211" s="570">
        <f>SUM(AG207:AG210)</f>
        <v>0</v>
      </c>
      <c r="AH211" s="1082"/>
      <c r="AI211" s="1092"/>
      <c r="AJ211" s="1088"/>
      <c r="AK211" s="1082"/>
      <c r="AL211" s="567"/>
      <c r="AM211" s="1100">
        <f>SUM(AM208:AM210)</f>
        <v>0</v>
      </c>
      <c r="AN211" s="1100">
        <f>SUM(AN208:AN210)</f>
        <v>0</v>
      </c>
      <c r="AO211" s="570"/>
      <c r="AP211" s="567"/>
      <c r="AQ211" s="567"/>
      <c r="AR211" s="567"/>
      <c r="AS211" s="567"/>
      <c r="AT211" s="1104"/>
      <c r="AU211" s="1104"/>
      <c r="AV211" s="1104"/>
      <c r="AW211" s="1104"/>
      <c r="AX211" s="1104"/>
      <c r="AY211" s="1104"/>
      <c r="AZ211" s="1104"/>
      <c r="BA211" s="1104"/>
      <c r="BB211" s="1104"/>
      <c r="BC211" s="1104"/>
    </row>
    <row r="212" spans="4:55" ht="45" customHeight="1">
      <c r="D212" s="1159">
        <v>5</v>
      </c>
      <c r="E212" s="1380"/>
      <c r="F212" s="1381"/>
      <c r="G212" s="1382"/>
      <c r="H212" s="926"/>
      <c r="I212" s="927"/>
      <c r="J212" s="935"/>
      <c r="K212" s="936"/>
      <c r="L212" s="926"/>
      <c r="M212" s="926"/>
      <c r="N212" s="926"/>
      <c r="O212" s="929"/>
      <c r="P212" s="928"/>
      <c r="Q212" s="1355"/>
      <c r="R212" s="1356"/>
      <c r="S212" s="1357"/>
      <c r="T212" s="1082"/>
      <c r="U212" s="1081">
        <f t="shared" si="23"/>
        <v>0</v>
      </c>
      <c r="V212" s="1082">
        <f t="shared" si="24"/>
        <v>0</v>
      </c>
      <c r="W212" s="570">
        <f t="shared" si="25"/>
        <v>0</v>
      </c>
      <c r="X212" s="1082" t="e">
        <f t="array" ref="X212">INDEX($X$6:$AA$13,MATCH(U212&amp;V212&amp;W212,$X$6:$X$13&amp;$Y$6:$Y$13&amp;$Z$6:$Z$13,0),4)</f>
        <v>#N/A</v>
      </c>
      <c r="Y212" s="1531">
        <f>SUM(Y211:AB211)</f>
        <v>0</v>
      </c>
      <c r="Z212" s="1532"/>
      <c r="AA212" s="1532"/>
      <c r="AB212" s="1533"/>
      <c r="AC212" s="1531">
        <f>SUM(AC211:AF211)</f>
        <v>0</v>
      </c>
      <c r="AD212" s="1532"/>
      <c r="AE212" s="1532"/>
      <c r="AF212" s="1533"/>
      <c r="AG212" s="1534">
        <f>SUM(AG211:AH211)</f>
        <v>0</v>
      </c>
      <c r="AH212" s="1535"/>
      <c r="AI212" s="1099"/>
      <c r="AJ212" s="567"/>
      <c r="AK212" s="1082"/>
      <c r="AL212" s="1082"/>
      <c r="AM212" s="567"/>
      <c r="AN212" s="567"/>
      <c r="AO212" s="570"/>
      <c r="AP212" s="567"/>
      <c r="AQ212" s="567"/>
      <c r="AR212" s="567"/>
      <c r="AS212" s="567"/>
      <c r="AT212" s="1104"/>
      <c r="AU212" s="1104"/>
      <c r="AV212" s="1104"/>
      <c r="AW212" s="1104"/>
      <c r="AX212" s="1104"/>
      <c r="AY212" s="1104"/>
      <c r="AZ212" s="1104"/>
      <c r="BA212" s="1104"/>
      <c r="BB212" s="1104"/>
      <c r="BC212" s="1104"/>
    </row>
    <row r="213" spans="4:55" ht="45" customHeight="1">
      <c r="D213" s="1159">
        <v>6</v>
      </c>
      <c r="E213" s="1380"/>
      <c r="F213" s="1381"/>
      <c r="G213" s="1382"/>
      <c r="H213" s="926"/>
      <c r="I213" s="927"/>
      <c r="J213" s="935"/>
      <c r="K213" s="936"/>
      <c r="L213" s="926"/>
      <c r="M213" s="926"/>
      <c r="N213" s="926"/>
      <c r="O213" s="929"/>
      <c r="P213" s="928"/>
      <c r="Q213" s="1355"/>
      <c r="R213" s="1356"/>
      <c r="S213" s="1357"/>
      <c r="T213" s="1082"/>
      <c r="U213" s="1081">
        <f t="shared" si="23"/>
        <v>0</v>
      </c>
      <c r="V213" s="1082">
        <f t="shared" si="24"/>
        <v>0</v>
      </c>
      <c r="W213" s="570">
        <f t="shared" si="25"/>
        <v>0</v>
      </c>
      <c r="X213" s="1082" t="e">
        <f t="array" ref="X213">INDEX($X$6:$AA$13,MATCH(U213&amp;V213&amp;W213,$X$6:$X$13&amp;$Y$6:$Y$13&amp;$Z$6:$Z$13,0),4)</f>
        <v>#N/A</v>
      </c>
      <c r="Y213" s="1110">
        <f>COUNTIFS(H208:H227,$AP$6,U208:U227,$AK$6,O208:O227,#REF!)</f>
        <v>0</v>
      </c>
      <c r="Z213" s="1111">
        <f>COUNTIFS(I208:I227,$AP$6,U208:U227,$AK$6,O208:O227,#REF!)</f>
        <v>0</v>
      </c>
      <c r="AA213" s="1111">
        <f>COUNTIFS(H208:H227,$AP$6,U208:U227,$AK$6)-Y213</f>
        <v>0</v>
      </c>
      <c r="AB213" s="1112">
        <f>COUNTIFS(I208:I227,$AP$6,U208:U227,$AK$6)-Z213</f>
        <v>0</v>
      </c>
      <c r="AC213" s="1113"/>
      <c r="AD213" s="1114"/>
      <c r="AE213" s="1088"/>
      <c r="AF213" s="1115"/>
      <c r="AG213" s="1097"/>
      <c r="AH213" s="570"/>
      <c r="AI213" s="1116"/>
      <c r="AJ213" s="567"/>
      <c r="AK213" s="1082"/>
      <c r="AL213" s="1082"/>
      <c r="AM213" s="567"/>
      <c r="AN213" s="567"/>
      <c r="AO213" s="570"/>
      <c r="AP213" s="567"/>
      <c r="AQ213" s="567"/>
      <c r="AR213" s="567"/>
      <c r="AS213" s="567"/>
      <c r="AT213" s="1104"/>
      <c r="AU213" s="1104"/>
      <c r="AV213" s="1104"/>
      <c r="AW213" s="1104"/>
      <c r="AX213" s="1104"/>
      <c r="AY213" s="1104"/>
      <c r="AZ213" s="1104"/>
      <c r="BA213" s="1104"/>
      <c r="BB213" s="1104"/>
      <c r="BC213" s="1104"/>
    </row>
    <row r="214" spans="4:55" ht="45" customHeight="1">
      <c r="D214" s="1159">
        <v>7</v>
      </c>
      <c r="E214" s="1380"/>
      <c r="F214" s="1381"/>
      <c r="G214" s="1382"/>
      <c r="H214" s="926"/>
      <c r="I214" s="927"/>
      <c r="J214" s="935"/>
      <c r="K214" s="936"/>
      <c r="L214" s="926"/>
      <c r="M214" s="926"/>
      <c r="N214" s="926"/>
      <c r="O214" s="929"/>
      <c r="P214" s="928"/>
      <c r="Q214" s="1355"/>
      <c r="R214" s="1356"/>
      <c r="S214" s="1357"/>
      <c r="T214" s="1082"/>
      <c r="U214" s="1081">
        <f t="shared" si="23"/>
        <v>0</v>
      </c>
      <c r="V214" s="1082">
        <f t="shared" si="24"/>
        <v>0</v>
      </c>
      <c r="W214" s="570">
        <f t="shared" si="25"/>
        <v>0</v>
      </c>
      <c r="X214" s="1082" t="e">
        <f t="array" ref="X214">INDEX($X$6:$AA$13,MATCH(U214&amp;V214&amp;W214,$X$6:$X$13&amp;$Y$6:$Y$13&amp;$Z$6:$Z$13,0),4)</f>
        <v>#N/A</v>
      </c>
      <c r="Y214" s="1117"/>
      <c r="Z214" s="1082">
        <f>COUNTIFS(L208:L227,$AO$5,U208:U227,$AK$7)</f>
        <v>0</v>
      </c>
      <c r="AA214" s="1082">
        <f>SUM(Z216:AB216)</f>
        <v>0</v>
      </c>
      <c r="AB214" s="1099">
        <f>COUNTIFS(L208:L227,$AO$7,U208:U227,$AK$7)</f>
        <v>0</v>
      </c>
      <c r="AC214" s="1097">
        <f>COUNTIFS(M208:M227,$AO$5,U208:U227,$AK$6)</f>
        <v>0</v>
      </c>
      <c r="AD214" s="1082">
        <f>COUNTIFS(P208:P227,$AO$5,U208:U227,$AK$6)</f>
        <v>0</v>
      </c>
      <c r="AE214" s="1082">
        <f>SUM(AD216:AF216)</f>
        <v>0</v>
      </c>
      <c r="AF214" s="1099">
        <f>COUNTIFS(M208:M227,$AO$7,U208:U227,$AK$7)</f>
        <v>0</v>
      </c>
      <c r="AG214" s="1097" t="s">
        <v>236</v>
      </c>
      <c r="AH214" s="1082">
        <f>COUNTIFS(N208:N227,$AO$7,U208:U227,$AK$7)</f>
        <v>0</v>
      </c>
      <c r="AI214" s="1099"/>
      <c r="AJ214" s="1534" t="s">
        <v>548</v>
      </c>
      <c r="AK214" s="1082"/>
      <c r="AL214" s="1082"/>
      <c r="AM214" s="567"/>
      <c r="AN214" s="567"/>
      <c r="AO214" s="570"/>
      <c r="AP214" s="567"/>
      <c r="AQ214" s="567"/>
      <c r="AR214" s="567"/>
      <c r="AS214" s="567"/>
      <c r="AT214" s="1104"/>
      <c r="AU214" s="1104"/>
      <c r="AV214" s="1104"/>
      <c r="AW214" s="1104"/>
      <c r="AX214" s="1104"/>
      <c r="AY214" s="1104"/>
      <c r="AZ214" s="1104"/>
      <c r="BA214" s="1104"/>
      <c r="BB214" s="1104"/>
      <c r="BC214" s="1104"/>
    </row>
    <row r="215" spans="4:55" ht="45" customHeight="1">
      <c r="D215" s="1159">
        <v>8</v>
      </c>
      <c r="E215" s="1380"/>
      <c r="F215" s="1381"/>
      <c r="G215" s="1382"/>
      <c r="H215" s="926"/>
      <c r="I215" s="927"/>
      <c r="J215" s="935"/>
      <c r="K215" s="936"/>
      <c r="L215" s="926"/>
      <c r="M215" s="926"/>
      <c r="N215" s="926"/>
      <c r="O215" s="929"/>
      <c r="P215" s="928"/>
      <c r="Q215" s="1355"/>
      <c r="R215" s="1356"/>
      <c r="S215" s="1357"/>
      <c r="T215" s="1082"/>
      <c r="U215" s="1081">
        <f t="shared" si="23"/>
        <v>0</v>
      </c>
      <c r="V215" s="1082">
        <f t="shared" si="24"/>
        <v>0</v>
      </c>
      <c r="W215" s="570">
        <f t="shared" si="25"/>
        <v>0</v>
      </c>
      <c r="X215" s="1082" t="e">
        <f t="array" ref="X215">INDEX($X$6:$AA$13,MATCH(U215&amp;V215&amp;W215,$X$6:$X$13&amp;$Y$6:$Y$13&amp;$Z$6:$Z$13,0),4)</f>
        <v>#N/A</v>
      </c>
      <c r="Y215" s="1093"/>
      <c r="Z215" s="1118" t="s">
        <v>364</v>
      </c>
      <c r="AA215" s="1091"/>
      <c r="AB215" s="1092" t="s">
        <v>365</v>
      </c>
      <c r="AC215" s="1093"/>
      <c r="AD215" s="1118" t="s">
        <v>364</v>
      </c>
      <c r="AE215" s="1091"/>
      <c r="AF215" s="1092" t="s">
        <v>365</v>
      </c>
      <c r="AG215" s="1093"/>
      <c r="AH215" s="1091" t="s">
        <v>365</v>
      </c>
      <c r="AI215" s="1119"/>
      <c r="AJ215" s="1534"/>
      <c r="AK215" s="1082"/>
      <c r="AL215" s="1082"/>
      <c r="AM215" s="567"/>
      <c r="AN215" s="567"/>
      <c r="AO215" s="570"/>
      <c r="AP215" s="567"/>
      <c r="AQ215" s="567"/>
      <c r="AR215" s="567"/>
      <c r="AS215" s="567"/>
      <c r="AT215" s="1104"/>
      <c r="AU215" s="1104"/>
      <c r="AV215" s="1104"/>
      <c r="AW215" s="1104"/>
      <c r="AX215" s="1104"/>
      <c r="AY215" s="1104"/>
      <c r="AZ215" s="1104"/>
      <c r="BA215" s="1104"/>
      <c r="BB215" s="1104"/>
      <c r="BC215" s="1104"/>
    </row>
    <row r="216" spans="4:55" ht="45" customHeight="1">
      <c r="D216" s="1159">
        <v>9</v>
      </c>
      <c r="E216" s="1380"/>
      <c r="F216" s="1381"/>
      <c r="G216" s="1382"/>
      <c r="H216" s="926"/>
      <c r="I216" s="927"/>
      <c r="J216" s="935"/>
      <c r="K216" s="936"/>
      <c r="L216" s="926"/>
      <c r="M216" s="926"/>
      <c r="N216" s="926"/>
      <c r="O216" s="929"/>
      <c r="P216" s="928"/>
      <c r="Q216" s="1355"/>
      <c r="R216" s="1356"/>
      <c r="S216" s="1357"/>
      <c r="T216" s="1082"/>
      <c r="U216" s="1081">
        <f t="shared" si="23"/>
        <v>0</v>
      </c>
      <c r="V216" s="1082">
        <f t="shared" si="24"/>
        <v>0</v>
      </c>
      <c r="W216" s="570">
        <f t="shared" si="25"/>
        <v>0</v>
      </c>
      <c r="X216" s="1082" t="e">
        <f t="array" ref="X216">INDEX($X$6:$AA$13,MATCH(U216&amp;V216&amp;W216,$X$6:$X$13&amp;$Y$6:$Y$13&amp;$Z$6:$Z$13,0),4)</f>
        <v>#N/A</v>
      </c>
      <c r="Y216" s="1097"/>
      <c r="Z216" s="1082">
        <f>COUNTIFS(L208:L227,$AO$5,U208:U227,$AK$7)-Y216-Y217-Z217-Z218-AA216-Y218</f>
        <v>0</v>
      </c>
      <c r="AA216" s="1082"/>
      <c r="AB216" s="1099">
        <f>AB214-AA217-AA218-AA216-AB217-AB218</f>
        <v>0</v>
      </c>
      <c r="AC216" s="1097"/>
      <c r="AD216" s="1082">
        <f>COUNTIFS(M208:M227,$AO$5,U208:U227,$AK$7)-AC216-AC217-AC218-AD218-AD217</f>
        <v>0</v>
      </c>
      <c r="AE216" s="1082"/>
      <c r="AF216" s="1099">
        <f>AF214-AE217-AE218-AE216-AF217-AF218</f>
        <v>0</v>
      </c>
      <c r="AG216" s="1097"/>
      <c r="AH216" s="1082">
        <f>AH214-AG217-AG218-AG216-AH217-AH218</f>
        <v>0</v>
      </c>
      <c r="AI216" s="1109"/>
      <c r="AJ216" s="1534"/>
      <c r="AK216" s="1082"/>
      <c r="AL216" s="1082"/>
      <c r="AM216" s="567"/>
      <c r="AN216" s="567"/>
      <c r="AO216" s="570"/>
      <c r="AP216" s="567"/>
      <c r="AQ216" s="567"/>
      <c r="AR216" s="567"/>
      <c r="AS216" s="567"/>
      <c r="AT216" s="1104"/>
      <c r="AU216" s="1104"/>
      <c r="AV216" s="1104"/>
      <c r="AW216" s="1104"/>
      <c r="AX216" s="1104"/>
      <c r="AY216" s="1104"/>
      <c r="AZ216" s="1104"/>
      <c r="BA216" s="1104"/>
      <c r="BB216" s="1104"/>
      <c r="BC216" s="1104"/>
    </row>
    <row r="217" spans="4:55" ht="45" customHeight="1">
      <c r="D217" s="1159">
        <v>10</v>
      </c>
      <c r="E217" s="1380"/>
      <c r="F217" s="1381"/>
      <c r="G217" s="1382"/>
      <c r="H217" s="926"/>
      <c r="I217" s="927"/>
      <c r="J217" s="935"/>
      <c r="K217" s="936"/>
      <c r="L217" s="926"/>
      <c r="M217" s="926"/>
      <c r="N217" s="926"/>
      <c r="O217" s="929"/>
      <c r="P217" s="928"/>
      <c r="Q217" s="1355"/>
      <c r="R217" s="1356"/>
      <c r="S217" s="1357"/>
      <c r="T217" s="1082"/>
      <c r="U217" s="1081">
        <f t="shared" si="23"/>
        <v>0</v>
      </c>
      <c r="V217" s="1082">
        <f t="shared" si="24"/>
        <v>0</v>
      </c>
      <c r="W217" s="570">
        <f t="shared" si="25"/>
        <v>0</v>
      </c>
      <c r="X217" s="1082" t="e">
        <f t="array" ref="X217">INDEX($X$6:$AA$13,MATCH(U217&amp;V217&amp;W217,$X$6:$X$13&amp;$Y$6:$Y$13&amp;$Z$6:$Z$13,0),4)</f>
        <v>#N/A</v>
      </c>
      <c r="Y217" s="1120"/>
      <c r="Z217" s="1121">
        <f>COUNTIFS(L208:L227,$AO$5,U208:U227,$AK$7,P208:P227,#REF!)-Y217</f>
        <v>0</v>
      </c>
      <c r="AA217" s="1122"/>
      <c r="AB217" s="1123">
        <f>COUNTIFS(L208:L227,$AN$6,U208:U227,$AK$7,P208:P227,#REF!)-AA217</f>
        <v>0</v>
      </c>
      <c r="AC217" s="1120"/>
      <c r="AD217" s="1121">
        <f>COUNTIFS(M208:M227,$AO$5,U208:U227,$AK$7,P208:P227,#REF!)-AC217</f>
        <v>0</v>
      </c>
      <c r="AE217" s="1122"/>
      <c r="AF217" s="1123">
        <f>COUNTIFS(M208:M227,$AN$6,U208:U227,$AK$7,P208:P227,#REF!)-AE217</f>
        <v>0</v>
      </c>
      <c r="AG217" s="1120"/>
      <c r="AH217" s="1122">
        <f>COUNTIFS(N208:N227,$AN$6,U208:U227,$AK$7,P208:P227,#REF!)-AG217</f>
        <v>0</v>
      </c>
      <c r="AI217" s="1123"/>
      <c r="AJ217" s="1124" t="s">
        <v>768</v>
      </c>
      <c r="AK217" s="1082"/>
      <c r="AL217" s="1082"/>
      <c r="AM217" s="567"/>
      <c r="AN217" s="567"/>
      <c r="AO217" s="570"/>
      <c r="AP217" s="567"/>
      <c r="AQ217" s="567"/>
      <c r="AR217" s="567"/>
      <c r="AS217" s="567"/>
      <c r="AT217" s="1104"/>
      <c r="AU217" s="1104"/>
      <c r="AV217" s="1104"/>
      <c r="AW217" s="1104"/>
      <c r="AX217" s="1104"/>
      <c r="AY217" s="1104"/>
      <c r="AZ217" s="1104"/>
      <c r="BA217" s="1104"/>
      <c r="BB217" s="1104"/>
      <c r="BC217" s="1104"/>
    </row>
    <row r="218" spans="4:55" ht="45" customHeight="1">
      <c r="D218" s="1159">
        <v>11</v>
      </c>
      <c r="E218" s="1380"/>
      <c r="F218" s="1381"/>
      <c r="G218" s="1382"/>
      <c r="H218" s="926"/>
      <c r="I218" s="927"/>
      <c r="J218" s="935"/>
      <c r="K218" s="936"/>
      <c r="L218" s="926"/>
      <c r="M218" s="926"/>
      <c r="N218" s="926"/>
      <c r="O218" s="929"/>
      <c r="P218" s="928"/>
      <c r="Q218" s="1355"/>
      <c r="R218" s="1356"/>
      <c r="S218" s="1357"/>
      <c r="T218" s="1082"/>
      <c r="U218" s="1081">
        <f t="shared" si="23"/>
        <v>0</v>
      </c>
      <c r="V218" s="1082">
        <f t="shared" si="24"/>
        <v>0</v>
      </c>
      <c r="W218" s="570">
        <f t="shared" si="25"/>
        <v>0</v>
      </c>
      <c r="X218" s="1082" t="e">
        <f t="array" ref="X218">INDEX($X$6:$AA$13,MATCH(U218&amp;V218&amp;W218,$X$6:$X$13&amp;$Y$6:$Y$13&amp;$Z$6:$Z$13,0),4)</f>
        <v>#N/A</v>
      </c>
      <c r="Y218" s="1105"/>
      <c r="Z218" s="1125">
        <f>COUNTIFS(L208:L227,$AO$5,U208:U227,$AK$7,P208:P227,#REF!)-Y218</f>
        <v>0</v>
      </c>
      <c r="AA218" s="1106"/>
      <c r="AB218" s="1126">
        <f>COUNTIFS(L208:L227,$AN$6,U208:U227,$AK$7,P208:P227,#REF!)-AA218</f>
        <v>0</v>
      </c>
      <c r="AC218" s="1105"/>
      <c r="AD218" s="1125">
        <f>COUNTIFS(M208:M227,$AO$5,U208:U227,$AK$7,P208:P227,#REF!)-AC218</f>
        <v>0</v>
      </c>
      <c r="AE218" s="1106"/>
      <c r="AF218" s="1126">
        <f>COUNTIFS(M208:M227,$AN$6,U208:U227,$AK$7,P208:P227,#REF!)-AE218</f>
        <v>0</v>
      </c>
      <c r="AG218" s="1105"/>
      <c r="AH218" s="1125">
        <f>COUNTIFS(N208:N227,$AO$7,U208:U227,$AK$7,P208:P227,#REF!)-AG218</f>
        <v>0</v>
      </c>
      <c r="AI218" s="1126"/>
      <c r="AJ218" s="567" t="s">
        <v>771</v>
      </c>
      <c r="AK218" s="1082"/>
      <c r="AL218" s="1082"/>
      <c r="AM218" s="567"/>
      <c r="AN218" s="567"/>
      <c r="AO218" s="570"/>
      <c r="AP218" s="567"/>
      <c r="AQ218" s="567"/>
      <c r="AR218" s="567"/>
      <c r="AS218" s="567"/>
      <c r="AT218" s="1104"/>
      <c r="AU218" s="1104"/>
      <c r="AV218" s="1104"/>
      <c r="AW218" s="1104"/>
      <c r="AX218" s="1104"/>
      <c r="AY218" s="1104"/>
      <c r="AZ218" s="1104"/>
      <c r="BA218" s="1104"/>
      <c r="BB218" s="1104"/>
      <c r="BC218" s="1104"/>
    </row>
    <row r="219" spans="4:55" ht="45" customHeight="1">
      <c r="D219" s="1159">
        <v>12</v>
      </c>
      <c r="E219" s="1380"/>
      <c r="F219" s="1381"/>
      <c r="G219" s="1382"/>
      <c r="H219" s="926"/>
      <c r="I219" s="927"/>
      <c r="J219" s="935"/>
      <c r="K219" s="936"/>
      <c r="L219" s="926"/>
      <c r="M219" s="926"/>
      <c r="N219" s="926"/>
      <c r="O219" s="929"/>
      <c r="P219" s="928"/>
      <c r="Q219" s="1355"/>
      <c r="R219" s="1356"/>
      <c r="S219" s="1357"/>
      <c r="T219" s="1082"/>
      <c r="U219" s="1081">
        <f t="shared" si="23"/>
        <v>0</v>
      </c>
      <c r="V219" s="1082">
        <f t="shared" si="24"/>
        <v>0</v>
      </c>
      <c r="W219" s="570">
        <f t="shared" si="25"/>
        <v>0</v>
      </c>
      <c r="X219" s="1082" t="e">
        <f t="array" ref="X219">INDEX($X$6:$AA$13,MATCH(U219&amp;V219&amp;W219,$X$6:$X$13&amp;$Y$6:$Y$13&amp;$Z$6:$Z$13,0),4)</f>
        <v>#N/A</v>
      </c>
      <c r="Y219" s="1108">
        <f>SUM(Y216:Y218)</f>
        <v>0</v>
      </c>
      <c r="Z219" s="570">
        <f>SUM(Z216:Z218)</f>
        <v>0</v>
      </c>
      <c r="AA219" s="1082"/>
      <c r="AB219" s="1099">
        <f>SUM(AB216:AB218)</f>
        <v>0</v>
      </c>
      <c r="AC219" s="1108">
        <f>SUM(AC216:AC218)</f>
        <v>0</v>
      </c>
      <c r="AD219" s="570">
        <f>SUM(AD215:AD218)</f>
        <v>0</v>
      </c>
      <c r="AE219" s="1082"/>
      <c r="AF219" s="1099">
        <f>SUM(AF216:AF218)</f>
        <v>0</v>
      </c>
      <c r="AG219" s="1097"/>
      <c r="AH219" s="1082"/>
      <c r="AI219" s="1109"/>
      <c r="AJ219" s="1127"/>
      <c r="AK219" s="1082"/>
      <c r="AL219" s="1082"/>
      <c r="AM219" s="567"/>
      <c r="AN219" s="567"/>
      <c r="AO219" s="570"/>
      <c r="AP219" s="567"/>
      <c r="AQ219" s="567"/>
      <c r="AR219" s="567"/>
      <c r="AS219" s="567"/>
      <c r="AT219" s="1104"/>
      <c r="AU219" s="1104"/>
      <c r="AV219" s="1104"/>
      <c r="AW219" s="1104"/>
      <c r="AX219" s="1104"/>
      <c r="AY219" s="1104"/>
      <c r="AZ219" s="1104"/>
      <c r="BA219" s="1104"/>
      <c r="BB219" s="1104"/>
      <c r="BC219" s="1104"/>
    </row>
    <row r="220" spans="4:55" ht="45" customHeight="1">
      <c r="D220" s="1159">
        <v>13</v>
      </c>
      <c r="E220" s="1380"/>
      <c r="F220" s="1381"/>
      <c r="G220" s="1382"/>
      <c r="H220" s="926"/>
      <c r="I220" s="927"/>
      <c r="J220" s="935"/>
      <c r="K220" s="936"/>
      <c r="L220" s="926"/>
      <c r="M220" s="926"/>
      <c r="N220" s="926"/>
      <c r="O220" s="929"/>
      <c r="P220" s="928"/>
      <c r="Q220" s="1355"/>
      <c r="R220" s="1356"/>
      <c r="S220" s="1357"/>
      <c r="T220" s="1082"/>
      <c r="U220" s="1081">
        <f t="shared" si="23"/>
        <v>0</v>
      </c>
      <c r="V220" s="1082">
        <f t="shared" si="24"/>
        <v>0</v>
      </c>
      <c r="W220" s="570">
        <f t="shared" si="25"/>
        <v>0</v>
      </c>
      <c r="X220" s="1082" t="e">
        <f t="array" ref="X220">INDEX($X$6:$AA$13,MATCH(U220&amp;V220&amp;W220,$X$6:$X$13&amp;$Y$6:$Y$13&amp;$Z$6:$Z$13,0),4)</f>
        <v>#N/A</v>
      </c>
      <c r="Y220" s="1531">
        <f>SUM(Y219:AB219)</f>
        <v>0</v>
      </c>
      <c r="Z220" s="1532"/>
      <c r="AA220" s="1532"/>
      <c r="AB220" s="1533"/>
      <c r="AC220" s="1531">
        <f>SUM(AC219:AF219)</f>
        <v>0</v>
      </c>
      <c r="AD220" s="1532"/>
      <c r="AE220" s="1532"/>
      <c r="AF220" s="1533"/>
      <c r="AG220" s="1534">
        <f>SUM(AH216:AH219)</f>
        <v>0</v>
      </c>
      <c r="AH220" s="1535"/>
      <c r="AI220" s="1109"/>
      <c r="AJ220" s="1127"/>
      <c r="AK220" s="1082"/>
      <c r="AL220" s="1082"/>
      <c r="AM220" s="567"/>
      <c r="AN220" s="567"/>
      <c r="AO220" s="570"/>
      <c r="AP220" s="567"/>
      <c r="AQ220" s="567"/>
      <c r="AR220" s="567"/>
      <c r="AS220" s="567"/>
      <c r="AT220" s="1104"/>
      <c r="AU220" s="1104"/>
      <c r="AV220" s="1104"/>
      <c r="AW220" s="1104"/>
      <c r="AX220" s="1104"/>
      <c r="AY220" s="1104"/>
      <c r="AZ220" s="1104"/>
      <c r="BA220" s="1104"/>
      <c r="BB220" s="1104"/>
      <c r="BC220" s="1104"/>
    </row>
    <row r="221" spans="4:55" ht="45" customHeight="1">
      <c r="D221" s="1159">
        <v>14</v>
      </c>
      <c r="E221" s="1380"/>
      <c r="F221" s="1381"/>
      <c r="G221" s="1382"/>
      <c r="H221" s="926"/>
      <c r="I221" s="927"/>
      <c r="J221" s="981"/>
      <c r="K221" s="982"/>
      <c r="L221" s="926"/>
      <c r="M221" s="926"/>
      <c r="N221" s="926"/>
      <c r="O221" s="929"/>
      <c r="P221" s="928"/>
      <c r="Q221" s="1355"/>
      <c r="R221" s="1356"/>
      <c r="S221" s="1357"/>
      <c r="T221" s="1082"/>
      <c r="U221" s="1081">
        <f t="shared" si="23"/>
        <v>0</v>
      </c>
      <c r="V221" s="1082">
        <f t="shared" si="24"/>
        <v>0</v>
      </c>
      <c r="W221" s="570">
        <f t="shared" si="25"/>
        <v>0</v>
      </c>
      <c r="X221" s="1082" t="e">
        <f t="array" ref="X221">INDEX($X$6:$AA$13,MATCH(U221&amp;V221&amp;W221,$X$6:$X$13&amp;$Y$6:$Y$13&amp;$Z$6:$Z$13,0),4)</f>
        <v>#N/A</v>
      </c>
      <c r="Y221" s="1110">
        <f>COUNTIFS(H208:H227,$AP$6,U208:U227,$AK$7)</f>
        <v>0</v>
      </c>
      <c r="Z221" s="1111">
        <f>COUNTIFS(I208:I227,$AP$6,U208:U227,$AK$6)</f>
        <v>0</v>
      </c>
      <c r="AA221" s="1104"/>
      <c r="AB221" s="1128"/>
      <c r="AC221" s="1113"/>
      <c r="AD221" s="1104"/>
      <c r="AE221" s="1104"/>
      <c r="AF221" s="1128"/>
      <c r="AG221" s="1129"/>
      <c r="AH221" s="1082"/>
      <c r="AI221" s="1109"/>
      <c r="AJ221" s="1127"/>
      <c r="AK221" s="1082"/>
      <c r="AL221" s="1082"/>
      <c r="AM221" s="567"/>
      <c r="AN221" s="567"/>
      <c r="AO221" s="570"/>
      <c r="AP221" s="567"/>
      <c r="AQ221" s="567"/>
      <c r="AR221" s="567"/>
      <c r="AS221" s="567"/>
      <c r="AT221" s="1104"/>
      <c r="AU221" s="1104"/>
      <c r="AV221" s="1104"/>
      <c r="AW221" s="1104"/>
      <c r="AX221" s="1104"/>
      <c r="AY221" s="1104"/>
      <c r="AZ221" s="1104"/>
      <c r="BA221" s="1104"/>
      <c r="BB221" s="1104"/>
      <c r="BC221" s="1104"/>
    </row>
    <row r="222" spans="4:55" ht="45" customHeight="1">
      <c r="D222" s="1159">
        <v>15</v>
      </c>
      <c r="E222" s="1380"/>
      <c r="F222" s="1381"/>
      <c r="G222" s="1382"/>
      <c r="H222" s="926"/>
      <c r="I222" s="927"/>
      <c r="J222" s="981"/>
      <c r="K222" s="982"/>
      <c r="L222" s="926"/>
      <c r="M222" s="926"/>
      <c r="N222" s="926"/>
      <c r="O222" s="929"/>
      <c r="P222" s="928"/>
      <c r="Q222" s="1355"/>
      <c r="R222" s="1356"/>
      <c r="S222" s="1357"/>
      <c r="T222" s="1082"/>
      <c r="U222" s="1081">
        <f t="shared" si="23"/>
        <v>0</v>
      </c>
      <c r="V222" s="1082">
        <f t="shared" si="24"/>
        <v>0</v>
      </c>
      <c r="W222" s="570">
        <f t="shared" si="25"/>
        <v>0</v>
      </c>
      <c r="X222" s="1082" t="e">
        <f t="array" ref="X222">INDEX($X$6:$AA$13,MATCH(U222&amp;V222&amp;W222,$X$6:$X$13&amp;$Y$6:$Y$13&amp;$Z$6:$Z$13,0),4)</f>
        <v>#N/A</v>
      </c>
      <c r="Y222" s="1130"/>
      <c r="Z222" s="1118" t="s">
        <v>372</v>
      </c>
      <c r="AA222" s="1131"/>
      <c r="AB222" s="1092" t="s">
        <v>373</v>
      </c>
      <c r="AC222" s="1132"/>
      <c r="AD222" s="1118" t="s">
        <v>372</v>
      </c>
      <c r="AE222" s="1133"/>
      <c r="AF222" s="1092" t="s">
        <v>373</v>
      </c>
      <c r="AG222" s="1134"/>
      <c r="AH222" s="1091" t="s">
        <v>373</v>
      </c>
      <c r="AI222" s="1119"/>
      <c r="AJ222" s="1536" t="s">
        <v>772</v>
      </c>
      <c r="AK222" s="1082"/>
      <c r="AL222" s="1082"/>
      <c r="AM222" s="567"/>
      <c r="AN222" s="567"/>
      <c r="AO222" s="570"/>
      <c r="AP222" s="567"/>
      <c r="AQ222" s="567"/>
      <c r="AR222" s="567"/>
      <c r="AS222" s="567"/>
      <c r="AT222" s="1104"/>
      <c r="AU222" s="1104"/>
      <c r="AV222" s="1104"/>
      <c r="AW222" s="1104"/>
      <c r="AX222" s="1104"/>
      <c r="AY222" s="1104"/>
      <c r="AZ222" s="1104"/>
      <c r="BA222" s="1104"/>
      <c r="BB222" s="1104"/>
      <c r="BC222" s="1104"/>
    </row>
    <row r="223" spans="4:55" ht="45" customHeight="1">
      <c r="D223" s="1159">
        <v>16</v>
      </c>
      <c r="E223" s="1380"/>
      <c r="F223" s="1381"/>
      <c r="G223" s="1382"/>
      <c r="H223" s="926"/>
      <c r="I223" s="927"/>
      <c r="J223" s="981"/>
      <c r="K223" s="982"/>
      <c r="L223" s="926"/>
      <c r="M223" s="926"/>
      <c r="N223" s="926"/>
      <c r="O223" s="929"/>
      <c r="P223" s="928"/>
      <c r="Q223" s="1355"/>
      <c r="R223" s="1356"/>
      <c r="S223" s="1357"/>
      <c r="T223" s="1082"/>
      <c r="U223" s="1081">
        <f t="shared" si="23"/>
        <v>0</v>
      </c>
      <c r="V223" s="1082">
        <f t="shared" si="24"/>
        <v>0</v>
      </c>
      <c r="W223" s="570">
        <f t="shared" si="25"/>
        <v>0</v>
      </c>
      <c r="X223" s="1082" t="e">
        <f t="array" ref="X223">INDEX($X$6:$AA$13,MATCH(U223&amp;V223&amp;W223,$X$6:$X$13&amp;$Y$6:$Y$13&amp;$Z$6:$Z$13,0),4)</f>
        <v>#N/A</v>
      </c>
      <c r="Y223" s="1135"/>
      <c r="Z223" s="1136">
        <f>COUNTIFS(L208:L227,$AN$5,U208:U227,$AK$8)</f>
        <v>0</v>
      </c>
      <c r="AA223" s="1137"/>
      <c r="AB223" s="1138">
        <f>COUNTIFS(L208:L227,$AN$6,U208:U227,$AK$8)</f>
        <v>0</v>
      </c>
      <c r="AC223" s="1139"/>
      <c r="AD223" s="1136">
        <f>COUNTIFS(M208:M227,$AN$5,U208:U227,$AK$8)</f>
        <v>0</v>
      </c>
      <c r="AE223" s="1137"/>
      <c r="AF223" s="1138">
        <f>COUNTIFS(M208:M227,$AN$6,U208:U227,$AK$8)</f>
        <v>0</v>
      </c>
      <c r="AG223" s="1140"/>
      <c r="AH223" s="1136">
        <f>COUNTIFS(N208:N227,$AN$6,U208:U227,$AK$8)</f>
        <v>0</v>
      </c>
      <c r="AI223" s="1141"/>
      <c r="AJ223" s="1536"/>
      <c r="AK223" s="1082"/>
      <c r="AL223" s="1082"/>
      <c r="AM223" s="567"/>
      <c r="AN223" s="567"/>
      <c r="AO223" s="570"/>
      <c r="AP223" s="567"/>
      <c r="AQ223" s="567"/>
      <c r="AR223" s="567"/>
      <c r="AS223" s="567"/>
      <c r="AT223" s="1104"/>
      <c r="AU223" s="1104"/>
      <c r="AV223" s="1104"/>
      <c r="AW223" s="1104"/>
      <c r="AX223" s="1104"/>
      <c r="AY223" s="1104"/>
      <c r="AZ223" s="1104"/>
      <c r="BA223" s="1104"/>
      <c r="BB223" s="1104"/>
      <c r="BC223" s="1104"/>
    </row>
    <row r="224" spans="4:55" ht="45" customHeight="1">
      <c r="D224" s="1159">
        <v>17</v>
      </c>
      <c r="E224" s="1380"/>
      <c r="F224" s="1381"/>
      <c r="G224" s="1382"/>
      <c r="H224" s="926"/>
      <c r="I224" s="927"/>
      <c r="J224" s="981"/>
      <c r="K224" s="982"/>
      <c r="L224" s="926"/>
      <c r="M224" s="926"/>
      <c r="N224" s="926"/>
      <c r="O224" s="929"/>
      <c r="P224" s="928"/>
      <c r="Q224" s="1161"/>
      <c r="R224" s="1162"/>
      <c r="S224" s="1163"/>
      <c r="T224" s="1082"/>
      <c r="U224" s="1081">
        <f t="shared" si="23"/>
        <v>0</v>
      </c>
      <c r="V224" s="1082">
        <f t="shared" si="24"/>
        <v>0</v>
      </c>
      <c r="W224" s="570">
        <f t="shared" si="25"/>
        <v>0</v>
      </c>
      <c r="X224" s="1082" t="e">
        <f t="array" ref="X224">INDEX($X$6:$AA$13,MATCH(U224&amp;V224&amp;W224,$X$6:$X$13&amp;$Y$6:$Y$13&amp;$Z$6:$Z$13,0),4)</f>
        <v>#N/A</v>
      </c>
      <c r="Y224" s="570" t="s">
        <v>80</v>
      </c>
      <c r="Z224" s="1104" t="s">
        <v>26</v>
      </c>
      <c r="AA224" s="570"/>
      <c r="AB224" s="1104"/>
      <c r="AC224" s="1104"/>
      <c r="AD224" s="1104"/>
      <c r="AE224" s="1104"/>
      <c r="AF224" s="1104"/>
      <c r="AG224" s="1104"/>
      <c r="AH224" s="1104"/>
      <c r="AI224" s="567"/>
      <c r="AJ224" s="567"/>
      <c r="AK224" s="1082"/>
      <c r="AL224" s="1082"/>
      <c r="AM224" s="567"/>
      <c r="AN224" s="567"/>
      <c r="AO224" s="570"/>
      <c r="AP224" s="567"/>
      <c r="AQ224" s="567"/>
      <c r="AR224" s="567"/>
      <c r="AS224" s="567"/>
      <c r="AT224" s="1104"/>
      <c r="AU224" s="1104"/>
      <c r="AV224" s="1104"/>
      <c r="AW224" s="1104"/>
      <c r="AX224" s="1104"/>
      <c r="AY224" s="1104"/>
      <c r="AZ224" s="1104"/>
      <c r="BA224" s="1104"/>
      <c r="BB224" s="1104"/>
      <c r="BC224" s="1104"/>
    </row>
    <row r="225" spans="4:68" ht="45" customHeight="1">
      <c r="D225" s="1159">
        <v>18</v>
      </c>
      <c r="E225" s="1380"/>
      <c r="F225" s="1381"/>
      <c r="G225" s="1382"/>
      <c r="H225" s="926"/>
      <c r="I225" s="927"/>
      <c r="J225" s="981"/>
      <c r="K225" s="982"/>
      <c r="L225" s="926"/>
      <c r="M225" s="926"/>
      <c r="N225" s="926"/>
      <c r="O225" s="929"/>
      <c r="P225" s="928"/>
      <c r="Q225" s="1355"/>
      <c r="R225" s="1356"/>
      <c r="S225" s="1357"/>
      <c r="T225" s="1082"/>
      <c r="U225" s="1081">
        <f t="shared" si="23"/>
        <v>0</v>
      </c>
      <c r="V225" s="1082">
        <f t="shared" si="24"/>
        <v>0</v>
      </c>
      <c r="W225" s="570">
        <f t="shared" si="25"/>
        <v>0</v>
      </c>
      <c r="X225" s="1082" t="e">
        <f t="array" ref="X225">INDEX($X$6:$AA$13,MATCH(U225&amp;V225&amp;W225,$X$6:$X$13&amp;$Y$6:$Y$13&amp;$Z$6:$Z$13,0),4)</f>
        <v>#N/A</v>
      </c>
      <c r="Y225" s="1111">
        <f>COUNTIFS(H208:H227,$AP$6,U208:U227,$AK$8)</f>
        <v>0</v>
      </c>
      <c r="Z225" s="1111">
        <f>COUNTIFS(I208:I227,$AP$6,U208:U227,$AK$8)</f>
        <v>0</v>
      </c>
      <c r="AA225" s="570"/>
      <c r="AB225" s="1104"/>
      <c r="AC225" s="1104"/>
      <c r="AD225" s="1104"/>
      <c r="AE225" s="1104"/>
      <c r="AF225" s="1104"/>
      <c r="AG225" s="1104"/>
      <c r="AH225" s="1104"/>
      <c r="AI225" s="567"/>
      <c r="AJ225" s="567"/>
      <c r="AK225" s="1082"/>
      <c r="AL225" s="1082"/>
      <c r="AM225" s="567"/>
      <c r="AN225" s="567"/>
      <c r="AO225" s="570"/>
      <c r="AP225" s="567"/>
      <c r="AQ225" s="567"/>
      <c r="AR225" s="567"/>
      <c r="AS225" s="567"/>
      <c r="AT225" s="1104"/>
      <c r="AU225" s="1104"/>
      <c r="AV225" s="1104"/>
      <c r="AW225" s="1104"/>
      <c r="AX225" s="1104"/>
      <c r="AY225" s="1104"/>
      <c r="AZ225" s="1104"/>
      <c r="BA225" s="1104"/>
      <c r="BB225" s="1104"/>
      <c r="BC225" s="1104"/>
    </row>
    <row r="226" spans="4:68" ht="45" customHeight="1">
      <c r="D226" s="1159">
        <v>19</v>
      </c>
      <c r="E226" s="1380"/>
      <c r="F226" s="1381"/>
      <c r="G226" s="1382"/>
      <c r="H226" s="926"/>
      <c r="I226" s="927"/>
      <c r="J226" s="981"/>
      <c r="K226" s="982"/>
      <c r="L226" s="926"/>
      <c r="M226" s="926"/>
      <c r="N226" s="926"/>
      <c r="O226" s="929"/>
      <c r="P226" s="928"/>
      <c r="Q226" s="1355"/>
      <c r="R226" s="1356"/>
      <c r="S226" s="1357"/>
      <c r="T226" s="1082"/>
      <c r="U226" s="1081">
        <f t="shared" si="23"/>
        <v>0</v>
      </c>
      <c r="V226" s="1082">
        <f t="shared" si="24"/>
        <v>0</v>
      </c>
      <c r="W226" s="570">
        <f t="shared" si="25"/>
        <v>0</v>
      </c>
      <c r="X226" s="1082" t="e">
        <f t="array" ref="X226">INDEX($X$6:$AA$13,MATCH(U226&amp;V226&amp;W226,$X$6:$X$13&amp;$Y$6:$Y$13&amp;$Z$6:$Z$13,0),4)</f>
        <v>#N/A</v>
      </c>
      <c r="Y226" s="1104"/>
      <c r="Z226" s="1104"/>
      <c r="AA226" s="1104"/>
      <c r="AB226" s="1104"/>
      <c r="AC226" s="1104"/>
      <c r="AD226" s="1104"/>
      <c r="AE226" s="1104"/>
      <c r="AF226" s="1104"/>
      <c r="AG226" s="1104"/>
      <c r="AH226" s="1104"/>
      <c r="AI226" s="567"/>
      <c r="AJ226" s="567"/>
      <c r="AK226" s="1082"/>
      <c r="AL226" s="1082"/>
      <c r="AM226" s="567"/>
      <c r="AN226" s="567"/>
      <c r="AO226" s="570"/>
      <c r="AP226" s="567"/>
      <c r="AQ226" s="567"/>
      <c r="AR226" s="567"/>
      <c r="AS226" s="567"/>
      <c r="AT226" s="1104"/>
      <c r="AU226" s="1104"/>
      <c r="AV226" s="1104"/>
      <c r="AW226" s="1104"/>
      <c r="AX226" s="1104"/>
      <c r="AY226" s="1104"/>
      <c r="AZ226" s="1104"/>
      <c r="BA226" s="1104"/>
      <c r="BB226" s="1104"/>
      <c r="BC226" s="1104"/>
    </row>
    <row r="227" spans="4:68" ht="45" customHeight="1" thickBot="1">
      <c r="D227" s="1160">
        <v>20</v>
      </c>
      <c r="E227" s="1380"/>
      <c r="F227" s="1381"/>
      <c r="G227" s="1382"/>
      <c r="H227" s="926"/>
      <c r="I227" s="927"/>
      <c r="J227" s="981"/>
      <c r="K227" s="982"/>
      <c r="L227" s="926"/>
      <c r="M227" s="926"/>
      <c r="N227" s="926"/>
      <c r="O227" s="929"/>
      <c r="P227" s="928"/>
      <c r="Q227" s="1365"/>
      <c r="R227" s="1366"/>
      <c r="S227" s="1367"/>
      <c r="T227" s="1082"/>
      <c r="U227" s="1081">
        <f t="shared" si="23"/>
        <v>0</v>
      </c>
      <c r="V227" s="1082">
        <f t="shared" si="24"/>
        <v>0</v>
      </c>
      <c r="W227" s="570">
        <f t="shared" si="25"/>
        <v>0</v>
      </c>
      <c r="X227" s="1082" t="e">
        <f t="array" ref="X227">INDEX($X$6:$AA$13,MATCH(U227&amp;V227&amp;W227,$X$6:$X$13&amp;$Y$6:$Y$13&amp;$Z$6:$Z$13,0),4)</f>
        <v>#N/A</v>
      </c>
      <c r="Y227" s="1104"/>
      <c r="Z227" s="1104"/>
      <c r="AA227" s="1104"/>
      <c r="AB227" s="1104"/>
      <c r="AC227" s="1104"/>
      <c r="AD227" s="1104"/>
      <c r="AE227" s="1104"/>
      <c r="AF227" s="1104"/>
      <c r="AG227" s="1104"/>
      <c r="AH227" s="567"/>
      <c r="AI227" s="570"/>
      <c r="AJ227" s="567"/>
      <c r="AK227" s="1082"/>
      <c r="AL227" s="1082"/>
      <c r="AM227" s="567"/>
      <c r="AN227" s="567"/>
      <c r="AO227" s="570"/>
      <c r="AP227" s="567"/>
      <c r="AQ227" s="567"/>
      <c r="AR227" s="567"/>
      <c r="AS227" s="567"/>
      <c r="AT227" s="1104"/>
      <c r="AU227" s="1104"/>
      <c r="AV227" s="1104"/>
      <c r="AW227" s="1104"/>
      <c r="AX227" s="1104"/>
      <c r="AY227" s="1104"/>
      <c r="AZ227" s="1104"/>
      <c r="BA227" s="1104"/>
      <c r="BB227" s="1104"/>
      <c r="BC227" s="1104"/>
    </row>
    <row r="228" spans="4:68" ht="45" customHeight="1" thickTop="1" thickBot="1">
      <c r="D228" s="1447" t="s">
        <v>350</v>
      </c>
      <c r="E228" s="1448"/>
      <c r="F228" s="1448"/>
      <c r="G228" s="1449"/>
      <c r="H228" s="974">
        <f>COUNTIF(H208:H227,"〇")</f>
        <v>0</v>
      </c>
      <c r="I228" s="975">
        <f>COUNTIF(I208:I227,"〇")</f>
        <v>0</v>
      </c>
      <c r="J228" s="1077"/>
      <c r="K228" s="1077"/>
      <c r="L228" s="977"/>
      <c r="M228" s="978"/>
      <c r="N228" s="976"/>
      <c r="O228" s="1371"/>
      <c r="P228" s="1372"/>
      <c r="Q228" s="1372"/>
      <c r="R228" s="1372"/>
      <c r="S228" s="1373"/>
      <c r="T228" s="1104"/>
      <c r="U228" s="1081"/>
      <c r="V228" s="1082"/>
      <c r="W228" s="570"/>
      <c r="X228" s="1082"/>
      <c r="Y228" s="1104"/>
      <c r="Z228" s="1104"/>
      <c r="AA228" s="1104"/>
      <c r="AB228" s="1104"/>
      <c r="AC228" s="1104"/>
      <c r="AD228" s="1104"/>
      <c r="AE228" s="1104"/>
      <c r="AF228" s="1104"/>
      <c r="AG228" s="1104"/>
      <c r="AH228" s="1100"/>
      <c r="AI228" s="1100"/>
      <c r="AJ228" s="1100"/>
      <c r="AK228" s="1082"/>
      <c r="AL228" s="1082"/>
      <c r="AM228" s="567"/>
      <c r="AN228" s="567"/>
      <c r="AO228" s="570"/>
      <c r="AP228" s="567"/>
      <c r="AQ228" s="567"/>
      <c r="AR228" s="567"/>
      <c r="AS228" s="567"/>
      <c r="AT228" s="1104"/>
      <c r="AU228" s="1104"/>
      <c r="AV228" s="1104"/>
      <c r="AW228" s="1104"/>
      <c r="AX228" s="1104"/>
      <c r="AY228" s="1104"/>
      <c r="AZ228" s="1104"/>
      <c r="BA228" s="1104"/>
      <c r="BB228" s="1104"/>
      <c r="BC228" s="1104"/>
    </row>
    <row r="229" spans="4:68" ht="45" customHeight="1" thickTop="1">
      <c r="D229" s="951" t="s">
        <v>39</v>
      </c>
      <c r="E229" s="952"/>
      <c r="F229" s="953"/>
      <c r="G229" s="953"/>
      <c r="H229" s="1477"/>
      <c r="I229" s="1478"/>
      <c r="J229" s="1473"/>
      <c r="K229" s="1474"/>
      <c r="L229" s="979">
        <f>COUNTIF(L208:L227,"○")</f>
        <v>0</v>
      </c>
      <c r="M229" s="980">
        <f>COUNTIF(M208:M227,"○")</f>
        <v>0</v>
      </c>
      <c r="N229" s="980">
        <f>COUNTIF(N208:N227,"〇")</f>
        <v>0</v>
      </c>
      <c r="O229" s="1374"/>
      <c r="P229" s="1375"/>
      <c r="Q229" s="1375"/>
      <c r="R229" s="1375"/>
      <c r="S229" s="1376"/>
      <c r="T229" s="572"/>
      <c r="U229" s="1081"/>
      <c r="V229" s="1082"/>
      <c r="W229" s="1434"/>
      <c r="X229" s="1434"/>
      <c r="Y229" s="1434"/>
      <c r="Z229" s="1082"/>
      <c r="AA229" s="1082"/>
      <c r="AB229" s="1082"/>
      <c r="AC229" s="1100"/>
      <c r="AD229" s="1100"/>
      <c r="AE229" s="1100"/>
      <c r="AF229" s="1100"/>
      <c r="AG229" s="1100"/>
      <c r="AH229" s="1100"/>
      <c r="AI229" s="1100"/>
      <c r="AJ229" s="1100"/>
      <c r="AK229" s="1082"/>
      <c r="AL229" s="1082"/>
      <c r="AM229" s="567"/>
      <c r="AN229" s="567"/>
      <c r="AO229" s="570"/>
      <c r="AP229" s="567"/>
      <c r="AQ229" s="567"/>
      <c r="AR229" s="567"/>
      <c r="AS229" s="567"/>
      <c r="AT229" s="1104"/>
      <c r="AU229" s="1104"/>
      <c r="AV229" s="1104"/>
      <c r="AW229" s="1104"/>
      <c r="AX229" s="1104"/>
      <c r="AY229" s="1104"/>
      <c r="AZ229" s="1104"/>
      <c r="BA229" s="1104"/>
      <c r="BB229" s="1104"/>
      <c r="BC229" s="1104"/>
    </row>
    <row r="230" spans="4:68" s="20" customFormat="1" ht="45" customHeight="1" thickBot="1">
      <c r="D230" s="963" t="s">
        <v>244</v>
      </c>
      <c r="E230" s="964"/>
      <c r="F230" s="965"/>
      <c r="G230" s="965"/>
      <c r="H230" s="1475"/>
      <c r="I230" s="1476"/>
      <c r="J230" s="1489"/>
      <c r="K230" s="1490"/>
      <c r="L230" s="1078">
        <f>COUNTIF(L208:L227,"△")</f>
        <v>0</v>
      </c>
      <c r="M230" s="1079">
        <f>COUNTIF(M208:M227,"△")</f>
        <v>0</v>
      </c>
      <c r="N230" s="1079">
        <f>COUNTIF(N208:N227,"△")</f>
        <v>0</v>
      </c>
      <c r="O230" s="1377"/>
      <c r="P230" s="1378"/>
      <c r="Q230" s="1378"/>
      <c r="R230" s="1378"/>
      <c r="S230" s="1379"/>
      <c r="T230" s="572"/>
      <c r="U230" s="1089"/>
      <c r="V230" s="568"/>
      <c r="W230" s="1082"/>
      <c r="X230" s="572"/>
      <c r="Y230" s="572"/>
      <c r="Z230" s="572"/>
      <c r="AA230" s="572"/>
      <c r="AB230" s="572"/>
      <c r="AC230" s="1142"/>
      <c r="AD230" s="1142"/>
      <c r="AE230" s="1142"/>
      <c r="AF230" s="1142"/>
      <c r="AG230" s="1142"/>
      <c r="AH230" s="1142"/>
      <c r="AI230" s="1142"/>
      <c r="AJ230" s="1142"/>
      <c r="AK230" s="572"/>
      <c r="AL230" s="572"/>
      <c r="AM230" s="1094"/>
      <c r="AN230" s="1094"/>
      <c r="AO230" s="1095"/>
      <c r="AP230" s="1094"/>
      <c r="AQ230" s="1094"/>
      <c r="AR230" s="1094"/>
      <c r="AS230" s="1094"/>
      <c r="AT230" s="1096"/>
      <c r="AU230" s="1096"/>
      <c r="AV230" s="1096"/>
      <c r="AW230" s="1096"/>
      <c r="AX230" s="1096"/>
      <c r="AY230" s="1096"/>
      <c r="AZ230" s="1096"/>
      <c r="BA230" s="1096"/>
      <c r="BB230" s="1096"/>
      <c r="BC230" s="1096"/>
      <c r="BD230" s="571"/>
      <c r="BE230" s="571"/>
      <c r="BF230" s="571"/>
      <c r="BG230" s="571"/>
      <c r="BH230" s="571"/>
      <c r="BI230" s="571"/>
      <c r="BJ230" s="571"/>
      <c r="BK230" s="571"/>
      <c r="BL230" s="571"/>
      <c r="BM230" s="571"/>
      <c r="BN230" s="571"/>
      <c r="BO230" s="571"/>
      <c r="BP230" s="571"/>
    </row>
    <row r="231" spans="4:68" ht="45" customHeight="1" thickBot="1">
      <c r="D231" s="1143"/>
      <c r="E231" s="1143"/>
      <c r="F231" s="1143"/>
      <c r="G231" s="1143"/>
      <c r="H231" s="1143"/>
      <c r="I231" s="1143"/>
      <c r="J231" s="1143"/>
      <c r="K231" s="1143"/>
      <c r="L231" s="1143"/>
      <c r="M231" s="1143"/>
      <c r="N231" s="1143"/>
      <c r="O231" s="1143"/>
      <c r="P231" s="1144"/>
      <c r="Q231" s="1144"/>
      <c r="R231" s="1144"/>
      <c r="S231" s="1143"/>
      <c r="T231" s="1104"/>
      <c r="U231" s="1081"/>
      <c r="V231" s="567"/>
      <c r="W231" s="570"/>
      <c r="X231" s="570"/>
      <c r="Y231" s="570"/>
      <c r="Z231" s="570"/>
      <c r="AA231" s="570"/>
      <c r="AB231" s="570"/>
      <c r="AC231" s="567"/>
      <c r="AD231" s="567"/>
      <c r="AE231" s="567"/>
      <c r="AF231" s="567"/>
      <c r="AG231" s="567"/>
      <c r="AH231" s="567"/>
      <c r="AI231" s="567"/>
      <c r="AJ231" s="567"/>
      <c r="AK231" s="567"/>
      <c r="AL231" s="567"/>
      <c r="AM231" s="567"/>
      <c r="AN231" s="567"/>
      <c r="AO231" s="570"/>
      <c r="AP231" s="567"/>
      <c r="AQ231" s="567"/>
      <c r="AR231" s="567"/>
      <c r="AS231" s="567"/>
      <c r="AT231" s="1104"/>
      <c r="AU231" s="1104"/>
      <c r="AV231" s="1104"/>
      <c r="AW231" s="1104"/>
      <c r="AX231" s="1104"/>
      <c r="AY231" s="1104"/>
      <c r="AZ231" s="1104"/>
      <c r="BA231" s="1104"/>
      <c r="BB231" s="1104"/>
      <c r="BC231" s="1104"/>
    </row>
    <row r="232" spans="4:68" s="19" customFormat="1" ht="45" customHeight="1" thickBot="1">
      <c r="D232" s="1383" t="s">
        <v>258</v>
      </c>
      <c r="E232" s="1384"/>
      <c r="F232" s="1368"/>
      <c r="G232" s="1369"/>
      <c r="H232" s="1369"/>
      <c r="I232" s="1369"/>
      <c r="J232" s="1369"/>
      <c r="K232" s="1370"/>
      <c r="L232" s="103"/>
      <c r="M232" s="103"/>
      <c r="N232" s="103"/>
      <c r="O232" s="1361" t="s">
        <v>351</v>
      </c>
      <c r="P232" s="1361"/>
      <c r="Q232" s="103" t="s">
        <v>538</v>
      </c>
      <c r="R232" s="103"/>
      <c r="S232" s="370"/>
      <c r="T232" s="1080"/>
      <c r="U232" s="1081"/>
      <c r="V232" s="567"/>
      <c r="W232" s="570"/>
      <c r="X232" s="1082"/>
      <c r="Y232" s="1389" t="s">
        <v>769</v>
      </c>
      <c r="Z232" s="1390"/>
      <c r="AA232" s="1390"/>
      <c r="AB232" s="1391"/>
      <c r="AC232" s="1392" t="s">
        <v>770</v>
      </c>
      <c r="AD232" s="1393"/>
      <c r="AE232" s="1393"/>
      <c r="AF232" s="1394"/>
      <c r="AG232" s="1083" t="s">
        <v>236</v>
      </c>
      <c r="AH232" s="1084"/>
      <c r="AI232" s="1085"/>
      <c r="AJ232" s="572"/>
      <c r="AK232" s="567"/>
      <c r="AL232" s="567"/>
      <c r="AM232" s="567"/>
      <c r="AN232" s="567"/>
      <c r="AO232" s="570"/>
      <c r="AP232" s="567"/>
      <c r="AQ232" s="1082"/>
      <c r="AR232" s="1082"/>
      <c r="AS232" s="1082"/>
      <c r="AT232" s="1086"/>
      <c r="AU232" s="1086"/>
      <c r="AV232" s="1087"/>
      <c r="AW232" s="1087"/>
      <c r="AX232" s="1087"/>
      <c r="AY232" s="1087"/>
      <c r="AZ232" s="1087"/>
      <c r="BA232" s="1087"/>
      <c r="BB232" s="1087"/>
      <c r="BC232" s="1087"/>
      <c r="BD232" s="543"/>
      <c r="BE232" s="543"/>
      <c r="BF232" s="543"/>
      <c r="BG232" s="543"/>
      <c r="BH232" s="543"/>
      <c r="BI232" s="543"/>
      <c r="BJ232" s="543"/>
      <c r="BK232" s="543"/>
      <c r="BL232" s="543"/>
      <c r="BM232" s="543"/>
      <c r="BN232" s="543"/>
      <c r="BO232" s="543"/>
      <c r="BP232" s="543"/>
    </row>
    <row r="233" spans="4:68" s="20" customFormat="1" ht="45" customHeight="1" thickBot="1">
      <c r="D233" s="1066" t="s">
        <v>35</v>
      </c>
      <c r="E233" s="1067"/>
      <c r="F233" s="1450">
        <f>①利用!$S$8</f>
        <v>0</v>
      </c>
      <c r="G233" s="1451"/>
      <c r="H233" s="1451"/>
      <c r="I233" s="1451"/>
      <c r="J233" s="1451"/>
      <c r="K233" s="1451"/>
      <c r="L233" s="1451"/>
      <c r="M233" s="1451"/>
      <c r="N233" s="1451"/>
      <c r="O233" s="1451"/>
      <c r="P233" s="1451"/>
      <c r="Q233" s="1451"/>
      <c r="R233" s="1451"/>
      <c r="S233" s="1452"/>
      <c r="T233" s="568"/>
      <c r="U233" s="1089"/>
      <c r="V233" s="572"/>
      <c r="W233" s="1082"/>
      <c r="X233" s="570"/>
      <c r="Y233" s="1090"/>
      <c r="Z233" s="1091">
        <f>COUNTIFS(L235:L254,$AO$5,U235:U254,$AK$6)</f>
        <v>0</v>
      </c>
      <c r="AA233" s="1091">
        <f>SUM(Y235:AA235)</f>
        <v>0</v>
      </c>
      <c r="AB233" s="1092">
        <f>COUNTIFS(L235:L254,$AO$7,U235:U254,$AK$6)</f>
        <v>0</v>
      </c>
      <c r="AC233" s="1395">
        <f>COUNTIFS(M235:M254,$AO$5,U235:U254,$AK$6)</f>
        <v>0</v>
      </c>
      <c r="AD233" s="1396"/>
      <c r="AE233" s="1091">
        <f>SUM(AC235:AE235)</f>
        <v>0</v>
      </c>
      <c r="AF233" s="1092">
        <f>COUNTIFS(M235:M254,$AO$7,U235:U254,$AK$6)</f>
        <v>0</v>
      </c>
      <c r="AG233" s="1093"/>
      <c r="AH233" s="1091">
        <f>COUNTIFS(N235:N254,$AO$7,U235:U254,$AK$6)</f>
        <v>0</v>
      </c>
      <c r="AI233" s="886"/>
      <c r="AJ233" s="1088"/>
      <c r="AK233" s="572"/>
      <c r="AL233" s="572"/>
      <c r="AM233" s="1094"/>
      <c r="AN233" s="1094"/>
      <c r="AO233" s="1095"/>
      <c r="AP233" s="1094"/>
      <c r="AQ233" s="1082"/>
      <c r="AR233" s="1082"/>
      <c r="AS233" s="1082"/>
      <c r="AT233" s="1086"/>
      <c r="AU233" s="1086"/>
      <c r="AV233" s="1096"/>
      <c r="AW233" s="1096"/>
      <c r="AX233" s="1096"/>
      <c r="AY233" s="1096"/>
      <c r="AZ233" s="1096"/>
      <c r="BA233" s="1096"/>
      <c r="BB233" s="1096"/>
      <c r="BC233" s="1096"/>
      <c r="BD233" s="571"/>
      <c r="BE233" s="571"/>
      <c r="BF233" s="571"/>
      <c r="BG233" s="571"/>
      <c r="BH233" s="571"/>
      <c r="BI233" s="571"/>
      <c r="BJ233" s="571"/>
      <c r="BK233" s="571"/>
      <c r="BL233" s="571"/>
      <c r="BM233" s="571"/>
      <c r="BN233" s="571"/>
      <c r="BO233" s="571"/>
      <c r="BP233" s="571"/>
    </row>
    <row r="234" spans="4:68" s="19" customFormat="1" ht="45" customHeight="1">
      <c r="D234" s="1070" t="s">
        <v>36</v>
      </c>
      <c r="E234" s="1071"/>
      <c r="F234" s="1072" t="s">
        <v>154</v>
      </c>
      <c r="G234" s="1073"/>
      <c r="H234" s="1074" t="s">
        <v>37</v>
      </c>
      <c r="I234" s="1075" t="s">
        <v>38</v>
      </c>
      <c r="J234" s="1353" t="s">
        <v>153</v>
      </c>
      <c r="K234" s="1354"/>
      <c r="L234" s="1068" t="s">
        <v>311</v>
      </c>
      <c r="M234" s="1068" t="s">
        <v>235</v>
      </c>
      <c r="N234" s="1069" t="s">
        <v>236</v>
      </c>
      <c r="O234" s="1076" t="s">
        <v>775</v>
      </c>
      <c r="P234" s="1076" t="s">
        <v>366</v>
      </c>
      <c r="Q234" s="1491" t="s">
        <v>401</v>
      </c>
      <c r="R234" s="1492"/>
      <c r="S234" s="1493"/>
      <c r="T234" s="1082"/>
      <c r="U234" s="1081"/>
      <c r="V234" s="1088"/>
      <c r="W234" s="570"/>
      <c r="X234" s="572"/>
      <c r="Y234" s="1097" t="s">
        <v>361</v>
      </c>
      <c r="Z234" s="1098" t="s">
        <v>360</v>
      </c>
      <c r="AA234" s="1082" t="s">
        <v>353</v>
      </c>
      <c r="AB234" s="1099" t="s">
        <v>362</v>
      </c>
      <c r="AC234" s="1097" t="s">
        <v>361</v>
      </c>
      <c r="AD234" s="1098" t="s">
        <v>360</v>
      </c>
      <c r="AE234" s="1082" t="s">
        <v>353</v>
      </c>
      <c r="AF234" s="1099" t="s">
        <v>362</v>
      </c>
      <c r="AG234" s="1097" t="s">
        <v>353</v>
      </c>
      <c r="AH234" s="1082" t="s">
        <v>362</v>
      </c>
      <c r="AI234" s="887"/>
      <c r="AJ234" s="1088"/>
      <c r="AK234" s="1089" t="s">
        <v>334</v>
      </c>
      <c r="AL234" s="567"/>
      <c r="AM234" s="1100">
        <f>COUNTIFS(J234:J254,$AK$12,K234:K254,"&lt;5",H234:H254,$AO$6)</f>
        <v>0</v>
      </c>
      <c r="AN234" s="1100">
        <f>COUNTIFS(J234:J254,$AK$12,K234:K254,"&lt;5",I234:I254,$AA$6)</f>
        <v>0</v>
      </c>
      <c r="AO234" s="570"/>
      <c r="AP234" s="567"/>
      <c r="AQ234" s="1082"/>
      <c r="AR234" s="1082"/>
      <c r="AS234" s="1100"/>
      <c r="AT234" s="1086"/>
      <c r="AU234" s="1087"/>
      <c r="AV234" s="1087"/>
      <c r="AW234" s="1087"/>
      <c r="AX234" s="1087"/>
      <c r="AY234" s="1087"/>
      <c r="AZ234" s="1087"/>
      <c r="BA234" s="1087"/>
      <c r="BB234" s="1087"/>
      <c r="BC234" s="1087"/>
      <c r="BD234" s="543"/>
      <c r="BE234" s="543"/>
      <c r="BF234" s="543"/>
      <c r="BG234" s="543"/>
      <c r="BH234" s="543"/>
      <c r="BI234" s="543"/>
      <c r="BJ234" s="543"/>
      <c r="BK234" s="543"/>
      <c r="BL234" s="543"/>
      <c r="BM234" s="543"/>
      <c r="BN234" s="543"/>
      <c r="BO234" s="543"/>
      <c r="BP234" s="543"/>
    </row>
    <row r="235" spans="4:68" s="19" customFormat="1" ht="45" customHeight="1">
      <c r="D235" s="1158">
        <v>1</v>
      </c>
      <c r="E235" s="1380"/>
      <c r="F235" s="1381"/>
      <c r="G235" s="1382"/>
      <c r="H235" s="926"/>
      <c r="I235" s="927"/>
      <c r="J235" s="935"/>
      <c r="K235" s="936"/>
      <c r="L235" s="926"/>
      <c r="M235" s="926"/>
      <c r="N235" s="926"/>
      <c r="O235" s="929"/>
      <c r="P235" s="928"/>
      <c r="Q235" s="1362"/>
      <c r="R235" s="1363"/>
      <c r="S235" s="1364"/>
      <c r="T235" s="1082"/>
      <c r="U235" s="1081">
        <f>$F$232</f>
        <v>0</v>
      </c>
      <c r="V235" s="1082">
        <f>H235</f>
        <v>0</v>
      </c>
      <c r="W235" s="570">
        <f>I235</f>
        <v>0</v>
      </c>
      <c r="X235" s="1082" t="e">
        <f t="array" ref="X235">INDEX($X$6:$AA$13,MATCH(U235&amp;V235&amp;W235,$X$6:$X$13&amp;$Y$6:$Y$13&amp;$Z$6:$Z$13,0),4)</f>
        <v>#N/A</v>
      </c>
      <c r="Y235" s="1093">
        <f>COUNTIFS(L235:L254,$AO$5,U235:U254,$AK$6,O235:O254,#REF!)-Y236-Y237</f>
        <v>0</v>
      </c>
      <c r="Z235" s="1091">
        <f>COUNTIFS(L235:L254,$AO$5,U235:U254,$AK$6)-Y235-Y236-Z236-Z237-Y237</f>
        <v>0</v>
      </c>
      <c r="AA235" s="1091">
        <f>COUNTIFS(L235:L254,$AO$7,U235:U254,$AK$6,O235:O254,#REF!)-AA236-AA237</f>
        <v>0</v>
      </c>
      <c r="AB235" s="1092">
        <f>AB233-AA236-AA237-AA235-AB236-AB237</f>
        <v>0</v>
      </c>
      <c r="AC235" s="1093">
        <f>COUNTIFS(M235:M254,$AO$5,U235:U254,$AK$6,O235:O254,#REF!)-AC236-AC237</f>
        <v>0</v>
      </c>
      <c r="AD235" s="1091">
        <f>COUNTIFS(M235:M254,$AO$5,U235:U254,$AK$6)-AC235-AC236-AC237-AD237-AD236</f>
        <v>0</v>
      </c>
      <c r="AE235" s="1091">
        <f>COUNTIFS(M235:M254,$AO$7,U235:U254,$AK$6,O235:O254,#REF!)-AE236-AE237</f>
        <v>0</v>
      </c>
      <c r="AF235" s="1092">
        <f>AF233-AE236-AE237-AE235-AF236-AF237</f>
        <v>0</v>
      </c>
      <c r="AG235" s="1093">
        <f>COUNTIFS(N235:N254,$AO$7,U235:U254,$AK$6,O235:O254,#REF!)-AG236-AG237</f>
        <v>0</v>
      </c>
      <c r="AH235" s="1091">
        <f>AH233-AG236-AG237-AG235-AH236-AH237</f>
        <v>0</v>
      </c>
      <c r="AI235" s="886"/>
      <c r="AJ235" s="1088"/>
      <c r="AK235" s="1089" t="s">
        <v>335</v>
      </c>
      <c r="AL235" s="567"/>
      <c r="AM235" s="1100">
        <f>COUNTIFS(J235:J254,$AK$12,K235:K254,"&gt;4",H235:H254,$AO$6)</f>
        <v>0</v>
      </c>
      <c r="AN235" s="1100">
        <f>COUNTIFS(J235:J254,$AK$12,K235:K254,"&gt;4",I235:I254,$AA$6)</f>
        <v>0</v>
      </c>
      <c r="AO235" s="570"/>
      <c r="AP235" s="567"/>
      <c r="AQ235" s="567"/>
      <c r="AR235" s="567"/>
      <c r="AS235" s="567"/>
      <c r="AT235" s="1087"/>
      <c r="AU235" s="1087"/>
      <c r="AV235" s="1087"/>
      <c r="AW235" s="1087"/>
      <c r="AX235" s="1087"/>
      <c r="AY235" s="1087"/>
      <c r="AZ235" s="1087"/>
      <c r="BA235" s="1087"/>
      <c r="BB235" s="1087"/>
      <c r="BC235" s="1087"/>
      <c r="BD235" s="543"/>
      <c r="BE235" s="543"/>
      <c r="BF235" s="543"/>
      <c r="BG235" s="543"/>
      <c r="BH235" s="543"/>
      <c r="BI235" s="543"/>
      <c r="BJ235" s="543"/>
      <c r="BK235" s="543"/>
      <c r="BL235" s="543"/>
      <c r="BM235" s="543"/>
      <c r="BN235" s="543"/>
      <c r="BO235" s="543"/>
      <c r="BP235" s="543"/>
    </row>
    <row r="236" spans="4:68" ht="45" customHeight="1">
      <c r="D236" s="1159">
        <v>2</v>
      </c>
      <c r="E236" s="1380"/>
      <c r="F236" s="1381"/>
      <c r="G236" s="1382"/>
      <c r="H236" s="926"/>
      <c r="I236" s="927"/>
      <c r="J236" s="935"/>
      <c r="K236" s="936"/>
      <c r="L236" s="926"/>
      <c r="M236" s="926"/>
      <c r="N236" s="926"/>
      <c r="O236" s="929"/>
      <c r="P236" s="928"/>
      <c r="Q236" s="1355"/>
      <c r="R236" s="1356"/>
      <c r="S236" s="1357"/>
      <c r="T236" s="1082"/>
      <c r="U236" s="1081">
        <f t="shared" ref="U236:U254" si="26">$F$232</f>
        <v>0</v>
      </c>
      <c r="V236" s="1082">
        <f>H236</f>
        <v>0</v>
      </c>
      <c r="W236" s="570">
        <f>I236</f>
        <v>0</v>
      </c>
      <c r="X236" s="1082" t="e">
        <f t="array" ref="X236">INDEX($X$6:$AA$13,MATCH(U236&amp;V236&amp;W236,$X$6:$X$13&amp;$Y$6:$Y$13&amp;$Z$6:$Z$13,0),4)</f>
        <v>#N/A</v>
      </c>
      <c r="Y236" s="1101">
        <f>COUNTIFS(L235:L254,$AN$5,U235:U254,$AK$6,P235:P254,#REF!,O235:O254,#REF!)</f>
        <v>0</v>
      </c>
      <c r="Z236" s="1102">
        <f>COUNTIFS(L235:L254,$AO$5,U235:U254,$AK$6,P235:P254,#REF!)-Y236</f>
        <v>0</v>
      </c>
      <c r="AA236" s="1102">
        <f>COUNTIFS(L235:L254,$AN$6,U235:U254,$AK$6,P235:P254,#REF!,O235:O254,#REF!)</f>
        <v>0</v>
      </c>
      <c r="AB236" s="1103">
        <f>COUNTIFS(L235:L254,$AN$6,U235:U254,$AK$6,P235:P254,#REF!)-AA236</f>
        <v>0</v>
      </c>
      <c r="AC236" s="1101">
        <f>COUNTIFS(M235:M254,$AO$5,U235:U254,$AK$6,P235:P254,#REF!,O235:O254,#REF!)</f>
        <v>0</v>
      </c>
      <c r="AD236" s="1102">
        <f>COUNTIFS(M235:M254,$AO$5,U235:U254,$AK$6,P235:P254,#REF!)-AC236</f>
        <v>0</v>
      </c>
      <c r="AE236" s="1102">
        <f>COUNTIFS(M235:M254,$AN$6,U235:U254,$AK$6,P235:P254,#REF!,O235:O254,#REF!)</f>
        <v>0</v>
      </c>
      <c r="AF236" s="1103">
        <f>COUNTIFS(M235:M254,$AN$6,U235:U254,$AK$6,P235:P254,#REF!)-AE236</f>
        <v>0</v>
      </c>
      <c r="AG236" s="1101">
        <f>COUNTIFS(N235:N254,$AN$6,U235:U254,$AK$6,P235:P254,#REF!,O235:O254,#REF!)</f>
        <v>0</v>
      </c>
      <c r="AH236" s="1102">
        <f>COUNTIFS(N235:N254,$AN$6,U235:U254,$AK$6,P235:P254,#REF!)-AG236</f>
        <v>0</v>
      </c>
      <c r="AI236" s="1103"/>
      <c r="AJ236" s="1088" t="s">
        <v>773</v>
      </c>
      <c r="AK236" s="1082"/>
      <c r="AL236" s="567"/>
      <c r="AM236" s="1100">
        <f>COUNTIFS(J235:J254,$AK$13,K235:K254,"&lt;5",H235:H254,$AA$6)</f>
        <v>0</v>
      </c>
      <c r="AN236" s="1100">
        <f>COUNTIFS(J235:J254,$AK$13,K235:K254,"&lt;5",I235:I254,$AA$6)</f>
        <v>0</v>
      </c>
      <c r="AO236" s="570"/>
      <c r="AP236" s="567"/>
      <c r="AQ236" s="567"/>
      <c r="AR236" s="567"/>
      <c r="AS236" s="567"/>
      <c r="AT236" s="1104"/>
      <c r="AU236" s="1104"/>
      <c r="AV236" s="1104"/>
      <c r="AW236" s="1104"/>
      <c r="AX236" s="1104"/>
      <c r="AY236" s="1104"/>
      <c r="AZ236" s="1104"/>
      <c r="BA236" s="1104"/>
      <c r="BB236" s="1104"/>
      <c r="BC236" s="1104"/>
    </row>
    <row r="237" spans="4:68" ht="45" customHeight="1">
      <c r="D237" s="1159">
        <v>3</v>
      </c>
      <c r="E237" s="1380"/>
      <c r="F237" s="1381"/>
      <c r="G237" s="1382"/>
      <c r="H237" s="926"/>
      <c r="I237" s="927"/>
      <c r="J237" s="935"/>
      <c r="K237" s="936"/>
      <c r="L237" s="926"/>
      <c r="M237" s="926"/>
      <c r="N237" s="926"/>
      <c r="O237" s="929"/>
      <c r="P237" s="928"/>
      <c r="Q237" s="1355"/>
      <c r="R237" s="1356"/>
      <c r="S237" s="1357"/>
      <c r="T237" s="1082"/>
      <c r="U237" s="1081">
        <f t="shared" si="26"/>
        <v>0</v>
      </c>
      <c r="V237" s="1082">
        <f t="shared" ref="V237:V254" si="27">H237</f>
        <v>0</v>
      </c>
      <c r="W237" s="570">
        <f t="shared" ref="W237:W254" si="28">I237</f>
        <v>0</v>
      </c>
      <c r="X237" s="1082" t="e">
        <f t="array" ref="X237">INDEX($X$6:$AA$13,MATCH(U237&amp;V237&amp;W237,$X$6:$X$13&amp;$Y$6:$Y$13&amp;$Z$6:$Z$13,0),4)</f>
        <v>#N/A</v>
      </c>
      <c r="Y237" s="1105">
        <f>COUNTIFS(L235:L254,$AN$5,U235:U254,$AK$6,P235:P254,#REF!,O235:O254,#REF!)</f>
        <v>0</v>
      </c>
      <c r="Z237" s="1106">
        <f>COUNTIFS(L235:L254,$AN$5,U235:U254,$AK$6,P235:P254,#REF!)-Y237</f>
        <v>0</v>
      </c>
      <c r="AA237" s="1106">
        <f>COUNTIFS(L235:L254,$AN$6,U235:U254,$AK$6,P235:P254,#REF!,O235:O254,#REF!)</f>
        <v>0</v>
      </c>
      <c r="AB237" s="1107">
        <f>COUNTIFS(L235:L254,$AN$6,U235:U254,$AK$6,P235:P254,#REF!)-AA237</f>
        <v>0</v>
      </c>
      <c r="AC237" s="1105">
        <f>COUNTIFS(M235:M254,$AN$5,U235:U254,$AK$6,P235:P254,#REF!,O235:O254,#REF!)</f>
        <v>0</v>
      </c>
      <c r="AD237" s="1106">
        <f>COUNTIFS(M235:M254,$AN$5,U235:U254,$AK$6,P235:P254,#REF!)-AC237</f>
        <v>0</v>
      </c>
      <c r="AE237" s="1106">
        <f>COUNTIFS(M235:M254,$AN$6,U235:U254,$AK$6,P235:P254,#REF!,O235:O254,#REF!)</f>
        <v>0</v>
      </c>
      <c r="AF237" s="1107">
        <f>COUNTIFS(M235:M254,$AN$6,U235:U254,$AK$6,P235:P254,#REF!)-AE237</f>
        <v>0</v>
      </c>
      <c r="AG237" s="1105">
        <f>COUNTIFS(N235:N254,$AN$6,U235:U254,$AK$6,P235:P254,#REF!,O235:O254,#REF!)</f>
        <v>0</v>
      </c>
      <c r="AH237" s="1106">
        <f>COUNTIFS(N235:N254,$AN$6,U235:U254,$AK$6,P235:P254,#REF!)-AG237</f>
        <v>0</v>
      </c>
      <c r="AI237" s="1107"/>
      <c r="AJ237" s="1088" t="s">
        <v>771</v>
      </c>
      <c r="AK237" s="1082"/>
      <c r="AL237" s="567"/>
      <c r="AM237" s="1100">
        <f>COUNTIFS(J235:J254,$AK$14,K235:K254,"&lt;5",H235:H254,$AA$6)</f>
        <v>0</v>
      </c>
      <c r="AN237" s="1100">
        <f>COUNTIFS(J235:J254,$AK$14,K235:K254,"&lt;5",I235:I254,$AA$6)</f>
        <v>0</v>
      </c>
      <c r="AO237" s="570"/>
      <c r="AP237" s="567"/>
      <c r="AQ237" s="567"/>
      <c r="AR237" s="567"/>
      <c r="AS237" s="567"/>
      <c r="AT237" s="1104"/>
      <c r="AU237" s="1104"/>
      <c r="AV237" s="1104"/>
      <c r="AW237" s="1104"/>
      <c r="AX237" s="1104"/>
      <c r="AY237" s="1104"/>
      <c r="AZ237" s="1104"/>
      <c r="BA237" s="1104"/>
      <c r="BB237" s="1104"/>
      <c r="BC237" s="1104"/>
    </row>
    <row r="238" spans="4:68" ht="45" customHeight="1">
      <c r="D238" s="1159">
        <v>4</v>
      </c>
      <c r="E238" s="1380"/>
      <c r="F238" s="1381"/>
      <c r="G238" s="1382"/>
      <c r="H238" s="926"/>
      <c r="I238" s="927"/>
      <c r="J238" s="935"/>
      <c r="K238" s="936"/>
      <c r="L238" s="926"/>
      <c r="M238" s="926"/>
      <c r="N238" s="926"/>
      <c r="O238" s="929"/>
      <c r="P238" s="928"/>
      <c r="Q238" s="1355"/>
      <c r="R238" s="1356"/>
      <c r="S238" s="1357"/>
      <c r="T238" s="1082"/>
      <c r="U238" s="1081">
        <f t="shared" si="26"/>
        <v>0</v>
      </c>
      <c r="V238" s="1082">
        <f t="shared" si="27"/>
        <v>0</v>
      </c>
      <c r="W238" s="570">
        <f t="shared" si="28"/>
        <v>0</v>
      </c>
      <c r="X238" s="1082" t="e">
        <f t="array" ref="X238">INDEX($X$6:$AA$13,MATCH(U238&amp;V238&amp;W238,$X$6:$X$13&amp;$Y$6:$Y$13&amp;$Z$6:$Z$13,0),4)</f>
        <v>#N/A</v>
      </c>
      <c r="Y238" s="1108">
        <f>SUM(Y235:Y237)</f>
        <v>0</v>
      </c>
      <c r="Z238" s="570">
        <f>SUM(Z235:Z237)</f>
        <v>0</v>
      </c>
      <c r="AA238" s="570">
        <f>SUM(AA235:AA237)</f>
        <v>0</v>
      </c>
      <c r="AB238" s="1099">
        <f>SUM(AB235:AB237)</f>
        <v>0</v>
      </c>
      <c r="AC238" s="1108">
        <f>SUM(AC235:AC237)</f>
        <v>0</v>
      </c>
      <c r="AD238" s="570">
        <f>SUM(AD234:AD237)</f>
        <v>0</v>
      </c>
      <c r="AE238" s="570">
        <f>SUM(AE234:AE237)</f>
        <v>0</v>
      </c>
      <c r="AF238" s="1099">
        <f>SUM(AF235:AF237)</f>
        <v>0</v>
      </c>
      <c r="AG238" s="570">
        <f>SUM(AG234:AG237)</f>
        <v>0</v>
      </c>
      <c r="AH238" s="1082"/>
      <c r="AI238" s="1092"/>
      <c r="AJ238" s="1088"/>
      <c r="AK238" s="1082"/>
      <c r="AL238" s="567"/>
      <c r="AM238" s="1100">
        <f>SUM(AM235:AM237)</f>
        <v>0</v>
      </c>
      <c r="AN238" s="1100">
        <f>SUM(AN235:AN237)</f>
        <v>0</v>
      </c>
      <c r="AO238" s="570"/>
      <c r="AP238" s="567"/>
      <c r="AQ238" s="567"/>
      <c r="AR238" s="567"/>
      <c r="AS238" s="567"/>
      <c r="AT238" s="1104"/>
      <c r="AU238" s="1104"/>
      <c r="AV238" s="1104"/>
      <c r="AW238" s="1104"/>
      <c r="AX238" s="1104"/>
      <c r="AY238" s="1104"/>
      <c r="AZ238" s="1104"/>
      <c r="BA238" s="1104"/>
      <c r="BB238" s="1104"/>
      <c r="BC238" s="1104"/>
    </row>
    <row r="239" spans="4:68" ht="45" customHeight="1">
      <c r="D239" s="1159">
        <v>5</v>
      </c>
      <c r="E239" s="1380"/>
      <c r="F239" s="1381"/>
      <c r="G239" s="1382"/>
      <c r="H239" s="926"/>
      <c r="I239" s="927"/>
      <c r="J239" s="935"/>
      <c r="K239" s="936"/>
      <c r="L239" s="926"/>
      <c r="M239" s="926"/>
      <c r="N239" s="926"/>
      <c r="O239" s="929"/>
      <c r="P239" s="928"/>
      <c r="Q239" s="1355"/>
      <c r="R239" s="1356"/>
      <c r="S239" s="1357"/>
      <c r="T239" s="1082"/>
      <c r="U239" s="1081">
        <f t="shared" si="26"/>
        <v>0</v>
      </c>
      <c r="V239" s="1082">
        <f t="shared" si="27"/>
        <v>0</v>
      </c>
      <c r="W239" s="570">
        <f t="shared" si="28"/>
        <v>0</v>
      </c>
      <c r="X239" s="1082" t="e">
        <f t="array" ref="X239">INDEX($X$6:$AA$13,MATCH(U239&amp;V239&amp;W239,$X$6:$X$13&amp;$Y$6:$Y$13&amp;$Z$6:$Z$13,0),4)</f>
        <v>#N/A</v>
      </c>
      <c r="Y239" s="1531">
        <f>SUM(Y238:AB238)</f>
        <v>0</v>
      </c>
      <c r="Z239" s="1532"/>
      <c r="AA239" s="1532"/>
      <c r="AB239" s="1533"/>
      <c r="AC239" s="1531">
        <f>SUM(AC238:AF238)</f>
        <v>0</v>
      </c>
      <c r="AD239" s="1532"/>
      <c r="AE239" s="1532"/>
      <c r="AF239" s="1533"/>
      <c r="AG239" s="1534">
        <f>SUM(AG238:AH238)</f>
        <v>0</v>
      </c>
      <c r="AH239" s="1535"/>
      <c r="AI239" s="1099"/>
      <c r="AJ239" s="567"/>
      <c r="AK239" s="1082"/>
      <c r="AL239" s="1082"/>
      <c r="AM239" s="567"/>
      <c r="AN239" s="567"/>
      <c r="AO239" s="570"/>
      <c r="AP239" s="567"/>
      <c r="AQ239" s="567"/>
      <c r="AR239" s="567"/>
      <c r="AS239" s="567"/>
      <c r="AT239" s="1104"/>
      <c r="AU239" s="1104"/>
      <c r="AV239" s="1104"/>
      <c r="AW239" s="1104"/>
      <c r="AX239" s="1104"/>
      <c r="AY239" s="1104"/>
      <c r="AZ239" s="1104"/>
      <c r="BA239" s="1104"/>
      <c r="BB239" s="1104"/>
      <c r="BC239" s="1104"/>
    </row>
    <row r="240" spans="4:68" ht="45" customHeight="1">
      <c r="D240" s="1159">
        <v>6</v>
      </c>
      <c r="E240" s="1380"/>
      <c r="F240" s="1381"/>
      <c r="G240" s="1382"/>
      <c r="H240" s="926"/>
      <c r="I240" s="927"/>
      <c r="J240" s="935"/>
      <c r="K240" s="936"/>
      <c r="L240" s="926"/>
      <c r="M240" s="926"/>
      <c r="N240" s="926"/>
      <c r="O240" s="929"/>
      <c r="P240" s="928"/>
      <c r="Q240" s="1355"/>
      <c r="R240" s="1356"/>
      <c r="S240" s="1357"/>
      <c r="T240" s="1082"/>
      <c r="U240" s="1081">
        <f t="shared" si="26"/>
        <v>0</v>
      </c>
      <c r="V240" s="1082">
        <f t="shared" si="27"/>
        <v>0</v>
      </c>
      <c r="W240" s="570">
        <f t="shared" si="28"/>
        <v>0</v>
      </c>
      <c r="X240" s="1082" t="e">
        <f t="array" ref="X240">INDEX($X$6:$AA$13,MATCH(U240&amp;V240&amp;W240,$X$6:$X$13&amp;$Y$6:$Y$13&amp;$Z$6:$Z$13,0),4)</f>
        <v>#N/A</v>
      </c>
      <c r="Y240" s="1110">
        <f>COUNTIFS(H235:H254,$AP$6,U235:U254,$AK$6,O235:O254,#REF!)</f>
        <v>0</v>
      </c>
      <c r="Z240" s="1111">
        <f>COUNTIFS(I235:I254,$AP$6,U235:U254,$AK$6,O235:O254,#REF!)</f>
        <v>0</v>
      </c>
      <c r="AA240" s="1111">
        <f>COUNTIFS(H235:H254,$AP$6,U235:U254,$AK$6)-Y240</f>
        <v>0</v>
      </c>
      <c r="AB240" s="1112">
        <f>COUNTIFS(I235:I254,$AP$6,U235:U254,$AK$6)-Z240</f>
        <v>0</v>
      </c>
      <c r="AC240" s="1113"/>
      <c r="AD240" s="1114"/>
      <c r="AE240" s="1088"/>
      <c r="AF240" s="1115"/>
      <c r="AG240" s="1097"/>
      <c r="AH240" s="570"/>
      <c r="AI240" s="1116"/>
      <c r="AJ240" s="567"/>
      <c r="AK240" s="1082"/>
      <c r="AL240" s="1082"/>
      <c r="AM240" s="567"/>
      <c r="AN240" s="567"/>
      <c r="AO240" s="570"/>
      <c r="AP240" s="567"/>
      <c r="AQ240" s="567"/>
      <c r="AR240" s="567"/>
      <c r="AS240" s="567"/>
      <c r="AT240" s="1104"/>
      <c r="AU240" s="1104"/>
      <c r="AV240" s="1104"/>
      <c r="AW240" s="1104"/>
      <c r="AX240" s="1104"/>
      <c r="AY240" s="1104"/>
      <c r="AZ240" s="1104"/>
      <c r="BA240" s="1104"/>
      <c r="BB240" s="1104"/>
      <c r="BC240" s="1104"/>
    </row>
    <row r="241" spans="4:55" ht="45" customHeight="1">
      <c r="D241" s="1159">
        <v>7</v>
      </c>
      <c r="E241" s="1380"/>
      <c r="F241" s="1381"/>
      <c r="G241" s="1382"/>
      <c r="H241" s="926"/>
      <c r="I241" s="927"/>
      <c r="J241" s="935"/>
      <c r="K241" s="936"/>
      <c r="L241" s="926"/>
      <c r="M241" s="926"/>
      <c r="N241" s="926"/>
      <c r="O241" s="929"/>
      <c r="P241" s="928"/>
      <c r="Q241" s="1355"/>
      <c r="R241" s="1356"/>
      <c r="S241" s="1357"/>
      <c r="T241" s="1082"/>
      <c r="U241" s="1081">
        <f t="shared" si="26"/>
        <v>0</v>
      </c>
      <c r="V241" s="1082">
        <f t="shared" si="27"/>
        <v>0</v>
      </c>
      <c r="W241" s="570">
        <f t="shared" si="28"/>
        <v>0</v>
      </c>
      <c r="X241" s="1082" t="e">
        <f t="array" ref="X241">INDEX($X$6:$AA$13,MATCH(U241&amp;V241&amp;W241,$X$6:$X$13&amp;$Y$6:$Y$13&amp;$Z$6:$Z$13,0),4)</f>
        <v>#N/A</v>
      </c>
      <c r="Y241" s="1117"/>
      <c r="Z241" s="1082">
        <f>COUNTIFS(L235:L254,$AO$5,U235:U254,$AK$7)</f>
        <v>0</v>
      </c>
      <c r="AA241" s="1082">
        <f>SUM(Z243:AB243)</f>
        <v>0</v>
      </c>
      <c r="AB241" s="1099">
        <f>COUNTIFS(L235:L254,$AO$7,U235:U254,$AK$7)</f>
        <v>0</v>
      </c>
      <c r="AC241" s="1097">
        <f>COUNTIFS(M235:M254,$AO$5,U235:U254,$AK$6)</f>
        <v>0</v>
      </c>
      <c r="AD241" s="1082">
        <f>COUNTIFS(P235:P254,$AO$5,U235:U254,$AK$6)</f>
        <v>0</v>
      </c>
      <c r="AE241" s="1082">
        <f>SUM(AD243:AF243)</f>
        <v>0</v>
      </c>
      <c r="AF241" s="1099">
        <f>COUNTIFS(M235:M254,$AO$7,U235:U254,$AK$7)</f>
        <v>0</v>
      </c>
      <c r="AG241" s="1097" t="s">
        <v>236</v>
      </c>
      <c r="AH241" s="1082">
        <f>COUNTIFS(N235:N254,$AO$7,U235:U254,$AK$7)</f>
        <v>0</v>
      </c>
      <c r="AI241" s="1099"/>
      <c r="AJ241" s="1534" t="s">
        <v>548</v>
      </c>
      <c r="AK241" s="1082"/>
      <c r="AL241" s="1082"/>
      <c r="AM241" s="567"/>
      <c r="AN241" s="567"/>
      <c r="AO241" s="570"/>
      <c r="AP241" s="567"/>
      <c r="AQ241" s="567"/>
      <c r="AR241" s="567"/>
      <c r="AS241" s="567"/>
      <c r="AT241" s="1104"/>
      <c r="AU241" s="1104"/>
      <c r="AV241" s="1104"/>
      <c r="AW241" s="1104"/>
      <c r="AX241" s="1104"/>
      <c r="AY241" s="1104"/>
      <c r="AZ241" s="1104"/>
      <c r="BA241" s="1104"/>
      <c r="BB241" s="1104"/>
      <c r="BC241" s="1104"/>
    </row>
    <row r="242" spans="4:55" ht="45" customHeight="1">
      <c r="D242" s="1159">
        <v>8</v>
      </c>
      <c r="E242" s="1380"/>
      <c r="F242" s="1381"/>
      <c r="G242" s="1382"/>
      <c r="H242" s="926"/>
      <c r="I242" s="927"/>
      <c r="J242" s="935"/>
      <c r="K242" s="936"/>
      <c r="L242" s="926"/>
      <c r="M242" s="926"/>
      <c r="N242" s="926"/>
      <c r="O242" s="929"/>
      <c r="P242" s="928"/>
      <c r="Q242" s="1355"/>
      <c r="R242" s="1356"/>
      <c r="S242" s="1357"/>
      <c r="T242" s="1082"/>
      <c r="U242" s="1081">
        <f t="shared" si="26"/>
        <v>0</v>
      </c>
      <c r="V242" s="1082">
        <f t="shared" si="27"/>
        <v>0</v>
      </c>
      <c r="W242" s="570">
        <f t="shared" si="28"/>
        <v>0</v>
      </c>
      <c r="X242" s="1082" t="e">
        <f t="array" ref="X242">INDEX($X$6:$AA$13,MATCH(U242&amp;V242&amp;W242,$X$6:$X$13&amp;$Y$6:$Y$13&amp;$Z$6:$Z$13,0),4)</f>
        <v>#N/A</v>
      </c>
      <c r="Y242" s="1093"/>
      <c r="Z242" s="1118" t="s">
        <v>364</v>
      </c>
      <c r="AA242" s="1091"/>
      <c r="AB242" s="1092" t="s">
        <v>365</v>
      </c>
      <c r="AC242" s="1093"/>
      <c r="AD242" s="1118" t="s">
        <v>364</v>
      </c>
      <c r="AE242" s="1091"/>
      <c r="AF242" s="1092" t="s">
        <v>365</v>
      </c>
      <c r="AG242" s="1093"/>
      <c r="AH242" s="1091" t="s">
        <v>365</v>
      </c>
      <c r="AI242" s="1119"/>
      <c r="AJ242" s="1534"/>
      <c r="AK242" s="1082"/>
      <c r="AL242" s="1082"/>
      <c r="AM242" s="567"/>
      <c r="AN242" s="567"/>
      <c r="AO242" s="570"/>
      <c r="AP242" s="567"/>
      <c r="AQ242" s="567"/>
      <c r="AR242" s="567"/>
      <c r="AS242" s="567"/>
      <c r="AT242" s="1104"/>
      <c r="AU242" s="1104"/>
      <c r="AV242" s="1104"/>
      <c r="AW242" s="1104"/>
      <c r="AX242" s="1104"/>
      <c r="AY242" s="1104"/>
      <c r="AZ242" s="1104"/>
      <c r="BA242" s="1104"/>
      <c r="BB242" s="1104"/>
      <c r="BC242" s="1104"/>
    </row>
    <row r="243" spans="4:55" ht="45" customHeight="1">
      <c r="D243" s="1159">
        <v>9</v>
      </c>
      <c r="E243" s="1380"/>
      <c r="F243" s="1381"/>
      <c r="G243" s="1382"/>
      <c r="H243" s="926"/>
      <c r="I243" s="927"/>
      <c r="J243" s="935"/>
      <c r="K243" s="936"/>
      <c r="L243" s="926"/>
      <c r="M243" s="926"/>
      <c r="N243" s="926"/>
      <c r="O243" s="929"/>
      <c r="P243" s="928"/>
      <c r="Q243" s="1355"/>
      <c r="R243" s="1356"/>
      <c r="S243" s="1357"/>
      <c r="T243" s="1082"/>
      <c r="U243" s="1081">
        <f t="shared" si="26"/>
        <v>0</v>
      </c>
      <c r="V243" s="1082">
        <f t="shared" si="27"/>
        <v>0</v>
      </c>
      <c r="W243" s="570">
        <f t="shared" si="28"/>
        <v>0</v>
      </c>
      <c r="X243" s="1082" t="e">
        <f t="array" ref="X243">INDEX($X$6:$AA$13,MATCH(U243&amp;V243&amp;W243,$X$6:$X$13&amp;$Y$6:$Y$13&amp;$Z$6:$Z$13,0),4)</f>
        <v>#N/A</v>
      </c>
      <c r="Y243" s="1097"/>
      <c r="Z243" s="1082">
        <f>COUNTIFS(L235:L254,$AO$5,U235:U254,$AK$7)-Y243-Y244-Z244-Z245-AA243-Y245</f>
        <v>0</v>
      </c>
      <c r="AA243" s="1082"/>
      <c r="AB243" s="1099">
        <f>AB241-AA244-AA245-AA243-AB244-AB245</f>
        <v>0</v>
      </c>
      <c r="AC243" s="1097"/>
      <c r="AD243" s="1082">
        <f>COUNTIFS(M235:M254,$AO$5,U235:U254,$AK$7)-AC243-AC244-AC245-AD245-AD244</f>
        <v>0</v>
      </c>
      <c r="AE243" s="1082"/>
      <c r="AF243" s="1099">
        <f>AF241-AE244-AE245-AE243-AF244-AF245</f>
        <v>0</v>
      </c>
      <c r="AG243" s="1097"/>
      <c r="AH243" s="1082">
        <f>AH241-AG244-AG245-AG243-AH244-AH245</f>
        <v>0</v>
      </c>
      <c r="AI243" s="1109"/>
      <c r="AJ243" s="1534"/>
      <c r="AK243" s="1082"/>
      <c r="AL243" s="1082"/>
      <c r="AM243" s="567"/>
      <c r="AN243" s="567"/>
      <c r="AO243" s="570"/>
      <c r="AP243" s="567"/>
      <c r="AQ243" s="567"/>
      <c r="AR243" s="567"/>
      <c r="AS243" s="567"/>
      <c r="AT243" s="1104"/>
      <c r="AU243" s="1104"/>
      <c r="AV243" s="1104"/>
      <c r="AW243" s="1104"/>
      <c r="AX243" s="1104"/>
      <c r="AY243" s="1104"/>
      <c r="AZ243" s="1104"/>
      <c r="BA243" s="1104"/>
      <c r="BB243" s="1104"/>
      <c r="BC243" s="1104"/>
    </row>
    <row r="244" spans="4:55" ht="45" customHeight="1">
      <c r="D244" s="1159">
        <v>10</v>
      </c>
      <c r="E244" s="1380"/>
      <c r="F244" s="1381"/>
      <c r="G244" s="1382"/>
      <c r="H244" s="926"/>
      <c r="I244" s="927"/>
      <c r="J244" s="935"/>
      <c r="K244" s="936"/>
      <c r="L244" s="926"/>
      <c r="M244" s="926"/>
      <c r="N244" s="926"/>
      <c r="O244" s="929"/>
      <c r="P244" s="928"/>
      <c r="Q244" s="1355"/>
      <c r="R244" s="1356"/>
      <c r="S244" s="1357"/>
      <c r="T244" s="1082"/>
      <c r="U244" s="1081">
        <f t="shared" si="26"/>
        <v>0</v>
      </c>
      <c r="V244" s="1082">
        <f t="shared" si="27"/>
        <v>0</v>
      </c>
      <c r="W244" s="570">
        <f t="shared" si="28"/>
        <v>0</v>
      </c>
      <c r="X244" s="1082" t="e">
        <f t="array" ref="X244">INDEX($X$6:$AA$13,MATCH(U244&amp;V244&amp;W244,$X$6:$X$13&amp;$Y$6:$Y$13&amp;$Z$6:$Z$13,0),4)</f>
        <v>#N/A</v>
      </c>
      <c r="Y244" s="1120"/>
      <c r="Z244" s="1121">
        <f>COUNTIFS(L235:L254,$AO$5,U235:U254,$AK$7,P235:P254,#REF!)-Y244</f>
        <v>0</v>
      </c>
      <c r="AA244" s="1122"/>
      <c r="AB244" s="1123">
        <f>COUNTIFS(L235:L254,$AN$6,U235:U254,$AK$7,P235:P254,#REF!)-AA244</f>
        <v>0</v>
      </c>
      <c r="AC244" s="1120"/>
      <c r="AD244" s="1121">
        <f>COUNTIFS(M235:M254,$AO$5,U235:U254,$AK$7,P235:P254,#REF!)-AC244</f>
        <v>0</v>
      </c>
      <c r="AE244" s="1122"/>
      <c r="AF244" s="1123">
        <f>COUNTIFS(M235:M254,$AN$6,U235:U254,$AK$7,P235:P254,#REF!)-AE244</f>
        <v>0</v>
      </c>
      <c r="AG244" s="1120"/>
      <c r="AH244" s="1122">
        <f>COUNTIFS(N235:N254,$AN$6,U235:U254,$AK$7,P235:P254,#REF!)-AG244</f>
        <v>0</v>
      </c>
      <c r="AI244" s="1123"/>
      <c r="AJ244" s="1124" t="s">
        <v>768</v>
      </c>
      <c r="AK244" s="1082"/>
      <c r="AL244" s="1082"/>
      <c r="AM244" s="567"/>
      <c r="AN244" s="567"/>
      <c r="AO244" s="570"/>
      <c r="AP244" s="567"/>
      <c r="AQ244" s="567"/>
      <c r="AR244" s="567"/>
      <c r="AS244" s="567"/>
      <c r="AT244" s="1104"/>
      <c r="AU244" s="1104"/>
      <c r="AV244" s="1104"/>
      <c r="AW244" s="1104"/>
      <c r="AX244" s="1104"/>
      <c r="AY244" s="1104"/>
      <c r="AZ244" s="1104"/>
      <c r="BA244" s="1104"/>
      <c r="BB244" s="1104"/>
      <c r="BC244" s="1104"/>
    </row>
    <row r="245" spans="4:55" ht="45" customHeight="1">
      <c r="D245" s="1159">
        <v>11</v>
      </c>
      <c r="E245" s="1380"/>
      <c r="F245" s="1381"/>
      <c r="G245" s="1382"/>
      <c r="H245" s="926"/>
      <c r="I245" s="927"/>
      <c r="J245" s="935"/>
      <c r="K245" s="936"/>
      <c r="L245" s="926"/>
      <c r="M245" s="926"/>
      <c r="N245" s="926"/>
      <c r="O245" s="929"/>
      <c r="P245" s="928"/>
      <c r="Q245" s="1355"/>
      <c r="R245" s="1356"/>
      <c r="S245" s="1357"/>
      <c r="T245" s="1082"/>
      <c r="U245" s="1081">
        <f t="shared" si="26"/>
        <v>0</v>
      </c>
      <c r="V245" s="1082">
        <f t="shared" si="27"/>
        <v>0</v>
      </c>
      <c r="W245" s="570">
        <f t="shared" si="28"/>
        <v>0</v>
      </c>
      <c r="X245" s="1082" t="e">
        <f t="array" ref="X245">INDEX($X$6:$AA$13,MATCH(U245&amp;V245&amp;W245,$X$6:$X$13&amp;$Y$6:$Y$13&amp;$Z$6:$Z$13,0),4)</f>
        <v>#N/A</v>
      </c>
      <c r="Y245" s="1105"/>
      <c r="Z245" s="1125">
        <f>COUNTIFS(L235:L254,$AO$5,U235:U254,$AK$7,P235:P254,#REF!)-Y245</f>
        <v>0</v>
      </c>
      <c r="AA245" s="1106"/>
      <c r="AB245" s="1126">
        <f>COUNTIFS(L235:L254,$AN$6,U235:U254,$AK$7,P235:P254,#REF!)-AA245</f>
        <v>0</v>
      </c>
      <c r="AC245" s="1105"/>
      <c r="AD245" s="1125">
        <f>COUNTIFS(M235:M254,$AO$5,U235:U254,$AK$7,P235:P254,#REF!)-AC245</f>
        <v>0</v>
      </c>
      <c r="AE245" s="1106"/>
      <c r="AF245" s="1126">
        <f>COUNTIFS(M235:M254,$AN$6,U235:U254,$AK$7,P235:P254,#REF!)-AE245</f>
        <v>0</v>
      </c>
      <c r="AG245" s="1105"/>
      <c r="AH245" s="1125">
        <f>COUNTIFS(N235:N254,$AO$7,U235:U254,$AK$7,P235:P254,#REF!)-AG245</f>
        <v>0</v>
      </c>
      <c r="AI245" s="1126"/>
      <c r="AJ245" s="567" t="s">
        <v>771</v>
      </c>
      <c r="AK245" s="1082"/>
      <c r="AL245" s="1082"/>
      <c r="AM245" s="567"/>
      <c r="AN245" s="567"/>
      <c r="AO245" s="570"/>
      <c r="AP245" s="567"/>
      <c r="AQ245" s="567"/>
      <c r="AR245" s="567"/>
      <c r="AS245" s="567"/>
      <c r="AT245" s="1104"/>
      <c r="AU245" s="1104"/>
      <c r="AV245" s="1104"/>
      <c r="AW245" s="1104"/>
      <c r="AX245" s="1104"/>
      <c r="AY245" s="1104"/>
      <c r="AZ245" s="1104"/>
      <c r="BA245" s="1104"/>
      <c r="BB245" s="1104"/>
      <c r="BC245" s="1104"/>
    </row>
    <row r="246" spans="4:55" ht="45" customHeight="1">
      <c r="D246" s="1159">
        <v>12</v>
      </c>
      <c r="E246" s="1380"/>
      <c r="F246" s="1381"/>
      <c r="G246" s="1382"/>
      <c r="H246" s="926"/>
      <c r="I246" s="927"/>
      <c r="J246" s="935"/>
      <c r="K246" s="936"/>
      <c r="L246" s="926"/>
      <c r="M246" s="926"/>
      <c r="N246" s="926"/>
      <c r="O246" s="929"/>
      <c r="P246" s="928"/>
      <c r="Q246" s="1355"/>
      <c r="R246" s="1356"/>
      <c r="S246" s="1357"/>
      <c r="T246" s="1082"/>
      <c r="U246" s="1081">
        <f t="shared" si="26"/>
        <v>0</v>
      </c>
      <c r="V246" s="1082">
        <f t="shared" si="27"/>
        <v>0</v>
      </c>
      <c r="W246" s="570">
        <f t="shared" si="28"/>
        <v>0</v>
      </c>
      <c r="X246" s="1082" t="e">
        <f t="array" ref="X246">INDEX($X$6:$AA$13,MATCH(U246&amp;V246&amp;W246,$X$6:$X$13&amp;$Y$6:$Y$13&amp;$Z$6:$Z$13,0),4)</f>
        <v>#N/A</v>
      </c>
      <c r="Y246" s="1108">
        <f>SUM(Y243:Y245)</f>
        <v>0</v>
      </c>
      <c r="Z246" s="570">
        <f>SUM(Z243:Z245)</f>
        <v>0</v>
      </c>
      <c r="AA246" s="1082"/>
      <c r="AB246" s="1099">
        <f>SUM(AB243:AB245)</f>
        <v>0</v>
      </c>
      <c r="AC246" s="1108">
        <f>SUM(AC243:AC245)</f>
        <v>0</v>
      </c>
      <c r="AD246" s="570">
        <f>SUM(AD242:AD245)</f>
        <v>0</v>
      </c>
      <c r="AE246" s="1082"/>
      <c r="AF246" s="1099">
        <f>SUM(AF243:AF245)</f>
        <v>0</v>
      </c>
      <c r="AG246" s="1097"/>
      <c r="AH246" s="1082"/>
      <c r="AI246" s="1109"/>
      <c r="AJ246" s="1127"/>
      <c r="AK246" s="1082"/>
      <c r="AL246" s="1082"/>
      <c r="AM246" s="567"/>
      <c r="AN246" s="567"/>
      <c r="AO246" s="570"/>
      <c r="AP246" s="567"/>
      <c r="AQ246" s="567"/>
      <c r="AR246" s="567"/>
      <c r="AS246" s="567"/>
      <c r="AT246" s="1104"/>
      <c r="AU246" s="1104"/>
      <c r="AV246" s="1104"/>
      <c r="AW246" s="1104"/>
      <c r="AX246" s="1104"/>
      <c r="AY246" s="1104"/>
      <c r="AZ246" s="1104"/>
      <c r="BA246" s="1104"/>
      <c r="BB246" s="1104"/>
      <c r="BC246" s="1104"/>
    </row>
    <row r="247" spans="4:55" ht="45" customHeight="1">
      <c r="D247" s="1159">
        <v>13</v>
      </c>
      <c r="E247" s="1380"/>
      <c r="F247" s="1381"/>
      <c r="G247" s="1382"/>
      <c r="H247" s="926"/>
      <c r="I247" s="927"/>
      <c r="J247" s="935"/>
      <c r="K247" s="936"/>
      <c r="L247" s="926"/>
      <c r="M247" s="926"/>
      <c r="N247" s="926"/>
      <c r="O247" s="929"/>
      <c r="P247" s="928"/>
      <c r="Q247" s="1355"/>
      <c r="R247" s="1356"/>
      <c r="S247" s="1357"/>
      <c r="T247" s="1082"/>
      <c r="U247" s="1081">
        <f t="shared" si="26"/>
        <v>0</v>
      </c>
      <c r="V247" s="1082">
        <f t="shared" si="27"/>
        <v>0</v>
      </c>
      <c r="W247" s="570">
        <f t="shared" si="28"/>
        <v>0</v>
      </c>
      <c r="X247" s="1082" t="e">
        <f t="array" ref="X247">INDEX($X$6:$AA$13,MATCH(U247&amp;V247&amp;W247,$X$6:$X$13&amp;$Y$6:$Y$13&amp;$Z$6:$Z$13,0),4)</f>
        <v>#N/A</v>
      </c>
      <c r="Y247" s="1531">
        <f>SUM(Y246:AB246)</f>
        <v>0</v>
      </c>
      <c r="Z247" s="1532"/>
      <c r="AA247" s="1532"/>
      <c r="AB247" s="1533"/>
      <c r="AC247" s="1531">
        <f>SUM(AC246:AF246)</f>
        <v>0</v>
      </c>
      <c r="AD247" s="1532"/>
      <c r="AE247" s="1532"/>
      <c r="AF247" s="1533"/>
      <c r="AG247" s="1534">
        <f>SUM(AH243:AH246)</f>
        <v>0</v>
      </c>
      <c r="AH247" s="1535"/>
      <c r="AI247" s="1109"/>
      <c r="AJ247" s="1127"/>
      <c r="AK247" s="1082"/>
      <c r="AL247" s="1082"/>
      <c r="AM247" s="567"/>
      <c r="AN247" s="567"/>
      <c r="AO247" s="570"/>
      <c r="AP247" s="567"/>
      <c r="AQ247" s="567"/>
      <c r="AR247" s="567"/>
      <c r="AS247" s="567"/>
      <c r="AT247" s="1104"/>
      <c r="AU247" s="1104"/>
      <c r="AV247" s="1104"/>
      <c r="AW247" s="1104"/>
      <c r="AX247" s="1104"/>
      <c r="AY247" s="1104"/>
      <c r="AZ247" s="1104"/>
      <c r="BA247" s="1104"/>
      <c r="BB247" s="1104"/>
      <c r="BC247" s="1104"/>
    </row>
    <row r="248" spans="4:55" ht="45" customHeight="1">
      <c r="D248" s="1159">
        <v>14</v>
      </c>
      <c r="E248" s="1380"/>
      <c r="F248" s="1381"/>
      <c r="G248" s="1382"/>
      <c r="H248" s="926"/>
      <c r="I248" s="927"/>
      <c r="J248" s="981"/>
      <c r="K248" s="982"/>
      <c r="L248" s="926"/>
      <c r="M248" s="926"/>
      <c r="N248" s="926"/>
      <c r="O248" s="929"/>
      <c r="P248" s="928"/>
      <c r="Q248" s="1355"/>
      <c r="R248" s="1356"/>
      <c r="S248" s="1357"/>
      <c r="T248" s="1082"/>
      <c r="U248" s="1081">
        <f t="shared" si="26"/>
        <v>0</v>
      </c>
      <c r="V248" s="1082">
        <f t="shared" si="27"/>
        <v>0</v>
      </c>
      <c r="W248" s="570">
        <f t="shared" si="28"/>
        <v>0</v>
      </c>
      <c r="X248" s="1082" t="e">
        <f t="array" ref="X248">INDEX($X$6:$AA$13,MATCH(U248&amp;V248&amp;W248,$X$6:$X$13&amp;$Y$6:$Y$13&amp;$Z$6:$Z$13,0),4)</f>
        <v>#N/A</v>
      </c>
      <c r="Y248" s="1110">
        <f>COUNTIFS(H235:H254,$AP$6,U235:U254,$AK$7)</f>
        <v>0</v>
      </c>
      <c r="Z248" s="1111">
        <f>COUNTIFS(I235:I254,$AP$6,U235:U254,$AK$6)</f>
        <v>0</v>
      </c>
      <c r="AA248" s="1104"/>
      <c r="AB248" s="1128"/>
      <c r="AC248" s="1113"/>
      <c r="AD248" s="1104"/>
      <c r="AE248" s="1104"/>
      <c r="AF248" s="1128"/>
      <c r="AG248" s="1129"/>
      <c r="AH248" s="1082"/>
      <c r="AI248" s="1109"/>
      <c r="AJ248" s="1127"/>
      <c r="AK248" s="1082"/>
      <c r="AL248" s="1082"/>
      <c r="AM248" s="567"/>
      <c r="AN248" s="567"/>
      <c r="AO248" s="570"/>
      <c r="AP248" s="567"/>
      <c r="AQ248" s="567"/>
      <c r="AR248" s="567"/>
      <c r="AS248" s="567"/>
      <c r="AT248" s="1104"/>
      <c r="AU248" s="1104"/>
      <c r="AV248" s="1104"/>
      <c r="AW248" s="1104"/>
      <c r="AX248" s="1104"/>
      <c r="AY248" s="1104"/>
      <c r="AZ248" s="1104"/>
      <c r="BA248" s="1104"/>
      <c r="BB248" s="1104"/>
      <c r="BC248" s="1104"/>
    </row>
    <row r="249" spans="4:55" ht="45" customHeight="1">
      <c r="D249" s="1159">
        <v>15</v>
      </c>
      <c r="E249" s="1380"/>
      <c r="F249" s="1381"/>
      <c r="G249" s="1382"/>
      <c r="H249" s="926"/>
      <c r="I249" s="927"/>
      <c r="J249" s="981"/>
      <c r="K249" s="982"/>
      <c r="L249" s="926"/>
      <c r="M249" s="926"/>
      <c r="N249" s="926"/>
      <c r="O249" s="929"/>
      <c r="P249" s="928"/>
      <c r="Q249" s="1355"/>
      <c r="R249" s="1356"/>
      <c r="S249" s="1357"/>
      <c r="T249" s="1082"/>
      <c r="U249" s="1081">
        <f t="shared" si="26"/>
        <v>0</v>
      </c>
      <c r="V249" s="1082">
        <f t="shared" si="27"/>
        <v>0</v>
      </c>
      <c r="W249" s="570">
        <f t="shared" si="28"/>
        <v>0</v>
      </c>
      <c r="X249" s="1082" t="e">
        <f t="array" ref="X249">INDEX($X$6:$AA$13,MATCH(U249&amp;V249&amp;W249,$X$6:$X$13&amp;$Y$6:$Y$13&amp;$Z$6:$Z$13,0),4)</f>
        <v>#N/A</v>
      </c>
      <c r="Y249" s="1130"/>
      <c r="Z249" s="1118" t="s">
        <v>372</v>
      </c>
      <c r="AA249" s="1131"/>
      <c r="AB249" s="1092" t="s">
        <v>373</v>
      </c>
      <c r="AC249" s="1132"/>
      <c r="AD249" s="1118" t="s">
        <v>372</v>
      </c>
      <c r="AE249" s="1133"/>
      <c r="AF249" s="1092" t="s">
        <v>373</v>
      </c>
      <c r="AG249" s="1134"/>
      <c r="AH249" s="1091" t="s">
        <v>373</v>
      </c>
      <c r="AI249" s="1119"/>
      <c r="AJ249" s="1536" t="s">
        <v>772</v>
      </c>
      <c r="AK249" s="1082"/>
      <c r="AL249" s="1082"/>
      <c r="AM249" s="567"/>
      <c r="AN249" s="567"/>
      <c r="AO249" s="570"/>
      <c r="AP249" s="567"/>
      <c r="AQ249" s="567"/>
      <c r="AR249" s="567"/>
      <c r="AS249" s="567"/>
      <c r="AT249" s="1104"/>
      <c r="AU249" s="1104"/>
      <c r="AV249" s="1104"/>
      <c r="AW249" s="1104"/>
      <c r="AX249" s="1104"/>
      <c r="AY249" s="1104"/>
      <c r="AZ249" s="1104"/>
      <c r="BA249" s="1104"/>
      <c r="BB249" s="1104"/>
      <c r="BC249" s="1104"/>
    </row>
    <row r="250" spans="4:55" ht="45" customHeight="1">
      <c r="D250" s="1159">
        <v>16</v>
      </c>
      <c r="E250" s="1380"/>
      <c r="F250" s="1381"/>
      <c r="G250" s="1382"/>
      <c r="H250" s="926"/>
      <c r="I250" s="927"/>
      <c r="J250" s="981"/>
      <c r="K250" s="982"/>
      <c r="L250" s="926"/>
      <c r="M250" s="926"/>
      <c r="N250" s="926"/>
      <c r="O250" s="929"/>
      <c r="P250" s="928"/>
      <c r="Q250" s="1355"/>
      <c r="R250" s="1356"/>
      <c r="S250" s="1357"/>
      <c r="T250" s="1082"/>
      <c r="U250" s="1081">
        <f t="shared" si="26"/>
        <v>0</v>
      </c>
      <c r="V250" s="1082">
        <f t="shared" si="27"/>
        <v>0</v>
      </c>
      <c r="W250" s="570">
        <f t="shared" si="28"/>
        <v>0</v>
      </c>
      <c r="X250" s="1082" t="e">
        <f t="array" ref="X250">INDEX($X$6:$AA$13,MATCH(U250&amp;V250&amp;W250,$X$6:$X$13&amp;$Y$6:$Y$13&amp;$Z$6:$Z$13,0),4)</f>
        <v>#N/A</v>
      </c>
      <c r="Y250" s="1135"/>
      <c r="Z250" s="1136">
        <f>COUNTIFS(L235:L254,$AN$5,U235:U254,$AK$8)</f>
        <v>0</v>
      </c>
      <c r="AA250" s="1137"/>
      <c r="AB250" s="1138">
        <f>COUNTIFS(L235:L254,$AN$6,U235:U254,$AK$8)</f>
        <v>0</v>
      </c>
      <c r="AC250" s="1139"/>
      <c r="AD250" s="1136">
        <f>COUNTIFS(M235:M254,$AN$5,U235:U254,$AK$8)</f>
        <v>0</v>
      </c>
      <c r="AE250" s="1137"/>
      <c r="AF250" s="1138">
        <f>COUNTIFS(M235:M254,$AN$6,U235:U254,$AK$8)</f>
        <v>0</v>
      </c>
      <c r="AG250" s="1140"/>
      <c r="AH250" s="1136">
        <f>COUNTIFS(N235:N254,$AN$6,U235:U254,$AK$8)</f>
        <v>0</v>
      </c>
      <c r="AI250" s="1141"/>
      <c r="AJ250" s="1536"/>
      <c r="AK250" s="1082"/>
      <c r="AL250" s="1082"/>
      <c r="AM250" s="567"/>
      <c r="AN250" s="567"/>
      <c r="AO250" s="570"/>
      <c r="AP250" s="567"/>
      <c r="AQ250" s="567"/>
      <c r="AR250" s="567"/>
      <c r="AS250" s="567"/>
      <c r="AT250" s="1104"/>
      <c r="AU250" s="1104"/>
      <c r="AV250" s="1104"/>
      <c r="AW250" s="1104"/>
      <c r="AX250" s="1104"/>
      <c r="AY250" s="1104"/>
      <c r="AZ250" s="1104"/>
      <c r="BA250" s="1104"/>
      <c r="BB250" s="1104"/>
      <c r="BC250" s="1104"/>
    </row>
    <row r="251" spans="4:55" ht="45" customHeight="1">
      <c r="D251" s="1159">
        <v>17</v>
      </c>
      <c r="E251" s="1380"/>
      <c r="F251" s="1381"/>
      <c r="G251" s="1382"/>
      <c r="H251" s="926"/>
      <c r="I251" s="927"/>
      <c r="J251" s="981"/>
      <c r="K251" s="982"/>
      <c r="L251" s="926"/>
      <c r="M251" s="926"/>
      <c r="N251" s="926"/>
      <c r="O251" s="929"/>
      <c r="P251" s="928"/>
      <c r="Q251" s="1161"/>
      <c r="R251" s="1162"/>
      <c r="S251" s="1163"/>
      <c r="T251" s="1082"/>
      <c r="U251" s="1081">
        <f t="shared" si="26"/>
        <v>0</v>
      </c>
      <c r="V251" s="1082">
        <f t="shared" si="27"/>
        <v>0</v>
      </c>
      <c r="W251" s="570">
        <f t="shared" si="28"/>
        <v>0</v>
      </c>
      <c r="X251" s="1082" t="e">
        <f t="array" ref="X251">INDEX($X$6:$AA$13,MATCH(U251&amp;V251&amp;W251,$X$6:$X$13&amp;$Y$6:$Y$13&amp;$Z$6:$Z$13,0),4)</f>
        <v>#N/A</v>
      </c>
      <c r="Y251" s="570" t="s">
        <v>80</v>
      </c>
      <c r="Z251" s="1104" t="s">
        <v>26</v>
      </c>
      <c r="AA251" s="570"/>
      <c r="AB251" s="1104"/>
      <c r="AC251" s="1104"/>
      <c r="AD251" s="1104"/>
      <c r="AE251" s="1104"/>
      <c r="AF251" s="1104"/>
      <c r="AG251" s="1104"/>
      <c r="AH251" s="1104"/>
      <c r="AI251" s="567"/>
      <c r="AJ251" s="567"/>
      <c r="AK251" s="1082"/>
      <c r="AL251" s="1082"/>
      <c r="AM251" s="567"/>
      <c r="AN251" s="567"/>
      <c r="AO251" s="570"/>
      <c r="AP251" s="567"/>
      <c r="AQ251" s="567"/>
      <c r="AR251" s="567"/>
      <c r="AS251" s="567"/>
      <c r="AT251" s="1104"/>
      <c r="AU251" s="1104"/>
      <c r="AV251" s="1104"/>
      <c r="AW251" s="1104"/>
      <c r="AX251" s="1104"/>
      <c r="AY251" s="1104"/>
      <c r="AZ251" s="1104"/>
      <c r="BA251" s="1104"/>
      <c r="BB251" s="1104"/>
      <c r="BC251" s="1104"/>
    </row>
    <row r="252" spans="4:55" ht="45" customHeight="1">
      <c r="D252" s="1159">
        <v>18</v>
      </c>
      <c r="E252" s="1380"/>
      <c r="F252" s="1381"/>
      <c r="G252" s="1382"/>
      <c r="H252" s="926"/>
      <c r="I252" s="927"/>
      <c r="J252" s="981"/>
      <c r="K252" s="982"/>
      <c r="L252" s="926"/>
      <c r="M252" s="926"/>
      <c r="N252" s="926"/>
      <c r="O252" s="929"/>
      <c r="P252" s="928"/>
      <c r="Q252" s="1355"/>
      <c r="R252" s="1356"/>
      <c r="S252" s="1357"/>
      <c r="T252" s="1082"/>
      <c r="U252" s="1081">
        <f t="shared" si="26"/>
        <v>0</v>
      </c>
      <c r="V252" s="1082">
        <f t="shared" si="27"/>
        <v>0</v>
      </c>
      <c r="W252" s="570">
        <f t="shared" si="28"/>
        <v>0</v>
      </c>
      <c r="X252" s="1082" t="e">
        <f t="array" ref="X252">INDEX($X$6:$AA$13,MATCH(U252&amp;V252&amp;W252,$X$6:$X$13&amp;$Y$6:$Y$13&amp;$Z$6:$Z$13,0),4)</f>
        <v>#N/A</v>
      </c>
      <c r="Y252" s="1111">
        <f>COUNTIFS(H235:H254,$AP$6,U235:U254,$AK$8)</f>
        <v>0</v>
      </c>
      <c r="Z252" s="1111">
        <f>COUNTIFS(I235:I254,$AP$6,U235:U254,$AK$8)</f>
        <v>0</v>
      </c>
      <c r="AA252" s="570"/>
      <c r="AB252" s="1104"/>
      <c r="AC252" s="1104"/>
      <c r="AD252" s="1104"/>
      <c r="AE252" s="1104"/>
      <c r="AF252" s="1104"/>
      <c r="AG252" s="1104"/>
      <c r="AH252" s="1104"/>
      <c r="AI252" s="567"/>
      <c r="AJ252" s="567"/>
      <c r="AK252" s="1082"/>
      <c r="AL252" s="1082"/>
      <c r="AM252" s="567"/>
      <c r="AN252" s="567"/>
      <c r="AO252" s="570"/>
      <c r="AP252" s="567"/>
      <c r="AQ252" s="567"/>
      <c r="AR252" s="567"/>
      <c r="AS252" s="567"/>
      <c r="AT252" s="1104"/>
      <c r="AU252" s="1104"/>
      <c r="AV252" s="1104"/>
      <c r="AW252" s="1104"/>
      <c r="AX252" s="1104"/>
      <c r="AY252" s="1104"/>
      <c r="AZ252" s="1104"/>
      <c r="BA252" s="1104"/>
      <c r="BB252" s="1104"/>
      <c r="BC252" s="1104"/>
    </row>
    <row r="253" spans="4:55" ht="45" customHeight="1">
      <c r="D253" s="1159">
        <v>19</v>
      </c>
      <c r="E253" s="1380"/>
      <c r="F253" s="1381"/>
      <c r="G253" s="1382"/>
      <c r="H253" s="926"/>
      <c r="I253" s="927"/>
      <c r="J253" s="981"/>
      <c r="K253" s="982"/>
      <c r="L253" s="926"/>
      <c r="M253" s="926"/>
      <c r="N253" s="926"/>
      <c r="O253" s="929"/>
      <c r="P253" s="928"/>
      <c r="Q253" s="1355"/>
      <c r="R253" s="1356"/>
      <c r="S253" s="1357"/>
      <c r="T253" s="1082"/>
      <c r="U253" s="1081">
        <f t="shared" si="26"/>
        <v>0</v>
      </c>
      <c r="V253" s="1082">
        <f t="shared" si="27"/>
        <v>0</v>
      </c>
      <c r="W253" s="570">
        <f t="shared" si="28"/>
        <v>0</v>
      </c>
      <c r="X253" s="1082" t="e">
        <f t="array" ref="X253">INDEX($X$6:$AA$13,MATCH(U253&amp;V253&amp;W253,$X$6:$X$13&amp;$Y$6:$Y$13&amp;$Z$6:$Z$13,0),4)</f>
        <v>#N/A</v>
      </c>
      <c r="Y253" s="1104"/>
      <c r="Z253" s="1104"/>
      <c r="AA253" s="1104"/>
      <c r="AB253" s="1104"/>
      <c r="AC253" s="1104"/>
      <c r="AD253" s="1104"/>
      <c r="AE253" s="1104"/>
      <c r="AF253" s="1104"/>
      <c r="AG253" s="1104"/>
      <c r="AH253" s="1104"/>
      <c r="AI253" s="567"/>
      <c r="AJ253" s="567"/>
      <c r="AK253" s="1082"/>
      <c r="AL253" s="1082"/>
      <c r="AM253" s="567"/>
      <c r="AN253" s="567"/>
      <c r="AO253" s="570"/>
      <c r="AP253" s="567"/>
      <c r="AQ253" s="567"/>
      <c r="AR253" s="567"/>
      <c r="AS253" s="567"/>
      <c r="AT253" s="1104"/>
      <c r="AU253" s="1104"/>
      <c r="AV253" s="1104"/>
      <c r="AW253" s="1104"/>
      <c r="AX253" s="1104"/>
      <c r="AY253" s="1104"/>
      <c r="AZ253" s="1104"/>
      <c r="BA253" s="1104"/>
      <c r="BB253" s="1104"/>
      <c r="BC253" s="1104"/>
    </row>
    <row r="254" spans="4:55" ht="45" customHeight="1" thickBot="1">
      <c r="D254" s="1160">
        <v>20</v>
      </c>
      <c r="E254" s="1380"/>
      <c r="F254" s="1381"/>
      <c r="G254" s="1382"/>
      <c r="H254" s="926"/>
      <c r="I254" s="927"/>
      <c r="J254" s="981"/>
      <c r="K254" s="982"/>
      <c r="L254" s="926"/>
      <c r="M254" s="926"/>
      <c r="N254" s="926"/>
      <c r="O254" s="929"/>
      <c r="P254" s="928"/>
      <c r="Q254" s="1365"/>
      <c r="R254" s="1366"/>
      <c r="S254" s="1367"/>
      <c r="T254" s="1082"/>
      <c r="U254" s="1081">
        <f t="shared" si="26"/>
        <v>0</v>
      </c>
      <c r="V254" s="1082">
        <f t="shared" si="27"/>
        <v>0</v>
      </c>
      <c r="W254" s="570">
        <f t="shared" si="28"/>
        <v>0</v>
      </c>
      <c r="X254" s="1082" t="e">
        <f t="array" ref="X254">INDEX($X$6:$AA$13,MATCH(U254&amp;V254&amp;W254,$X$6:$X$13&amp;$Y$6:$Y$13&amp;$Z$6:$Z$13,0),4)</f>
        <v>#N/A</v>
      </c>
      <c r="Y254" s="1104"/>
      <c r="Z254" s="1104"/>
      <c r="AA254" s="1104"/>
      <c r="AB254" s="1104"/>
      <c r="AC254" s="1104"/>
      <c r="AD254" s="1104"/>
      <c r="AE254" s="1104"/>
      <c r="AF254" s="1104"/>
      <c r="AG254" s="1104"/>
      <c r="AH254" s="567"/>
      <c r="AI254" s="570"/>
      <c r="AJ254" s="567"/>
      <c r="AK254" s="1082"/>
      <c r="AL254" s="1082"/>
      <c r="AM254" s="567"/>
      <c r="AN254" s="567"/>
      <c r="AO254" s="570"/>
      <c r="AP254" s="567"/>
      <c r="AQ254" s="567"/>
      <c r="AR254" s="567"/>
      <c r="AS254" s="567"/>
      <c r="AT254" s="1104"/>
      <c r="AU254" s="1104"/>
      <c r="AV254" s="1104"/>
      <c r="AW254" s="1104"/>
      <c r="AX254" s="1104"/>
      <c r="AY254" s="1104"/>
      <c r="AZ254" s="1104"/>
      <c r="BA254" s="1104"/>
      <c r="BB254" s="1104"/>
      <c r="BC254" s="1104"/>
    </row>
    <row r="255" spans="4:55" ht="45" customHeight="1" thickTop="1" thickBot="1">
      <c r="D255" s="1447" t="s">
        <v>350</v>
      </c>
      <c r="E255" s="1448"/>
      <c r="F255" s="1448"/>
      <c r="G255" s="1449"/>
      <c r="H255" s="974">
        <f>COUNTIF(H235:H254,"〇")</f>
        <v>0</v>
      </c>
      <c r="I255" s="975">
        <f>COUNTIF(I235:I254,"〇")</f>
        <v>0</v>
      </c>
      <c r="J255" s="1077"/>
      <c r="K255" s="1077"/>
      <c r="L255" s="977"/>
      <c r="M255" s="978"/>
      <c r="N255" s="976"/>
      <c r="O255" s="1371"/>
      <c r="P255" s="1372"/>
      <c r="Q255" s="1372"/>
      <c r="R255" s="1372"/>
      <c r="S255" s="1373"/>
      <c r="T255" s="1104"/>
      <c r="U255" s="1081"/>
      <c r="V255" s="1082"/>
      <c r="W255" s="570"/>
      <c r="X255" s="1082"/>
      <c r="Y255" s="1104"/>
      <c r="Z255" s="1104"/>
      <c r="AA255" s="1104"/>
      <c r="AB255" s="1104"/>
      <c r="AC255" s="1104"/>
      <c r="AD255" s="1104"/>
      <c r="AE255" s="1104"/>
      <c r="AF255" s="1104"/>
      <c r="AG255" s="1104"/>
      <c r="AH255" s="1100"/>
      <c r="AI255" s="1100"/>
      <c r="AJ255" s="1100"/>
      <c r="AK255" s="1082"/>
      <c r="AL255" s="1082"/>
      <c r="AM255" s="567"/>
      <c r="AN255" s="567"/>
      <c r="AO255" s="570"/>
      <c r="AP255" s="567"/>
      <c r="AQ255" s="567"/>
      <c r="AR255" s="567"/>
      <c r="AS255" s="567"/>
      <c r="AT255" s="1104"/>
      <c r="AU255" s="1104"/>
      <c r="AV255" s="1104"/>
      <c r="AW255" s="1104"/>
      <c r="AX255" s="1104"/>
      <c r="AY255" s="1104"/>
      <c r="AZ255" s="1104"/>
      <c r="BA255" s="1104"/>
      <c r="BB255" s="1104"/>
      <c r="BC255" s="1104"/>
    </row>
    <row r="256" spans="4:55" ht="45" customHeight="1" thickTop="1">
      <c r="D256" s="951" t="s">
        <v>39</v>
      </c>
      <c r="E256" s="952"/>
      <c r="F256" s="953"/>
      <c r="G256" s="953"/>
      <c r="H256" s="1477"/>
      <c r="I256" s="1478"/>
      <c r="J256" s="1473"/>
      <c r="K256" s="1474"/>
      <c r="L256" s="979">
        <f>COUNTIF(L235:L254,"○")</f>
        <v>0</v>
      </c>
      <c r="M256" s="980">
        <f>COUNTIF(M235:M254,"○")</f>
        <v>0</v>
      </c>
      <c r="N256" s="980">
        <f>COUNTIF(N235:N254,"〇")</f>
        <v>0</v>
      </c>
      <c r="O256" s="1374"/>
      <c r="P256" s="1375"/>
      <c r="Q256" s="1375"/>
      <c r="R256" s="1375"/>
      <c r="S256" s="1376"/>
      <c r="T256" s="572"/>
      <c r="U256" s="1081"/>
      <c r="V256" s="1082"/>
      <c r="W256" s="1434"/>
      <c r="X256" s="1434"/>
      <c r="Y256" s="1434"/>
      <c r="Z256" s="1082"/>
      <c r="AA256" s="1082"/>
      <c r="AB256" s="1082"/>
      <c r="AC256" s="1100"/>
      <c r="AD256" s="1100"/>
      <c r="AE256" s="1100"/>
      <c r="AF256" s="1100"/>
      <c r="AG256" s="1100"/>
      <c r="AH256" s="1100"/>
      <c r="AI256" s="1100"/>
      <c r="AJ256" s="1100"/>
      <c r="AK256" s="1082"/>
      <c r="AL256" s="1082"/>
      <c r="AM256" s="567"/>
      <c r="AN256" s="567"/>
      <c r="AO256" s="570"/>
      <c r="AP256" s="567"/>
      <c r="AQ256" s="567"/>
      <c r="AR256" s="567"/>
      <c r="AS256" s="567"/>
      <c r="AT256" s="1104"/>
      <c r="AU256" s="1104"/>
      <c r="AV256" s="1104"/>
      <c r="AW256" s="1104"/>
      <c r="AX256" s="1104"/>
      <c r="AY256" s="1104"/>
      <c r="AZ256" s="1104"/>
      <c r="BA256" s="1104"/>
      <c r="BB256" s="1104"/>
      <c r="BC256" s="1104"/>
    </row>
    <row r="257" spans="4:68" s="20" customFormat="1" ht="45" customHeight="1" thickBot="1">
      <c r="D257" s="963" t="s">
        <v>244</v>
      </c>
      <c r="E257" s="964"/>
      <c r="F257" s="965"/>
      <c r="G257" s="965"/>
      <c r="H257" s="1475"/>
      <c r="I257" s="1476"/>
      <c r="J257" s="1489"/>
      <c r="K257" s="1490"/>
      <c r="L257" s="1078">
        <f>COUNTIF(L235:L254,"△")</f>
        <v>0</v>
      </c>
      <c r="M257" s="1079">
        <f>COUNTIF(M235:M254,"△")</f>
        <v>0</v>
      </c>
      <c r="N257" s="1079">
        <f>COUNTIF(N235:N254,"△")</f>
        <v>0</v>
      </c>
      <c r="O257" s="1377"/>
      <c r="P257" s="1378"/>
      <c r="Q257" s="1378"/>
      <c r="R257" s="1378"/>
      <c r="S257" s="1379"/>
      <c r="T257" s="572"/>
      <c r="U257" s="1089"/>
      <c r="V257" s="568"/>
      <c r="W257" s="1082"/>
      <c r="X257" s="572"/>
      <c r="Y257" s="572"/>
      <c r="Z257" s="572"/>
      <c r="AA257" s="572"/>
      <c r="AB257" s="572"/>
      <c r="AC257" s="1142"/>
      <c r="AD257" s="1142"/>
      <c r="AE257" s="1142"/>
      <c r="AF257" s="1142"/>
      <c r="AG257" s="1142"/>
      <c r="AH257" s="1142"/>
      <c r="AI257" s="1142"/>
      <c r="AJ257" s="1142"/>
      <c r="AK257" s="572"/>
      <c r="AL257" s="572"/>
      <c r="AM257" s="1094"/>
      <c r="AN257" s="1094"/>
      <c r="AO257" s="1095"/>
      <c r="AP257" s="1094"/>
      <c r="AQ257" s="1094"/>
      <c r="AR257" s="1094"/>
      <c r="AS257" s="1094"/>
      <c r="AT257" s="1096"/>
      <c r="AU257" s="1096"/>
      <c r="AV257" s="1096"/>
      <c r="AW257" s="1096"/>
      <c r="AX257" s="1096"/>
      <c r="AY257" s="1096"/>
      <c r="AZ257" s="1096"/>
      <c r="BA257" s="1096"/>
      <c r="BB257" s="1096"/>
      <c r="BC257" s="1096"/>
      <c r="BD257" s="571"/>
      <c r="BE257" s="571"/>
      <c r="BF257" s="571"/>
      <c r="BG257" s="571"/>
      <c r="BH257" s="571"/>
      <c r="BI257" s="571"/>
      <c r="BJ257" s="571"/>
      <c r="BK257" s="571"/>
      <c r="BL257" s="571"/>
      <c r="BM257" s="571"/>
      <c r="BN257" s="571"/>
      <c r="BO257" s="571"/>
      <c r="BP257" s="571"/>
    </row>
    <row r="258" spans="4:68" ht="45" customHeight="1" thickBot="1">
      <c r="D258" s="1143"/>
      <c r="E258" s="1143"/>
      <c r="F258" s="1143"/>
      <c r="G258" s="1143"/>
      <c r="H258" s="1143"/>
      <c r="I258" s="1143"/>
      <c r="J258" s="1143"/>
      <c r="K258" s="1143"/>
      <c r="L258" s="1143"/>
      <c r="M258" s="1143"/>
      <c r="N258" s="1143"/>
      <c r="O258" s="1143"/>
      <c r="P258" s="1144"/>
      <c r="Q258" s="1144"/>
      <c r="R258" s="1144"/>
      <c r="S258" s="1143"/>
      <c r="T258" s="1104"/>
      <c r="U258" s="1081"/>
      <c r="V258" s="567"/>
      <c r="W258" s="570"/>
      <c r="X258" s="570"/>
      <c r="Y258" s="570"/>
      <c r="Z258" s="570"/>
      <c r="AA258" s="570"/>
      <c r="AB258" s="570"/>
      <c r="AC258" s="567"/>
      <c r="AD258" s="567"/>
      <c r="AE258" s="567"/>
      <c r="AF258" s="567"/>
      <c r="AG258" s="567"/>
      <c r="AH258" s="567"/>
      <c r="AI258" s="567"/>
      <c r="AJ258" s="567"/>
      <c r="AK258" s="567"/>
      <c r="AL258" s="567"/>
      <c r="AM258" s="567"/>
      <c r="AN258" s="567"/>
      <c r="AO258" s="570"/>
      <c r="AP258" s="567"/>
      <c r="AQ258" s="567"/>
      <c r="AR258" s="567"/>
      <c r="AS258" s="567"/>
      <c r="AT258" s="1104"/>
      <c r="AU258" s="1104"/>
      <c r="AV258" s="1104"/>
      <c r="AW258" s="1104"/>
      <c r="AX258" s="1104"/>
      <c r="AY258" s="1104"/>
      <c r="AZ258" s="1104"/>
      <c r="BA258" s="1104"/>
      <c r="BB258" s="1104"/>
      <c r="BC258" s="1104"/>
    </row>
    <row r="259" spans="4:68" s="19" customFormat="1" ht="45" customHeight="1" thickBot="1">
      <c r="D259" s="1383" t="s">
        <v>258</v>
      </c>
      <c r="E259" s="1384"/>
      <c r="F259" s="1368"/>
      <c r="G259" s="1369"/>
      <c r="H259" s="1369"/>
      <c r="I259" s="1369"/>
      <c r="J259" s="1369"/>
      <c r="K259" s="1370"/>
      <c r="L259" s="103"/>
      <c r="M259" s="103"/>
      <c r="N259" s="103"/>
      <c r="O259" s="1361" t="s">
        <v>351</v>
      </c>
      <c r="P259" s="1361"/>
      <c r="Q259" s="103" t="s">
        <v>779</v>
      </c>
      <c r="R259" s="103"/>
      <c r="S259" s="370"/>
      <c r="T259" s="1080"/>
      <c r="U259" s="1081"/>
      <c r="V259" s="567"/>
      <c r="W259" s="570"/>
      <c r="X259" s="1082"/>
      <c r="Y259" s="1389" t="s">
        <v>769</v>
      </c>
      <c r="Z259" s="1390"/>
      <c r="AA259" s="1390"/>
      <c r="AB259" s="1391"/>
      <c r="AC259" s="1392" t="s">
        <v>770</v>
      </c>
      <c r="AD259" s="1393"/>
      <c r="AE259" s="1393"/>
      <c r="AF259" s="1394"/>
      <c r="AG259" s="1083" t="s">
        <v>236</v>
      </c>
      <c r="AH259" s="1084"/>
      <c r="AI259" s="1085"/>
      <c r="AJ259" s="572"/>
      <c r="AK259" s="567"/>
      <c r="AL259" s="567"/>
      <c r="AM259" s="567"/>
      <c r="AN259" s="567"/>
      <c r="AO259" s="570"/>
      <c r="AP259" s="567"/>
      <c r="AQ259" s="1082"/>
      <c r="AR259" s="1082"/>
      <c r="AS259" s="1082"/>
      <c r="AT259" s="1086"/>
      <c r="AU259" s="1086"/>
      <c r="AV259" s="1087"/>
      <c r="AW259" s="1087"/>
      <c r="AX259" s="1087"/>
      <c r="AY259" s="1087"/>
      <c r="AZ259" s="1087"/>
      <c r="BA259" s="1087"/>
      <c r="BB259" s="1087"/>
      <c r="BC259" s="1087"/>
      <c r="BD259" s="543"/>
      <c r="BE259" s="543"/>
      <c r="BF259" s="543"/>
      <c r="BG259" s="543"/>
      <c r="BH259" s="543"/>
      <c r="BI259" s="543"/>
      <c r="BJ259" s="543"/>
      <c r="BK259" s="543"/>
      <c r="BL259" s="543"/>
      <c r="BM259" s="543"/>
      <c r="BN259" s="543"/>
      <c r="BO259" s="543"/>
      <c r="BP259" s="543"/>
    </row>
    <row r="260" spans="4:68" s="20" customFormat="1" ht="45" customHeight="1" thickBot="1">
      <c r="D260" s="1066" t="s">
        <v>35</v>
      </c>
      <c r="E260" s="1067"/>
      <c r="F260" s="1450">
        <f>①利用!$S$8</f>
        <v>0</v>
      </c>
      <c r="G260" s="1451"/>
      <c r="H260" s="1451"/>
      <c r="I260" s="1451"/>
      <c r="J260" s="1451"/>
      <c r="K260" s="1451"/>
      <c r="L260" s="1451"/>
      <c r="M260" s="1451"/>
      <c r="N260" s="1451"/>
      <c r="O260" s="1451"/>
      <c r="P260" s="1451"/>
      <c r="Q260" s="1451"/>
      <c r="R260" s="1451"/>
      <c r="S260" s="1452"/>
      <c r="T260" s="568"/>
      <c r="U260" s="1089"/>
      <c r="V260" s="572"/>
      <c r="W260" s="1082"/>
      <c r="X260" s="570"/>
      <c r="Y260" s="1090"/>
      <c r="Z260" s="1091">
        <f>COUNTIFS(L262:L281,$AO$5,U262:U281,$AK$6)</f>
        <v>0</v>
      </c>
      <c r="AA260" s="1091">
        <f>SUM(Y262:AA262)</f>
        <v>0</v>
      </c>
      <c r="AB260" s="1092">
        <f>COUNTIFS(L262:L281,$AO$7,U262:U281,$AK$6)</f>
        <v>0</v>
      </c>
      <c r="AC260" s="1395">
        <f>COUNTIFS(M262:M281,$AO$5,U262:U281,$AK$6)</f>
        <v>0</v>
      </c>
      <c r="AD260" s="1396"/>
      <c r="AE260" s="1091">
        <f>SUM(AC262:AE262)</f>
        <v>0</v>
      </c>
      <c r="AF260" s="1092">
        <f>COUNTIFS(M262:M281,$AO$7,U262:U281,$AK$6)</f>
        <v>0</v>
      </c>
      <c r="AG260" s="1093"/>
      <c r="AH260" s="1091">
        <f>COUNTIFS(N262:N281,$AO$7,U262:U281,$AK$6)</f>
        <v>0</v>
      </c>
      <c r="AI260" s="886"/>
      <c r="AJ260" s="1088"/>
      <c r="AK260" s="572"/>
      <c r="AL260" s="572"/>
      <c r="AM260" s="1094"/>
      <c r="AN260" s="1094"/>
      <c r="AO260" s="1095"/>
      <c r="AP260" s="1094"/>
      <c r="AQ260" s="1082"/>
      <c r="AR260" s="1082"/>
      <c r="AS260" s="1082"/>
      <c r="AT260" s="1086"/>
      <c r="AU260" s="1086"/>
      <c r="AV260" s="1096"/>
      <c r="AW260" s="1096"/>
      <c r="AX260" s="1096"/>
      <c r="AY260" s="1096"/>
      <c r="AZ260" s="1096"/>
      <c r="BA260" s="1096"/>
      <c r="BB260" s="1096"/>
      <c r="BC260" s="1096"/>
      <c r="BD260" s="571"/>
      <c r="BE260" s="571"/>
      <c r="BF260" s="571"/>
      <c r="BG260" s="571"/>
      <c r="BH260" s="571"/>
      <c r="BI260" s="571"/>
      <c r="BJ260" s="571"/>
      <c r="BK260" s="571"/>
      <c r="BL260" s="571"/>
      <c r="BM260" s="571"/>
      <c r="BN260" s="571"/>
      <c r="BO260" s="571"/>
      <c r="BP260" s="571"/>
    </row>
    <row r="261" spans="4:68" s="19" customFormat="1" ht="45" customHeight="1">
      <c r="D261" s="1070" t="s">
        <v>36</v>
      </c>
      <c r="E261" s="1071"/>
      <c r="F261" s="1072" t="s">
        <v>154</v>
      </c>
      <c r="G261" s="1073"/>
      <c r="H261" s="1074" t="s">
        <v>37</v>
      </c>
      <c r="I261" s="1075" t="s">
        <v>38</v>
      </c>
      <c r="J261" s="1353" t="s">
        <v>153</v>
      </c>
      <c r="K261" s="1354"/>
      <c r="L261" s="1068" t="s">
        <v>311</v>
      </c>
      <c r="M261" s="1068" t="s">
        <v>235</v>
      </c>
      <c r="N261" s="1069" t="s">
        <v>236</v>
      </c>
      <c r="O261" s="1076" t="s">
        <v>775</v>
      </c>
      <c r="P261" s="1076" t="s">
        <v>366</v>
      </c>
      <c r="Q261" s="1491" t="s">
        <v>401</v>
      </c>
      <c r="R261" s="1492"/>
      <c r="S261" s="1493"/>
      <c r="T261" s="1082"/>
      <c r="U261" s="1081"/>
      <c r="V261" s="1088"/>
      <c r="W261" s="570"/>
      <c r="X261" s="572"/>
      <c r="Y261" s="1097" t="s">
        <v>361</v>
      </c>
      <c r="Z261" s="1098" t="s">
        <v>360</v>
      </c>
      <c r="AA261" s="1082" t="s">
        <v>353</v>
      </c>
      <c r="AB261" s="1099" t="s">
        <v>362</v>
      </c>
      <c r="AC261" s="1097" t="s">
        <v>361</v>
      </c>
      <c r="AD261" s="1098" t="s">
        <v>360</v>
      </c>
      <c r="AE261" s="1082" t="s">
        <v>353</v>
      </c>
      <c r="AF261" s="1099" t="s">
        <v>362</v>
      </c>
      <c r="AG261" s="1097" t="s">
        <v>353</v>
      </c>
      <c r="AH261" s="1082" t="s">
        <v>362</v>
      </c>
      <c r="AI261" s="887"/>
      <c r="AJ261" s="1088"/>
      <c r="AK261" s="1089" t="s">
        <v>334</v>
      </c>
      <c r="AL261" s="567"/>
      <c r="AM261" s="1100">
        <f>COUNTIFS(J262:J281,$AK$12,K262:K281,"&lt;5",H262:H281,$AO$6)</f>
        <v>0</v>
      </c>
      <c r="AN261" s="1100">
        <f>COUNTIFS(J261:J281,$AK$12,K261:K281,"&lt;5",I261:I281,$AA$6)</f>
        <v>0</v>
      </c>
      <c r="AO261" s="570"/>
      <c r="AP261" s="567"/>
      <c r="AQ261" s="1082"/>
      <c r="AR261" s="1082"/>
      <c r="AS261" s="1100"/>
      <c r="AT261" s="1086"/>
      <c r="AU261" s="1087"/>
      <c r="AV261" s="1087"/>
      <c r="AW261" s="1087"/>
      <c r="AX261" s="1087"/>
      <c r="AY261" s="1087"/>
      <c r="AZ261" s="1087"/>
      <c r="BA261" s="1087"/>
      <c r="BB261" s="1087"/>
      <c r="BC261" s="1087"/>
      <c r="BD261" s="543"/>
      <c r="BE261" s="543"/>
      <c r="BF261" s="543"/>
      <c r="BG261" s="543"/>
      <c r="BH261" s="543"/>
      <c r="BI261" s="543"/>
      <c r="BJ261" s="543"/>
      <c r="BK261" s="543"/>
      <c r="BL261" s="543"/>
      <c r="BM261" s="543"/>
      <c r="BN261" s="543"/>
      <c r="BO261" s="543"/>
      <c r="BP261" s="543"/>
    </row>
    <row r="262" spans="4:68" s="19" customFormat="1" ht="45" customHeight="1">
      <c r="D262" s="1158">
        <v>1</v>
      </c>
      <c r="E262" s="1380"/>
      <c r="F262" s="1381"/>
      <c r="G262" s="1382"/>
      <c r="H262" s="926"/>
      <c r="I262" s="927"/>
      <c r="J262" s="935"/>
      <c r="K262" s="936"/>
      <c r="L262" s="926"/>
      <c r="M262" s="926"/>
      <c r="N262" s="926"/>
      <c r="O262" s="929"/>
      <c r="P262" s="928"/>
      <c r="Q262" s="1362"/>
      <c r="R262" s="1363"/>
      <c r="S262" s="1364"/>
      <c r="T262" s="1082"/>
      <c r="U262" s="1081">
        <f>$F$259</f>
        <v>0</v>
      </c>
      <c r="V262" s="1082">
        <f>H262</f>
        <v>0</v>
      </c>
      <c r="W262" s="570">
        <f>I262</f>
        <v>0</v>
      </c>
      <c r="X262" s="1082" t="e">
        <f t="array" ref="X262">INDEX($X$6:$AA$13,MATCH(U262&amp;V262&amp;W262,$X$6:$X$13&amp;$Y$6:$Y$13&amp;$Z$6:$Z$13,0),4)</f>
        <v>#N/A</v>
      </c>
      <c r="Y262" s="1093">
        <f>COUNTIFS(L262:L281,$AO$5,U262:U281,$AK$6,O262:O281,#REF!)-Y263-Y264</f>
        <v>0</v>
      </c>
      <c r="Z262" s="1091">
        <f>COUNTIFS(L262:L281,$AO$5,U262:U281,$AK$6)-Y262-Y263-Z263-Z264-Y264</f>
        <v>0</v>
      </c>
      <c r="AA262" s="1091">
        <f>COUNTIFS(L262:L281,$AO$7,U262:U281,$AK$6,O262:O281,#REF!)-AA263-AA264</f>
        <v>0</v>
      </c>
      <c r="AB262" s="1092">
        <f>AB260-AA263-AA264-AA262-AB263-AB264</f>
        <v>0</v>
      </c>
      <c r="AC262" s="1093">
        <f>COUNTIFS(M262:M281,$AO$5,U262:U281,$AK$6,O262:O281,#REF!)-AC263-AC264</f>
        <v>0</v>
      </c>
      <c r="AD262" s="1091">
        <f>COUNTIFS(M262:M281,$AO$5,U262:U281,$AK$6)-AC262-AC263-AC264-AD264-AD263</f>
        <v>0</v>
      </c>
      <c r="AE262" s="1091">
        <f>COUNTIFS(M262:M281,$AO$7,U262:U281,$AK$6,O262:O281,#REF!)-AE263-AE264</f>
        <v>0</v>
      </c>
      <c r="AF262" s="1092">
        <f>AF260-AE263-AE264-AE262-AF263-AF264</f>
        <v>0</v>
      </c>
      <c r="AG262" s="1093">
        <f>COUNTIFS(N262:N281,$AO$7,U262:U281,$AK$6,O262:O281,#REF!)-AG263-AG264</f>
        <v>0</v>
      </c>
      <c r="AH262" s="1091">
        <f>AH260-AG263-AG264-AG262-AH263-AH264</f>
        <v>0</v>
      </c>
      <c r="AI262" s="886"/>
      <c r="AJ262" s="1088"/>
      <c r="AK262" s="1089" t="s">
        <v>335</v>
      </c>
      <c r="AL262" s="567"/>
      <c r="AM262" s="1100">
        <f>COUNTIFS(J262:J281,$AK$12,K262:K281,"&gt;4",H262:H281,$AO$6)</f>
        <v>0</v>
      </c>
      <c r="AN262" s="1100">
        <f>COUNTIFS(J262:J281,$AK$12,K262:K281,"&gt;4",I262:I281,$AA$6)</f>
        <v>0</v>
      </c>
      <c r="AO262" s="570"/>
      <c r="AP262" s="567"/>
      <c r="AQ262" s="567"/>
      <c r="AR262" s="567"/>
      <c r="AS262" s="567"/>
      <c r="AT262" s="1087"/>
      <c r="AU262" s="1087"/>
      <c r="AV262" s="1087"/>
      <c r="AW262" s="1087"/>
      <c r="AX262" s="1087"/>
      <c r="AY262" s="1087"/>
      <c r="AZ262" s="1087"/>
      <c r="BA262" s="1087"/>
      <c r="BB262" s="1087"/>
      <c r="BC262" s="1087"/>
      <c r="BD262" s="543"/>
      <c r="BE262" s="543"/>
      <c r="BF262" s="543"/>
      <c r="BG262" s="543"/>
      <c r="BH262" s="543"/>
      <c r="BI262" s="543"/>
      <c r="BJ262" s="543"/>
      <c r="BK262" s="543"/>
      <c r="BL262" s="543"/>
      <c r="BM262" s="543"/>
      <c r="BN262" s="543"/>
      <c r="BO262" s="543"/>
      <c r="BP262" s="543"/>
    </row>
    <row r="263" spans="4:68" ht="45" customHeight="1">
      <c r="D263" s="1159">
        <v>2</v>
      </c>
      <c r="E263" s="1380"/>
      <c r="F263" s="1381"/>
      <c r="G263" s="1382"/>
      <c r="H263" s="926"/>
      <c r="I263" s="927"/>
      <c r="J263" s="935"/>
      <c r="K263" s="936"/>
      <c r="L263" s="926"/>
      <c r="M263" s="926"/>
      <c r="N263" s="926"/>
      <c r="O263" s="929"/>
      <c r="P263" s="928"/>
      <c r="Q263" s="1355"/>
      <c r="R263" s="1356"/>
      <c r="S263" s="1357"/>
      <c r="T263" s="1082"/>
      <c r="U263" s="1081">
        <f t="shared" ref="U263:U281" si="29">$F$259</f>
        <v>0</v>
      </c>
      <c r="V263" s="1082">
        <f>H263</f>
        <v>0</v>
      </c>
      <c r="W263" s="570">
        <f>I263</f>
        <v>0</v>
      </c>
      <c r="X263" s="1082" t="e">
        <f t="array" ref="X263">INDEX($X$6:$AA$13,MATCH(U263&amp;V263&amp;W263,$X$6:$X$13&amp;$Y$6:$Y$13&amp;$Z$6:$Z$13,0),4)</f>
        <v>#N/A</v>
      </c>
      <c r="Y263" s="1101">
        <f>COUNTIFS(L262:L281,$AN$5,U262:U281,$AK$6,P262:P281,#REF!,O262:O281,#REF!)</f>
        <v>0</v>
      </c>
      <c r="Z263" s="1102">
        <f>COUNTIFS(L262:L281,$AO$5,U262:U281,$AK$6,P262:P281,#REF!)-Y263</f>
        <v>0</v>
      </c>
      <c r="AA263" s="1102">
        <f>COUNTIFS(L262:L281,$AN$6,U262:U281,$AK$6,P262:P281,#REF!,O262:O281,#REF!)</f>
        <v>0</v>
      </c>
      <c r="AB263" s="1103">
        <f>COUNTIFS(L262:L281,$AN$6,U262:U281,$AK$6,P262:P281,#REF!)-AA263</f>
        <v>0</v>
      </c>
      <c r="AC263" s="1101">
        <f>COUNTIFS(M262:M281,$AO$5,U262:U281,$AK$6,P262:P281,#REF!,O262:O281,#REF!)</f>
        <v>0</v>
      </c>
      <c r="AD263" s="1102">
        <f>COUNTIFS(M262:M281,$AO$5,U262:U281,$AK$6,P262:P281,#REF!)-AC263</f>
        <v>0</v>
      </c>
      <c r="AE263" s="1102">
        <f>COUNTIFS(M262:M281,$AN$6,U262:U281,$AK$6,P262:P281,#REF!,O262:O281,#REF!)</f>
        <v>0</v>
      </c>
      <c r="AF263" s="1103">
        <f>COUNTIFS(M262:M281,$AN$6,U262:U281,$AK$6,P262:P281,#REF!)-AE263</f>
        <v>0</v>
      </c>
      <c r="AG263" s="1101">
        <f>COUNTIFS(N262:N281,$AN$6,U262:U281,$AK$6,P262:P281,#REF!,O262:O281,#REF!)</f>
        <v>0</v>
      </c>
      <c r="AH263" s="1102">
        <f>COUNTIFS(N262:N281,$AN$6,U262:U281,$AK$6,P262:P281,#REF!)-AG263</f>
        <v>0</v>
      </c>
      <c r="AI263" s="1103"/>
      <c r="AJ263" s="1088" t="s">
        <v>773</v>
      </c>
      <c r="AK263" s="1082"/>
      <c r="AL263" s="567"/>
      <c r="AM263" s="1100">
        <f>COUNTIFS(J262:J281,$AK$13,K262:K281,"&lt;5",H262:H281,$AA$6)</f>
        <v>0</v>
      </c>
      <c r="AN263" s="1100">
        <f>COUNTIFS(J262:J281,$AK$13,K262:K281,"&lt;5",I262:I281,$AA$6)</f>
        <v>0</v>
      </c>
      <c r="AO263" s="570"/>
      <c r="AP263" s="567"/>
      <c r="AQ263" s="567"/>
      <c r="AR263" s="567"/>
      <c r="AS263" s="567"/>
      <c r="AT263" s="1104"/>
      <c r="AU263" s="1104"/>
      <c r="AV263" s="1104"/>
      <c r="AW263" s="1104"/>
      <c r="AX263" s="1104"/>
      <c r="AY263" s="1104"/>
      <c r="AZ263" s="1104"/>
      <c r="BA263" s="1104"/>
      <c r="BB263" s="1104"/>
      <c r="BC263" s="1104"/>
    </row>
    <row r="264" spans="4:68" ht="45" customHeight="1">
      <c r="D264" s="1159">
        <v>3</v>
      </c>
      <c r="E264" s="1380"/>
      <c r="F264" s="1381"/>
      <c r="G264" s="1382"/>
      <c r="H264" s="926"/>
      <c r="I264" s="927"/>
      <c r="J264" s="935"/>
      <c r="K264" s="936"/>
      <c r="L264" s="926"/>
      <c r="M264" s="926"/>
      <c r="N264" s="926"/>
      <c r="O264" s="929"/>
      <c r="P264" s="928"/>
      <c r="Q264" s="1355"/>
      <c r="R264" s="1356"/>
      <c r="S264" s="1357"/>
      <c r="T264" s="1082"/>
      <c r="U264" s="1081">
        <f t="shared" si="29"/>
        <v>0</v>
      </c>
      <c r="V264" s="1082">
        <f t="shared" ref="V264:V281" si="30">H264</f>
        <v>0</v>
      </c>
      <c r="W264" s="570">
        <f t="shared" ref="W264:W281" si="31">I264</f>
        <v>0</v>
      </c>
      <c r="X264" s="1082" t="e">
        <f t="array" ref="X264">INDEX($X$6:$AA$13,MATCH(U264&amp;V264&amp;W264,$X$6:$X$13&amp;$Y$6:$Y$13&amp;$Z$6:$Z$13,0),4)</f>
        <v>#N/A</v>
      </c>
      <c r="Y264" s="1105">
        <f>COUNTIFS(L262:L281,$AN$5,U262:U281,$AK$6,P262:P281,#REF!,O262:O281,#REF!)</f>
        <v>0</v>
      </c>
      <c r="Z264" s="1106">
        <f>COUNTIFS(L262:L281,$AN$5,U262:U281,$AK$6,P262:P281,#REF!)-Y264</f>
        <v>0</v>
      </c>
      <c r="AA264" s="1106">
        <f>COUNTIFS(L262:L281,$AN$6,U262:U281,$AK$6,P262:P281,#REF!,O262:O281,#REF!)</f>
        <v>0</v>
      </c>
      <c r="AB264" s="1107">
        <f>COUNTIFS(L262:L281,$AN$6,U262:U281,$AK$6,P262:P281,#REF!)-AA264</f>
        <v>0</v>
      </c>
      <c r="AC264" s="1105">
        <f>COUNTIFS(M262:M281,$AN$5,U262:U281,$AK$6,P262:P281,#REF!,O262:O281,#REF!)</f>
        <v>0</v>
      </c>
      <c r="AD264" s="1106">
        <f>COUNTIFS(M262:M281,$AN$5,U262:U281,$AK$6,P262:P281,#REF!)-AC264</f>
        <v>0</v>
      </c>
      <c r="AE264" s="1106">
        <f>COUNTIFS(M262:M281,$AN$6,U262:U281,$AK$6,P262:P281,#REF!,O262:O281,#REF!)</f>
        <v>0</v>
      </c>
      <c r="AF264" s="1107">
        <f>COUNTIFS(M262:M281,$AN$6,U262:U281,$AK$6,P262:P281,#REF!)-AE264</f>
        <v>0</v>
      </c>
      <c r="AG264" s="1105">
        <f>COUNTIFS(N262:N281,$AN$6,U262:U281,$AK$6,P262:P281,#REF!,O262:O281,#REF!)</f>
        <v>0</v>
      </c>
      <c r="AH264" s="1106">
        <f>COUNTIFS(N262:N281,$AN$6,U262:U281,$AK$6,P262:P281,#REF!)-AG264</f>
        <v>0</v>
      </c>
      <c r="AI264" s="1107"/>
      <c r="AJ264" s="1088" t="s">
        <v>771</v>
      </c>
      <c r="AK264" s="1082"/>
      <c r="AL264" s="567"/>
      <c r="AM264" s="1100">
        <f>COUNTIFS(J262:J281,$AK$14,K262:K281,"&lt;5",H262:H281,$AA$6)</f>
        <v>0</v>
      </c>
      <c r="AN264" s="1100">
        <f>COUNTIFS(J262:J281,$AK$14,K262:K281,"&lt;5",I262:I281,$AA$6)</f>
        <v>0</v>
      </c>
      <c r="AO264" s="570"/>
      <c r="AP264" s="567"/>
      <c r="AQ264" s="567"/>
      <c r="AR264" s="567"/>
      <c r="AS264" s="567"/>
      <c r="AT264" s="1104"/>
      <c r="AU264" s="1104"/>
      <c r="AV264" s="1104"/>
      <c r="AW264" s="1104"/>
      <c r="AX264" s="1104"/>
      <c r="AY264" s="1104"/>
      <c r="AZ264" s="1104"/>
      <c r="BA264" s="1104"/>
      <c r="BB264" s="1104"/>
      <c r="BC264" s="1104"/>
    </row>
    <row r="265" spans="4:68" ht="45" customHeight="1">
      <c r="D265" s="1159">
        <v>4</v>
      </c>
      <c r="E265" s="1380"/>
      <c r="F265" s="1381"/>
      <c r="G265" s="1382"/>
      <c r="H265" s="926"/>
      <c r="I265" s="927"/>
      <c r="J265" s="935"/>
      <c r="K265" s="936"/>
      <c r="L265" s="926"/>
      <c r="M265" s="926"/>
      <c r="N265" s="926"/>
      <c r="O265" s="929"/>
      <c r="P265" s="928"/>
      <c r="Q265" s="1355"/>
      <c r="R265" s="1356"/>
      <c r="S265" s="1357"/>
      <c r="T265" s="1082"/>
      <c r="U265" s="1081">
        <f t="shared" si="29"/>
        <v>0</v>
      </c>
      <c r="V265" s="1082">
        <f t="shared" si="30"/>
        <v>0</v>
      </c>
      <c r="W265" s="570">
        <f t="shared" si="31"/>
        <v>0</v>
      </c>
      <c r="X265" s="1082" t="e">
        <f t="array" ref="X265">INDEX($X$6:$AA$13,MATCH(U265&amp;V265&amp;W265,$X$6:$X$13&amp;$Y$6:$Y$13&amp;$Z$6:$Z$13,0),4)</f>
        <v>#N/A</v>
      </c>
      <c r="Y265" s="1108">
        <f>SUM(Y262:Y264)</f>
        <v>0</v>
      </c>
      <c r="Z265" s="570">
        <f>SUM(Z262:Z264)</f>
        <v>0</v>
      </c>
      <c r="AA265" s="570">
        <f>SUM(AA262:AA264)</f>
        <v>0</v>
      </c>
      <c r="AB265" s="1099">
        <f>SUM(AB262:AB264)</f>
        <v>0</v>
      </c>
      <c r="AC265" s="1108">
        <f>SUM(AC262:AC264)</f>
        <v>0</v>
      </c>
      <c r="AD265" s="570">
        <f>SUM(AD261:AD264)</f>
        <v>0</v>
      </c>
      <c r="AE265" s="570">
        <f>SUM(AE261:AE264)</f>
        <v>0</v>
      </c>
      <c r="AF265" s="1099">
        <f>SUM(AF262:AF264)</f>
        <v>0</v>
      </c>
      <c r="AG265" s="570">
        <f>SUM(AG261:AG264)</f>
        <v>0</v>
      </c>
      <c r="AH265" s="1082"/>
      <c r="AI265" s="1092"/>
      <c r="AJ265" s="1088"/>
      <c r="AK265" s="1082"/>
      <c r="AL265" s="567"/>
      <c r="AM265" s="1100">
        <f>SUM(AM262:AM264)</f>
        <v>0</v>
      </c>
      <c r="AN265" s="1100">
        <f>SUM(AN262:AN264)</f>
        <v>0</v>
      </c>
      <c r="AO265" s="570"/>
      <c r="AP265" s="567"/>
      <c r="AQ265" s="567"/>
      <c r="AR265" s="567"/>
      <c r="AS265" s="567"/>
      <c r="AT265" s="1104"/>
      <c r="AU265" s="1104"/>
      <c r="AV265" s="1104"/>
      <c r="AW265" s="1104"/>
      <c r="AX265" s="1104"/>
      <c r="AY265" s="1104"/>
      <c r="AZ265" s="1104"/>
      <c r="BA265" s="1104"/>
      <c r="BB265" s="1104"/>
      <c r="BC265" s="1104"/>
    </row>
    <row r="266" spans="4:68" ht="45" customHeight="1">
      <c r="D266" s="1159">
        <v>5</v>
      </c>
      <c r="E266" s="1380"/>
      <c r="F266" s="1381"/>
      <c r="G266" s="1382"/>
      <c r="H266" s="926"/>
      <c r="I266" s="927"/>
      <c r="J266" s="935"/>
      <c r="K266" s="936"/>
      <c r="L266" s="926"/>
      <c r="M266" s="926"/>
      <c r="N266" s="926"/>
      <c r="O266" s="929"/>
      <c r="P266" s="928"/>
      <c r="Q266" s="1355"/>
      <c r="R266" s="1356"/>
      <c r="S266" s="1357"/>
      <c r="T266" s="1082"/>
      <c r="U266" s="1081">
        <f t="shared" si="29"/>
        <v>0</v>
      </c>
      <c r="V266" s="1082">
        <f t="shared" si="30"/>
        <v>0</v>
      </c>
      <c r="W266" s="570">
        <f t="shared" si="31"/>
        <v>0</v>
      </c>
      <c r="X266" s="1082" t="e">
        <f t="array" ref="X266">INDEX($X$6:$AA$13,MATCH(U266&amp;V266&amp;W266,$X$6:$X$13&amp;$Y$6:$Y$13&amp;$Z$6:$Z$13,0),4)</f>
        <v>#N/A</v>
      </c>
      <c r="Y266" s="1531">
        <f>SUM(Y265:AB265)</f>
        <v>0</v>
      </c>
      <c r="Z266" s="1532"/>
      <c r="AA266" s="1532"/>
      <c r="AB266" s="1533"/>
      <c r="AC266" s="1531">
        <f>SUM(AC265:AF265)</f>
        <v>0</v>
      </c>
      <c r="AD266" s="1532"/>
      <c r="AE266" s="1532"/>
      <c r="AF266" s="1533"/>
      <c r="AG266" s="1534">
        <f>SUM(AG265:AH265)</f>
        <v>0</v>
      </c>
      <c r="AH266" s="1535"/>
      <c r="AI266" s="1099"/>
      <c r="AJ266" s="567"/>
      <c r="AK266" s="1082"/>
      <c r="AL266" s="1082"/>
      <c r="AM266" s="567"/>
      <c r="AN266" s="567"/>
      <c r="AO266" s="570"/>
      <c r="AP266" s="567"/>
      <c r="AQ266" s="567"/>
      <c r="AR266" s="567"/>
      <c r="AS266" s="567"/>
      <c r="AT266" s="1104"/>
      <c r="AU266" s="1104"/>
      <c r="AV266" s="1104"/>
      <c r="AW266" s="1104"/>
      <c r="AX266" s="1104"/>
      <c r="AY266" s="1104"/>
      <c r="AZ266" s="1104"/>
      <c r="BA266" s="1104"/>
      <c r="BB266" s="1104"/>
      <c r="BC266" s="1104"/>
    </row>
    <row r="267" spans="4:68" ht="45" customHeight="1">
      <c r="D267" s="1159">
        <v>6</v>
      </c>
      <c r="E267" s="1380"/>
      <c r="F267" s="1381"/>
      <c r="G267" s="1382"/>
      <c r="H267" s="926"/>
      <c r="I267" s="927"/>
      <c r="J267" s="935"/>
      <c r="K267" s="936"/>
      <c r="L267" s="926"/>
      <c r="M267" s="926"/>
      <c r="N267" s="926"/>
      <c r="O267" s="929"/>
      <c r="P267" s="928"/>
      <c r="Q267" s="1355"/>
      <c r="R267" s="1356"/>
      <c r="S267" s="1357"/>
      <c r="T267" s="1082"/>
      <c r="U267" s="1081">
        <f t="shared" si="29"/>
        <v>0</v>
      </c>
      <c r="V267" s="1082">
        <f t="shared" si="30"/>
        <v>0</v>
      </c>
      <c r="W267" s="570">
        <f t="shared" si="31"/>
        <v>0</v>
      </c>
      <c r="X267" s="1082" t="e">
        <f t="array" ref="X267">INDEX($X$6:$AA$13,MATCH(U267&amp;V267&amp;W267,$X$6:$X$13&amp;$Y$6:$Y$13&amp;$Z$6:$Z$13,0),4)</f>
        <v>#N/A</v>
      </c>
      <c r="Y267" s="1110">
        <f>COUNTIFS(H262:H281,$AP$6,U262:U281,$AK$6,O262:O281,#REF!)</f>
        <v>0</v>
      </c>
      <c r="Z267" s="1111">
        <f>COUNTIFS(I262:I281,$AP$6,U262:U281,$AK$6,O262:O281,#REF!)</f>
        <v>0</v>
      </c>
      <c r="AA267" s="1111">
        <f>COUNTIFS(H262:H281,$AP$6,U262:U281,$AK$6)-Y267</f>
        <v>0</v>
      </c>
      <c r="AB267" s="1112">
        <f>COUNTIFS(I262:I281,$AP$6,U262:U281,$AK$6)-Z267</f>
        <v>0</v>
      </c>
      <c r="AC267" s="1113"/>
      <c r="AD267" s="1114"/>
      <c r="AE267" s="1088"/>
      <c r="AF267" s="1115"/>
      <c r="AG267" s="1097"/>
      <c r="AH267" s="570"/>
      <c r="AI267" s="1116"/>
      <c r="AJ267" s="567"/>
      <c r="AK267" s="1082"/>
      <c r="AL267" s="1082"/>
      <c r="AM267" s="567"/>
      <c r="AN267" s="567"/>
      <c r="AO267" s="570"/>
      <c r="AP267" s="567"/>
      <c r="AQ267" s="567"/>
      <c r="AR267" s="567"/>
      <c r="AS267" s="567"/>
      <c r="AT267" s="1104"/>
      <c r="AU267" s="1104"/>
      <c r="AV267" s="1104"/>
      <c r="AW267" s="1104"/>
      <c r="AX267" s="1104"/>
      <c r="AY267" s="1104"/>
      <c r="AZ267" s="1104"/>
      <c r="BA267" s="1104"/>
      <c r="BB267" s="1104"/>
      <c r="BC267" s="1104"/>
    </row>
    <row r="268" spans="4:68" ht="45" customHeight="1">
      <c r="D268" s="1159">
        <v>7</v>
      </c>
      <c r="E268" s="1380"/>
      <c r="F268" s="1381"/>
      <c r="G268" s="1382"/>
      <c r="H268" s="926"/>
      <c r="I268" s="927"/>
      <c r="J268" s="935"/>
      <c r="K268" s="936"/>
      <c r="L268" s="926"/>
      <c r="M268" s="926"/>
      <c r="N268" s="926"/>
      <c r="O268" s="929"/>
      <c r="P268" s="928"/>
      <c r="Q268" s="1355"/>
      <c r="R268" s="1356"/>
      <c r="S268" s="1357"/>
      <c r="T268" s="1082"/>
      <c r="U268" s="1081">
        <f t="shared" si="29"/>
        <v>0</v>
      </c>
      <c r="V268" s="1082">
        <f t="shared" si="30"/>
        <v>0</v>
      </c>
      <c r="W268" s="570">
        <f t="shared" si="31"/>
        <v>0</v>
      </c>
      <c r="X268" s="1082" t="e">
        <f t="array" ref="X268">INDEX($X$6:$AA$13,MATCH(U268&amp;V268&amp;W268,$X$6:$X$13&amp;$Y$6:$Y$13&amp;$Z$6:$Z$13,0),4)</f>
        <v>#N/A</v>
      </c>
      <c r="Y268" s="1117"/>
      <c r="Z268" s="1082">
        <f>COUNTIFS(L262:L281,$AO$5,U262:U281,$AK$7)</f>
        <v>0</v>
      </c>
      <c r="AA268" s="1082">
        <f>SUM(Z270:AB270)</f>
        <v>0</v>
      </c>
      <c r="AB268" s="1099">
        <f>COUNTIFS(L262:L281,$AO$7,U262:U281,$AK$7)</f>
        <v>0</v>
      </c>
      <c r="AC268" s="1097">
        <f>COUNTIFS(M262:M281,$AO$5,U262:U281,$AK$6)</f>
        <v>0</v>
      </c>
      <c r="AD268" s="1082">
        <f>COUNTIFS(P262:P281,$AO$5,U262:U281,$AK$6)</f>
        <v>0</v>
      </c>
      <c r="AE268" s="1082">
        <f>SUM(AD270:AF270)</f>
        <v>0</v>
      </c>
      <c r="AF268" s="1099">
        <f>COUNTIFS(M262:M281,$AO$7,U262:U281,$AK$7)</f>
        <v>0</v>
      </c>
      <c r="AG268" s="1097" t="s">
        <v>236</v>
      </c>
      <c r="AH268" s="1082">
        <f>COUNTIFS(N262:N281,$AO$7,U262:U281,$AK$7)</f>
        <v>0</v>
      </c>
      <c r="AI268" s="1099"/>
      <c r="AJ268" s="1534" t="s">
        <v>548</v>
      </c>
      <c r="AK268" s="1082"/>
      <c r="AL268" s="1082"/>
      <c r="AM268" s="567"/>
      <c r="AN268" s="567"/>
      <c r="AO268" s="570"/>
      <c r="AP268" s="567"/>
      <c r="AQ268" s="567"/>
      <c r="AR268" s="567"/>
      <c r="AS268" s="567"/>
      <c r="AT268" s="1104"/>
      <c r="AU268" s="1104"/>
      <c r="AV268" s="1104"/>
      <c r="AW268" s="1104"/>
      <c r="AX268" s="1104"/>
      <c r="AY268" s="1104"/>
      <c r="AZ268" s="1104"/>
      <c r="BA268" s="1104"/>
      <c r="BB268" s="1104"/>
      <c r="BC268" s="1104"/>
    </row>
    <row r="269" spans="4:68" ht="45" customHeight="1">
      <c r="D269" s="1159">
        <v>8</v>
      </c>
      <c r="E269" s="1380"/>
      <c r="F269" s="1381"/>
      <c r="G269" s="1382"/>
      <c r="H269" s="926"/>
      <c r="I269" s="927"/>
      <c r="J269" s="935"/>
      <c r="K269" s="936"/>
      <c r="L269" s="926"/>
      <c r="M269" s="926"/>
      <c r="N269" s="926"/>
      <c r="O269" s="929"/>
      <c r="P269" s="928"/>
      <c r="Q269" s="1355"/>
      <c r="R269" s="1356"/>
      <c r="S269" s="1357"/>
      <c r="T269" s="1082"/>
      <c r="U269" s="1081">
        <f t="shared" si="29"/>
        <v>0</v>
      </c>
      <c r="V269" s="1082">
        <f t="shared" si="30"/>
        <v>0</v>
      </c>
      <c r="W269" s="570">
        <f t="shared" si="31"/>
        <v>0</v>
      </c>
      <c r="X269" s="1082" t="e">
        <f t="array" ref="X269">INDEX($X$6:$AA$13,MATCH(U269&amp;V269&amp;W269,$X$6:$X$13&amp;$Y$6:$Y$13&amp;$Z$6:$Z$13,0),4)</f>
        <v>#N/A</v>
      </c>
      <c r="Y269" s="1093"/>
      <c r="Z269" s="1118" t="s">
        <v>364</v>
      </c>
      <c r="AA269" s="1091"/>
      <c r="AB269" s="1092" t="s">
        <v>365</v>
      </c>
      <c r="AC269" s="1093"/>
      <c r="AD269" s="1118" t="s">
        <v>364</v>
      </c>
      <c r="AE269" s="1091"/>
      <c r="AF269" s="1092" t="s">
        <v>365</v>
      </c>
      <c r="AG269" s="1093"/>
      <c r="AH269" s="1091" t="s">
        <v>365</v>
      </c>
      <c r="AI269" s="1119"/>
      <c r="AJ269" s="1534"/>
      <c r="AK269" s="1082"/>
      <c r="AL269" s="1082"/>
      <c r="AM269" s="567"/>
      <c r="AN269" s="567"/>
      <c r="AO269" s="570"/>
      <c r="AP269" s="567"/>
      <c r="AQ269" s="567"/>
      <c r="AR269" s="567"/>
      <c r="AS269" s="567"/>
      <c r="AT269" s="1104"/>
      <c r="AU269" s="1104"/>
      <c r="AV269" s="1104"/>
      <c r="AW269" s="1104"/>
      <c r="AX269" s="1104"/>
      <c r="AY269" s="1104"/>
      <c r="AZ269" s="1104"/>
      <c r="BA269" s="1104"/>
      <c r="BB269" s="1104"/>
      <c r="BC269" s="1104"/>
    </row>
    <row r="270" spans="4:68" ht="45" customHeight="1">
      <c r="D270" s="1159">
        <v>9</v>
      </c>
      <c r="E270" s="1380"/>
      <c r="F270" s="1381"/>
      <c r="G270" s="1382"/>
      <c r="H270" s="926"/>
      <c r="I270" s="927"/>
      <c r="J270" s="935"/>
      <c r="K270" s="936"/>
      <c r="L270" s="926"/>
      <c r="M270" s="926"/>
      <c r="N270" s="926"/>
      <c r="O270" s="929"/>
      <c r="P270" s="928"/>
      <c r="Q270" s="1355"/>
      <c r="R270" s="1356"/>
      <c r="S270" s="1357"/>
      <c r="T270" s="1082"/>
      <c r="U270" s="1081">
        <f t="shared" si="29"/>
        <v>0</v>
      </c>
      <c r="V270" s="1082">
        <f t="shared" si="30"/>
        <v>0</v>
      </c>
      <c r="W270" s="570">
        <f t="shared" si="31"/>
        <v>0</v>
      </c>
      <c r="X270" s="1082" t="e">
        <f t="array" ref="X270">INDEX($X$6:$AA$13,MATCH(U270&amp;V270&amp;W270,$X$6:$X$13&amp;$Y$6:$Y$13&amp;$Z$6:$Z$13,0),4)</f>
        <v>#N/A</v>
      </c>
      <c r="Y270" s="1097"/>
      <c r="Z270" s="1082">
        <f>COUNTIFS(L262:L281,$AO$5,U262:U281,$AK$7)-Y270-Y271-Z271-Z272-AA270-Y272</f>
        <v>0</v>
      </c>
      <c r="AA270" s="1082"/>
      <c r="AB270" s="1099">
        <f>AB268-AA271-AA272-AA270-AB271-AB272</f>
        <v>0</v>
      </c>
      <c r="AC270" s="1097"/>
      <c r="AD270" s="1082">
        <f>COUNTIFS(M262:M281,$AO$5,U262:U281,$AK$7)-AC270-AC271-AC272-AD272-AD271</f>
        <v>0</v>
      </c>
      <c r="AE270" s="1082"/>
      <c r="AF270" s="1099">
        <f>AF268-AE271-AE272-AE270-AF271-AF272</f>
        <v>0</v>
      </c>
      <c r="AG270" s="1097"/>
      <c r="AH270" s="1082">
        <f>AH268-AG271-AG272-AG270-AH271-AH272</f>
        <v>0</v>
      </c>
      <c r="AI270" s="1109"/>
      <c r="AJ270" s="1534"/>
      <c r="AK270" s="1082"/>
      <c r="AL270" s="1082"/>
      <c r="AM270" s="567"/>
      <c r="AN270" s="567"/>
      <c r="AO270" s="570"/>
      <c r="AP270" s="567"/>
      <c r="AQ270" s="567"/>
      <c r="AR270" s="567"/>
      <c r="AS270" s="567"/>
      <c r="AT270" s="1104"/>
      <c r="AU270" s="1104"/>
      <c r="AV270" s="1104"/>
      <c r="AW270" s="1104"/>
      <c r="AX270" s="1104"/>
      <c r="AY270" s="1104"/>
      <c r="AZ270" s="1104"/>
      <c r="BA270" s="1104"/>
      <c r="BB270" s="1104"/>
      <c r="BC270" s="1104"/>
    </row>
    <row r="271" spans="4:68" ht="45" customHeight="1">
      <c r="D271" s="1159">
        <v>10</v>
      </c>
      <c r="E271" s="1380"/>
      <c r="F271" s="1381"/>
      <c r="G271" s="1382"/>
      <c r="H271" s="926"/>
      <c r="I271" s="927"/>
      <c r="J271" s="935"/>
      <c r="K271" s="936"/>
      <c r="L271" s="926"/>
      <c r="M271" s="926"/>
      <c r="N271" s="926"/>
      <c r="O271" s="929"/>
      <c r="P271" s="928"/>
      <c r="Q271" s="1355"/>
      <c r="R271" s="1356"/>
      <c r="S271" s="1357"/>
      <c r="T271" s="1082"/>
      <c r="U271" s="1081">
        <f t="shared" si="29"/>
        <v>0</v>
      </c>
      <c r="V271" s="1082">
        <f t="shared" si="30"/>
        <v>0</v>
      </c>
      <c r="W271" s="570">
        <f t="shared" si="31"/>
        <v>0</v>
      </c>
      <c r="X271" s="1082" t="e">
        <f t="array" ref="X271">INDEX($X$6:$AA$13,MATCH(U271&amp;V271&amp;W271,$X$6:$X$13&amp;$Y$6:$Y$13&amp;$Z$6:$Z$13,0),4)</f>
        <v>#N/A</v>
      </c>
      <c r="Y271" s="1120"/>
      <c r="Z271" s="1121">
        <f>COUNTIFS(L262:L281,$AO$5,U262:U281,$AK$7,P262:P281,#REF!)-Y271</f>
        <v>0</v>
      </c>
      <c r="AA271" s="1122"/>
      <c r="AB271" s="1123">
        <f>COUNTIFS(L262:L281,$AN$6,U262:U281,$AK$7,P262:P281,#REF!)-AA271</f>
        <v>0</v>
      </c>
      <c r="AC271" s="1120"/>
      <c r="AD271" s="1121">
        <f>COUNTIFS(M262:M281,$AO$5,U262:U281,$AK$7,P262:P281,#REF!)-AC271</f>
        <v>0</v>
      </c>
      <c r="AE271" s="1122"/>
      <c r="AF271" s="1123">
        <f>COUNTIFS(M262:M281,$AN$6,U262:U281,$AK$7,P262:P281,#REF!)-AE271</f>
        <v>0</v>
      </c>
      <c r="AG271" s="1120"/>
      <c r="AH271" s="1122">
        <f>COUNTIFS(N262:N281,$AN$6,U262:U281,$AK$7,P262:P281,#REF!)-AG271</f>
        <v>0</v>
      </c>
      <c r="AI271" s="1123"/>
      <c r="AJ271" s="1124" t="s">
        <v>768</v>
      </c>
      <c r="AK271" s="1082"/>
      <c r="AL271" s="1082"/>
      <c r="AM271" s="567"/>
      <c r="AN271" s="567"/>
      <c r="AO271" s="570"/>
      <c r="AP271" s="567"/>
      <c r="AQ271" s="567"/>
      <c r="AR271" s="567"/>
      <c r="AS271" s="567"/>
      <c r="AT271" s="1104"/>
      <c r="AU271" s="1104"/>
      <c r="AV271" s="1104"/>
      <c r="AW271" s="1104"/>
      <c r="AX271" s="1104"/>
      <c r="AY271" s="1104"/>
      <c r="AZ271" s="1104"/>
      <c r="BA271" s="1104"/>
      <c r="BB271" s="1104"/>
      <c r="BC271" s="1104"/>
    </row>
    <row r="272" spans="4:68" ht="45" customHeight="1">
      <c r="D272" s="1159">
        <v>11</v>
      </c>
      <c r="E272" s="1380"/>
      <c r="F272" s="1381"/>
      <c r="G272" s="1382"/>
      <c r="H272" s="926"/>
      <c r="I272" s="927"/>
      <c r="J272" s="935"/>
      <c r="K272" s="936"/>
      <c r="L272" s="926"/>
      <c r="M272" s="926"/>
      <c r="N272" s="926"/>
      <c r="O272" s="929"/>
      <c r="P272" s="928"/>
      <c r="Q272" s="1355"/>
      <c r="R272" s="1356"/>
      <c r="S272" s="1357"/>
      <c r="T272" s="1082"/>
      <c r="U272" s="1081">
        <f t="shared" si="29"/>
        <v>0</v>
      </c>
      <c r="V272" s="1082">
        <f t="shared" si="30"/>
        <v>0</v>
      </c>
      <c r="W272" s="570">
        <f t="shared" si="31"/>
        <v>0</v>
      </c>
      <c r="X272" s="1082" t="e">
        <f t="array" ref="X272">INDEX($X$6:$AA$13,MATCH(U272&amp;V272&amp;W272,$X$6:$X$13&amp;$Y$6:$Y$13&amp;$Z$6:$Z$13,0),4)</f>
        <v>#N/A</v>
      </c>
      <c r="Y272" s="1105"/>
      <c r="Z272" s="1125">
        <f>COUNTIFS(L262:L281,$AO$5,U262:U281,$AK$7,P262:P281,#REF!)-Y272</f>
        <v>0</v>
      </c>
      <c r="AA272" s="1106"/>
      <c r="AB272" s="1126">
        <f>COUNTIFS(L262:L281,$AN$6,U262:U281,$AK$7,P262:P281,#REF!)-AA272</f>
        <v>0</v>
      </c>
      <c r="AC272" s="1105"/>
      <c r="AD272" s="1125">
        <f>COUNTIFS(M262:M281,$AO$5,U262:U281,$AK$7,P262:P281,#REF!)-AC272</f>
        <v>0</v>
      </c>
      <c r="AE272" s="1106"/>
      <c r="AF272" s="1126">
        <f>COUNTIFS(M262:M281,$AN$6,U262:U281,$AK$7,P262:P281,#REF!)-AE272</f>
        <v>0</v>
      </c>
      <c r="AG272" s="1105"/>
      <c r="AH272" s="1125">
        <f>COUNTIFS(N262:N281,$AO$7,U262:U281,$AK$7,P262:P281,#REF!)-AG272</f>
        <v>0</v>
      </c>
      <c r="AI272" s="1126"/>
      <c r="AJ272" s="567" t="s">
        <v>771</v>
      </c>
      <c r="AK272" s="1082"/>
      <c r="AL272" s="1082"/>
      <c r="AM272" s="567"/>
      <c r="AN272" s="567"/>
      <c r="AO272" s="570"/>
      <c r="AP272" s="567"/>
      <c r="AQ272" s="567"/>
      <c r="AR272" s="567"/>
      <c r="AS272" s="567"/>
      <c r="AT272" s="1104"/>
      <c r="AU272" s="1104"/>
      <c r="AV272" s="1104"/>
      <c r="AW272" s="1104"/>
      <c r="AX272" s="1104"/>
      <c r="AY272" s="1104"/>
      <c r="AZ272" s="1104"/>
      <c r="BA272" s="1104"/>
      <c r="BB272" s="1104"/>
      <c r="BC272" s="1104"/>
    </row>
    <row r="273" spans="4:68" ht="45" customHeight="1">
      <c r="D273" s="1159">
        <v>12</v>
      </c>
      <c r="E273" s="1380"/>
      <c r="F273" s="1381"/>
      <c r="G273" s="1382"/>
      <c r="H273" s="926"/>
      <c r="I273" s="927"/>
      <c r="J273" s="935"/>
      <c r="K273" s="936"/>
      <c r="L273" s="926"/>
      <c r="M273" s="926"/>
      <c r="N273" s="926"/>
      <c r="O273" s="929"/>
      <c r="P273" s="928"/>
      <c r="Q273" s="1355"/>
      <c r="R273" s="1356"/>
      <c r="S273" s="1357"/>
      <c r="T273" s="1082"/>
      <c r="U273" s="1081">
        <f t="shared" si="29"/>
        <v>0</v>
      </c>
      <c r="V273" s="1082">
        <f t="shared" si="30"/>
        <v>0</v>
      </c>
      <c r="W273" s="570">
        <f t="shared" si="31"/>
        <v>0</v>
      </c>
      <c r="X273" s="1082" t="e">
        <f t="array" ref="X273">INDEX($X$6:$AA$13,MATCH(U273&amp;V273&amp;W273,$X$6:$X$13&amp;$Y$6:$Y$13&amp;$Z$6:$Z$13,0),4)</f>
        <v>#N/A</v>
      </c>
      <c r="Y273" s="1108">
        <f>SUM(Y270:Y272)</f>
        <v>0</v>
      </c>
      <c r="Z273" s="570">
        <f>SUM(Z270:Z272)</f>
        <v>0</v>
      </c>
      <c r="AA273" s="1082"/>
      <c r="AB273" s="1099">
        <f>SUM(AB270:AB272)</f>
        <v>0</v>
      </c>
      <c r="AC273" s="1108">
        <f>SUM(AC270:AC272)</f>
        <v>0</v>
      </c>
      <c r="AD273" s="570">
        <f>SUM(AD269:AD272)</f>
        <v>0</v>
      </c>
      <c r="AE273" s="1082"/>
      <c r="AF273" s="1099">
        <f>SUM(AF270:AF272)</f>
        <v>0</v>
      </c>
      <c r="AG273" s="1097"/>
      <c r="AH273" s="1082"/>
      <c r="AI273" s="1109"/>
      <c r="AJ273" s="1127"/>
      <c r="AK273" s="1082"/>
      <c r="AL273" s="1082"/>
      <c r="AM273" s="567"/>
      <c r="AN273" s="567"/>
      <c r="AO273" s="570"/>
      <c r="AP273" s="567"/>
      <c r="AQ273" s="567"/>
      <c r="AR273" s="567"/>
      <c r="AS273" s="567"/>
      <c r="AT273" s="1104"/>
      <c r="AU273" s="1104"/>
      <c r="AV273" s="1104"/>
      <c r="AW273" s="1104"/>
      <c r="AX273" s="1104"/>
      <c r="AY273" s="1104"/>
      <c r="AZ273" s="1104"/>
      <c r="BA273" s="1104"/>
      <c r="BB273" s="1104"/>
      <c r="BC273" s="1104"/>
    </row>
    <row r="274" spans="4:68" ht="45" customHeight="1">
      <c r="D274" s="1159">
        <v>13</v>
      </c>
      <c r="E274" s="1380"/>
      <c r="F274" s="1381"/>
      <c r="G274" s="1382"/>
      <c r="H274" s="926"/>
      <c r="I274" s="927"/>
      <c r="J274" s="935"/>
      <c r="K274" s="936"/>
      <c r="L274" s="926"/>
      <c r="M274" s="926"/>
      <c r="N274" s="926"/>
      <c r="O274" s="929"/>
      <c r="P274" s="928"/>
      <c r="Q274" s="1355"/>
      <c r="R274" s="1356"/>
      <c r="S274" s="1357"/>
      <c r="T274" s="1082"/>
      <c r="U274" s="1081">
        <f t="shared" si="29"/>
        <v>0</v>
      </c>
      <c r="V274" s="1082">
        <f t="shared" si="30"/>
        <v>0</v>
      </c>
      <c r="W274" s="570">
        <f t="shared" si="31"/>
        <v>0</v>
      </c>
      <c r="X274" s="1082" t="e">
        <f t="array" ref="X274">INDEX($X$6:$AA$13,MATCH(U274&amp;V274&amp;W274,$X$6:$X$13&amp;$Y$6:$Y$13&amp;$Z$6:$Z$13,0),4)</f>
        <v>#N/A</v>
      </c>
      <c r="Y274" s="1531">
        <f>SUM(Y273:AB273)</f>
        <v>0</v>
      </c>
      <c r="Z274" s="1532"/>
      <c r="AA274" s="1532"/>
      <c r="AB274" s="1533"/>
      <c r="AC274" s="1531">
        <f>SUM(AC273:AF273)</f>
        <v>0</v>
      </c>
      <c r="AD274" s="1532"/>
      <c r="AE274" s="1532"/>
      <c r="AF274" s="1533"/>
      <c r="AG274" s="1534">
        <f>SUM(AH270:AH273)</f>
        <v>0</v>
      </c>
      <c r="AH274" s="1535"/>
      <c r="AI274" s="1109"/>
      <c r="AJ274" s="1127"/>
      <c r="AK274" s="1082"/>
      <c r="AL274" s="1082"/>
      <c r="AM274" s="567"/>
      <c r="AN274" s="567"/>
      <c r="AO274" s="570"/>
      <c r="AP274" s="567"/>
      <c r="AQ274" s="567"/>
      <c r="AR274" s="567"/>
      <c r="AS274" s="567"/>
      <c r="AT274" s="1104"/>
      <c r="AU274" s="1104"/>
      <c r="AV274" s="1104"/>
      <c r="AW274" s="1104"/>
      <c r="AX274" s="1104"/>
      <c r="AY274" s="1104"/>
      <c r="AZ274" s="1104"/>
      <c r="BA274" s="1104"/>
      <c r="BB274" s="1104"/>
      <c r="BC274" s="1104"/>
    </row>
    <row r="275" spans="4:68" ht="45" customHeight="1">
      <c r="D275" s="1159">
        <v>14</v>
      </c>
      <c r="E275" s="1380"/>
      <c r="F275" s="1381"/>
      <c r="G275" s="1382"/>
      <c r="H275" s="926"/>
      <c r="I275" s="927"/>
      <c r="J275" s="981"/>
      <c r="K275" s="982"/>
      <c r="L275" s="926"/>
      <c r="M275" s="926"/>
      <c r="N275" s="926"/>
      <c r="O275" s="929"/>
      <c r="P275" s="928"/>
      <c r="Q275" s="1355"/>
      <c r="R275" s="1356"/>
      <c r="S275" s="1357"/>
      <c r="T275" s="1082"/>
      <c r="U275" s="1081">
        <f t="shared" si="29"/>
        <v>0</v>
      </c>
      <c r="V275" s="1082">
        <f t="shared" si="30"/>
        <v>0</v>
      </c>
      <c r="W275" s="570">
        <f t="shared" si="31"/>
        <v>0</v>
      </c>
      <c r="X275" s="1082" t="e">
        <f t="array" ref="X275">INDEX($X$6:$AA$13,MATCH(U275&amp;V275&amp;W275,$X$6:$X$13&amp;$Y$6:$Y$13&amp;$Z$6:$Z$13,0),4)</f>
        <v>#N/A</v>
      </c>
      <c r="Y275" s="1110">
        <f>COUNTIFS(H262:H281,$AP$6,U262:U281,$AK$7)</f>
        <v>0</v>
      </c>
      <c r="Z275" s="1111">
        <f>COUNTIFS(I262:I281,$AP$6,U262:U281,$AK$6)</f>
        <v>0</v>
      </c>
      <c r="AA275" s="1104"/>
      <c r="AB275" s="1128"/>
      <c r="AC275" s="1113"/>
      <c r="AD275" s="1104"/>
      <c r="AE275" s="1104"/>
      <c r="AF275" s="1128"/>
      <c r="AG275" s="1129"/>
      <c r="AH275" s="1082"/>
      <c r="AI275" s="1109"/>
      <c r="AJ275" s="1127"/>
      <c r="AK275" s="1082"/>
      <c r="AL275" s="1082"/>
      <c r="AM275" s="567"/>
      <c r="AN275" s="567"/>
      <c r="AO275" s="570"/>
      <c r="AP275" s="567"/>
      <c r="AQ275" s="567"/>
      <c r="AR275" s="567"/>
      <c r="AS275" s="567"/>
      <c r="AT275" s="1104"/>
      <c r="AU275" s="1104"/>
      <c r="AV275" s="1104"/>
      <c r="AW275" s="1104"/>
      <c r="AX275" s="1104"/>
      <c r="AY275" s="1104"/>
      <c r="AZ275" s="1104"/>
      <c r="BA275" s="1104"/>
      <c r="BB275" s="1104"/>
      <c r="BC275" s="1104"/>
    </row>
    <row r="276" spans="4:68" ht="45" customHeight="1">
      <c r="D276" s="1159">
        <v>15</v>
      </c>
      <c r="E276" s="1380"/>
      <c r="F276" s="1381"/>
      <c r="G276" s="1382"/>
      <c r="H276" s="926"/>
      <c r="I276" s="927"/>
      <c r="J276" s="981"/>
      <c r="K276" s="982"/>
      <c r="L276" s="926"/>
      <c r="M276" s="926"/>
      <c r="N276" s="926"/>
      <c r="O276" s="929"/>
      <c r="P276" s="928"/>
      <c r="Q276" s="1355"/>
      <c r="R276" s="1356"/>
      <c r="S276" s="1357"/>
      <c r="T276" s="1082"/>
      <c r="U276" s="1081">
        <f t="shared" si="29"/>
        <v>0</v>
      </c>
      <c r="V276" s="1082">
        <f t="shared" si="30"/>
        <v>0</v>
      </c>
      <c r="W276" s="570">
        <f t="shared" si="31"/>
        <v>0</v>
      </c>
      <c r="X276" s="1082" t="e">
        <f t="array" ref="X276">INDEX($X$6:$AA$13,MATCH(U276&amp;V276&amp;W276,$X$6:$X$13&amp;$Y$6:$Y$13&amp;$Z$6:$Z$13,0),4)</f>
        <v>#N/A</v>
      </c>
      <c r="Y276" s="1130"/>
      <c r="Z276" s="1118" t="s">
        <v>372</v>
      </c>
      <c r="AA276" s="1131"/>
      <c r="AB276" s="1092" t="s">
        <v>373</v>
      </c>
      <c r="AC276" s="1132"/>
      <c r="AD276" s="1118" t="s">
        <v>372</v>
      </c>
      <c r="AE276" s="1133"/>
      <c r="AF276" s="1092" t="s">
        <v>373</v>
      </c>
      <c r="AG276" s="1134"/>
      <c r="AH276" s="1091" t="s">
        <v>373</v>
      </c>
      <c r="AI276" s="1119"/>
      <c r="AJ276" s="1536" t="s">
        <v>772</v>
      </c>
      <c r="AK276" s="1082"/>
      <c r="AL276" s="1082"/>
      <c r="AM276" s="567"/>
      <c r="AN276" s="567"/>
      <c r="AO276" s="570"/>
      <c r="AP276" s="567"/>
      <c r="AQ276" s="567"/>
      <c r="AR276" s="567"/>
      <c r="AS276" s="567"/>
      <c r="AT276" s="1104"/>
      <c r="AU276" s="1104"/>
      <c r="AV276" s="1104"/>
      <c r="AW276" s="1104"/>
      <c r="AX276" s="1104"/>
      <c r="AY276" s="1104"/>
      <c r="AZ276" s="1104"/>
      <c r="BA276" s="1104"/>
      <c r="BB276" s="1104"/>
      <c r="BC276" s="1104"/>
    </row>
    <row r="277" spans="4:68" ht="45" customHeight="1">
      <c r="D277" s="1159">
        <v>16</v>
      </c>
      <c r="E277" s="1380"/>
      <c r="F277" s="1381"/>
      <c r="G277" s="1382"/>
      <c r="H277" s="926"/>
      <c r="I277" s="927"/>
      <c r="J277" s="981"/>
      <c r="K277" s="982"/>
      <c r="L277" s="926"/>
      <c r="M277" s="926"/>
      <c r="N277" s="926"/>
      <c r="O277" s="929"/>
      <c r="P277" s="928"/>
      <c r="Q277" s="1355"/>
      <c r="R277" s="1356"/>
      <c r="S277" s="1357"/>
      <c r="T277" s="1082"/>
      <c r="U277" s="1081">
        <f t="shared" si="29"/>
        <v>0</v>
      </c>
      <c r="V277" s="1082">
        <f t="shared" si="30"/>
        <v>0</v>
      </c>
      <c r="W277" s="570">
        <f t="shared" si="31"/>
        <v>0</v>
      </c>
      <c r="X277" s="1082" t="e">
        <f t="array" ref="X277">INDEX($X$6:$AA$13,MATCH(U277&amp;V277&amp;W277,$X$6:$X$13&amp;$Y$6:$Y$13&amp;$Z$6:$Z$13,0),4)</f>
        <v>#N/A</v>
      </c>
      <c r="Y277" s="1135"/>
      <c r="Z277" s="1136">
        <f>COUNTIFS(L262:L281,$AN$5,U262:U281,$AK$8)</f>
        <v>0</v>
      </c>
      <c r="AA277" s="1137"/>
      <c r="AB277" s="1138">
        <f>COUNTIFS(L262:L281,$AN$6,U262:U281,$AK$8)</f>
        <v>0</v>
      </c>
      <c r="AC277" s="1139"/>
      <c r="AD277" s="1136">
        <f>COUNTIFS(M262:M281,$AN$5,U262:U281,$AK$8)</f>
        <v>0</v>
      </c>
      <c r="AE277" s="1137"/>
      <c r="AF277" s="1138">
        <f>COUNTIFS(M262:M281,$AN$6,U262:U281,$AK$8)</f>
        <v>0</v>
      </c>
      <c r="AG277" s="1140"/>
      <c r="AH277" s="1136">
        <f>COUNTIFS(N262:N281,$AN$6,U262:U281,$AK$8)</f>
        <v>0</v>
      </c>
      <c r="AI277" s="1141"/>
      <c r="AJ277" s="1536"/>
      <c r="AK277" s="1082"/>
      <c r="AL277" s="1082"/>
      <c r="AM277" s="567"/>
      <c r="AN277" s="567"/>
      <c r="AO277" s="570"/>
      <c r="AP277" s="567"/>
      <c r="AQ277" s="567"/>
      <c r="AR277" s="567"/>
      <c r="AS277" s="567"/>
      <c r="AT277" s="1104"/>
      <c r="AU277" s="1104"/>
      <c r="AV277" s="1104"/>
      <c r="AW277" s="1104"/>
      <c r="AX277" s="1104"/>
      <c r="AY277" s="1104"/>
      <c r="AZ277" s="1104"/>
      <c r="BA277" s="1104"/>
      <c r="BB277" s="1104"/>
      <c r="BC277" s="1104"/>
    </row>
    <row r="278" spans="4:68" ht="45" customHeight="1">
      <c r="D278" s="1159">
        <v>17</v>
      </c>
      <c r="E278" s="1380"/>
      <c r="F278" s="1381"/>
      <c r="G278" s="1382"/>
      <c r="H278" s="926"/>
      <c r="I278" s="927"/>
      <c r="J278" s="981"/>
      <c r="K278" s="982"/>
      <c r="L278" s="926"/>
      <c r="M278" s="926"/>
      <c r="N278" s="926"/>
      <c r="O278" s="929"/>
      <c r="P278" s="928"/>
      <c r="Q278" s="1161"/>
      <c r="R278" s="1162"/>
      <c r="S278" s="1163"/>
      <c r="T278" s="1082"/>
      <c r="U278" s="1081">
        <f t="shared" si="29"/>
        <v>0</v>
      </c>
      <c r="V278" s="1082">
        <f t="shared" si="30"/>
        <v>0</v>
      </c>
      <c r="W278" s="570">
        <f t="shared" si="31"/>
        <v>0</v>
      </c>
      <c r="X278" s="1082" t="e">
        <f t="array" ref="X278">INDEX($X$6:$AA$13,MATCH(U278&amp;V278&amp;W278,$X$6:$X$13&amp;$Y$6:$Y$13&amp;$Z$6:$Z$13,0),4)</f>
        <v>#N/A</v>
      </c>
      <c r="Y278" s="570" t="s">
        <v>80</v>
      </c>
      <c r="Z278" s="1104" t="s">
        <v>26</v>
      </c>
      <c r="AA278" s="570"/>
      <c r="AB278" s="1104"/>
      <c r="AC278" s="1104"/>
      <c r="AD278" s="1104"/>
      <c r="AE278" s="1104"/>
      <c r="AF278" s="1104"/>
      <c r="AG278" s="1104"/>
      <c r="AH278" s="1104"/>
      <c r="AI278" s="567"/>
      <c r="AJ278" s="567"/>
      <c r="AK278" s="1082"/>
      <c r="AL278" s="1082"/>
      <c r="AM278" s="567"/>
      <c r="AN278" s="567"/>
      <c r="AO278" s="570"/>
      <c r="AP278" s="567"/>
      <c r="AQ278" s="567"/>
      <c r="AR278" s="567"/>
      <c r="AS278" s="567"/>
      <c r="AT278" s="1104"/>
      <c r="AU278" s="1104"/>
      <c r="AV278" s="1104"/>
      <c r="AW278" s="1104"/>
      <c r="AX278" s="1104"/>
      <c r="AY278" s="1104"/>
      <c r="AZ278" s="1104"/>
      <c r="BA278" s="1104"/>
      <c r="BB278" s="1104"/>
      <c r="BC278" s="1104"/>
    </row>
    <row r="279" spans="4:68" ht="45" customHeight="1">
      <c r="D279" s="1159">
        <v>18</v>
      </c>
      <c r="E279" s="1380"/>
      <c r="F279" s="1381"/>
      <c r="G279" s="1382"/>
      <c r="H279" s="926"/>
      <c r="I279" s="927"/>
      <c r="J279" s="981"/>
      <c r="K279" s="982"/>
      <c r="L279" s="926"/>
      <c r="M279" s="926"/>
      <c r="N279" s="926"/>
      <c r="O279" s="929"/>
      <c r="P279" s="928"/>
      <c r="Q279" s="1355"/>
      <c r="R279" s="1356"/>
      <c r="S279" s="1357"/>
      <c r="T279" s="1082"/>
      <c r="U279" s="1081">
        <f t="shared" si="29"/>
        <v>0</v>
      </c>
      <c r="V279" s="1082">
        <f t="shared" si="30"/>
        <v>0</v>
      </c>
      <c r="W279" s="570">
        <f t="shared" si="31"/>
        <v>0</v>
      </c>
      <c r="X279" s="1082" t="e">
        <f t="array" ref="X279">INDEX($X$6:$AA$13,MATCH(U279&amp;V279&amp;W279,$X$6:$X$13&amp;$Y$6:$Y$13&amp;$Z$6:$Z$13,0),4)</f>
        <v>#N/A</v>
      </c>
      <c r="Y279" s="1111">
        <f>COUNTIFS(H262:H281,$AP$6,U262:U281,$AK$8)</f>
        <v>0</v>
      </c>
      <c r="Z279" s="1111">
        <f>COUNTIFS(I262:I281,$AP$6,U262:U281,$AK$8)</f>
        <v>0</v>
      </c>
      <c r="AA279" s="570"/>
      <c r="AB279" s="1104"/>
      <c r="AC279" s="1104"/>
      <c r="AD279" s="1104"/>
      <c r="AE279" s="1104"/>
      <c r="AF279" s="1104"/>
      <c r="AG279" s="1104"/>
      <c r="AH279" s="1104"/>
      <c r="AI279" s="567"/>
      <c r="AJ279" s="567"/>
      <c r="AK279" s="1082"/>
      <c r="AL279" s="1082"/>
      <c r="AM279" s="567"/>
      <c r="AN279" s="567"/>
      <c r="AO279" s="570"/>
      <c r="AP279" s="567"/>
      <c r="AQ279" s="567"/>
      <c r="AR279" s="567"/>
      <c r="AS279" s="567"/>
      <c r="AT279" s="1104"/>
      <c r="AU279" s="1104"/>
      <c r="AV279" s="1104"/>
      <c r="AW279" s="1104"/>
      <c r="AX279" s="1104"/>
      <c r="AY279" s="1104"/>
      <c r="AZ279" s="1104"/>
      <c r="BA279" s="1104"/>
      <c r="BB279" s="1104"/>
      <c r="BC279" s="1104"/>
    </row>
    <row r="280" spans="4:68" ht="45" customHeight="1">
      <c r="D280" s="1159">
        <v>19</v>
      </c>
      <c r="E280" s="1380"/>
      <c r="F280" s="1381"/>
      <c r="G280" s="1382"/>
      <c r="H280" s="926"/>
      <c r="I280" s="927"/>
      <c r="J280" s="981"/>
      <c r="K280" s="982"/>
      <c r="L280" s="926"/>
      <c r="M280" s="926"/>
      <c r="N280" s="926"/>
      <c r="O280" s="929"/>
      <c r="P280" s="928"/>
      <c r="Q280" s="1355"/>
      <c r="R280" s="1356"/>
      <c r="S280" s="1357"/>
      <c r="T280" s="1082"/>
      <c r="U280" s="1081">
        <f t="shared" si="29"/>
        <v>0</v>
      </c>
      <c r="V280" s="1082">
        <f t="shared" si="30"/>
        <v>0</v>
      </c>
      <c r="W280" s="570">
        <f t="shared" si="31"/>
        <v>0</v>
      </c>
      <c r="X280" s="1082" t="e">
        <f t="array" ref="X280">INDEX($X$6:$AA$13,MATCH(U280&amp;V280&amp;W280,$X$6:$X$13&amp;$Y$6:$Y$13&amp;$Z$6:$Z$13,0),4)</f>
        <v>#N/A</v>
      </c>
      <c r="Y280" s="1104"/>
      <c r="Z280" s="1104"/>
      <c r="AA280" s="1104"/>
      <c r="AB280" s="1104"/>
      <c r="AC280" s="1104"/>
      <c r="AD280" s="1104"/>
      <c r="AE280" s="1104"/>
      <c r="AF280" s="1104"/>
      <c r="AG280" s="1104"/>
      <c r="AH280" s="1104"/>
      <c r="AI280" s="567"/>
      <c r="AJ280" s="567"/>
      <c r="AK280" s="1082"/>
      <c r="AL280" s="1082"/>
      <c r="AM280" s="567"/>
      <c r="AN280" s="567"/>
      <c r="AO280" s="570"/>
      <c r="AP280" s="567"/>
      <c r="AQ280" s="567"/>
      <c r="AR280" s="567"/>
      <c r="AS280" s="567"/>
      <c r="AT280" s="1104"/>
      <c r="AU280" s="1104"/>
      <c r="AV280" s="1104"/>
      <c r="AW280" s="1104"/>
      <c r="AX280" s="1104"/>
      <c r="AY280" s="1104"/>
      <c r="AZ280" s="1104"/>
      <c r="BA280" s="1104"/>
      <c r="BB280" s="1104"/>
      <c r="BC280" s="1104"/>
    </row>
    <row r="281" spans="4:68" ht="45" customHeight="1" thickBot="1">
      <c r="D281" s="1160">
        <v>20</v>
      </c>
      <c r="E281" s="1380"/>
      <c r="F281" s="1381"/>
      <c r="G281" s="1382"/>
      <c r="H281" s="926"/>
      <c r="I281" s="927"/>
      <c r="J281" s="981"/>
      <c r="K281" s="982"/>
      <c r="L281" s="926"/>
      <c r="M281" s="926"/>
      <c r="N281" s="926"/>
      <c r="O281" s="929"/>
      <c r="P281" s="928"/>
      <c r="Q281" s="1365"/>
      <c r="R281" s="1366"/>
      <c r="S281" s="1367"/>
      <c r="T281" s="1082"/>
      <c r="U281" s="1081">
        <f t="shared" si="29"/>
        <v>0</v>
      </c>
      <c r="V281" s="1082">
        <f t="shared" si="30"/>
        <v>0</v>
      </c>
      <c r="W281" s="570">
        <f t="shared" si="31"/>
        <v>0</v>
      </c>
      <c r="X281" s="1082" t="e">
        <f t="array" ref="X281">INDEX($X$6:$AA$13,MATCH(U281&amp;V281&amp;W281,$X$6:$X$13&amp;$Y$6:$Y$13&amp;$Z$6:$Z$13,0),4)</f>
        <v>#N/A</v>
      </c>
      <c r="Y281" s="1104"/>
      <c r="Z281" s="1104"/>
      <c r="AA281" s="1104"/>
      <c r="AB281" s="1104"/>
      <c r="AC281" s="1104"/>
      <c r="AD281" s="1104"/>
      <c r="AE281" s="1104"/>
      <c r="AF281" s="1104"/>
      <c r="AG281" s="1104"/>
      <c r="AH281" s="567"/>
      <c r="AI281" s="570"/>
      <c r="AJ281" s="567"/>
      <c r="AK281" s="1082"/>
      <c r="AL281" s="1082"/>
      <c r="AM281" s="567"/>
      <c r="AN281" s="567"/>
      <c r="AO281" s="570"/>
      <c r="AP281" s="567"/>
      <c r="AQ281" s="567"/>
      <c r="AR281" s="567"/>
      <c r="AS281" s="567"/>
      <c r="AT281" s="1104"/>
      <c r="AU281" s="1104"/>
      <c r="AV281" s="1104"/>
      <c r="AW281" s="1104"/>
      <c r="AX281" s="1104"/>
      <c r="AY281" s="1104"/>
      <c r="AZ281" s="1104"/>
      <c r="BA281" s="1104"/>
      <c r="BB281" s="1104"/>
      <c r="BC281" s="1104"/>
    </row>
    <row r="282" spans="4:68" ht="45" customHeight="1" thickTop="1" thickBot="1">
      <c r="D282" s="1447" t="s">
        <v>350</v>
      </c>
      <c r="E282" s="1448"/>
      <c r="F282" s="1448"/>
      <c r="G282" s="1449"/>
      <c r="H282" s="974">
        <f>COUNTIF(H262:H281,"〇")</f>
        <v>0</v>
      </c>
      <c r="I282" s="975">
        <f>COUNTIF(I262:I281,"〇")</f>
        <v>0</v>
      </c>
      <c r="J282" s="1077"/>
      <c r="K282" s="1077"/>
      <c r="L282" s="977"/>
      <c r="M282" s="978"/>
      <c r="N282" s="976"/>
      <c r="O282" s="1371"/>
      <c r="P282" s="1372"/>
      <c r="Q282" s="1372"/>
      <c r="R282" s="1372"/>
      <c r="S282" s="1373"/>
      <c r="T282" s="1104"/>
      <c r="U282" s="1081"/>
      <c r="V282" s="1082"/>
      <c r="W282" s="570"/>
      <c r="X282" s="1082"/>
      <c r="Y282" s="1104"/>
      <c r="Z282" s="1104"/>
      <c r="AA282" s="1104"/>
      <c r="AB282" s="1104"/>
      <c r="AC282" s="1104"/>
      <c r="AD282" s="1104"/>
      <c r="AE282" s="1104"/>
      <c r="AF282" s="1104"/>
      <c r="AG282" s="1104"/>
      <c r="AH282" s="1100"/>
      <c r="AI282" s="1100"/>
      <c r="AJ282" s="1100"/>
      <c r="AK282" s="1082"/>
      <c r="AL282" s="1082"/>
      <c r="AM282" s="567"/>
      <c r="AN282" s="567"/>
      <c r="AO282" s="570"/>
      <c r="AP282" s="567"/>
      <c r="AQ282" s="567"/>
      <c r="AR282" s="567"/>
      <c r="AS282" s="567"/>
      <c r="AT282" s="1104"/>
      <c r="AU282" s="1104"/>
      <c r="AV282" s="1104"/>
      <c r="AW282" s="1104"/>
      <c r="AX282" s="1104"/>
      <c r="AY282" s="1104"/>
      <c r="AZ282" s="1104"/>
      <c r="BA282" s="1104"/>
      <c r="BB282" s="1104"/>
      <c r="BC282" s="1104"/>
    </row>
    <row r="283" spans="4:68" ht="45" customHeight="1" thickTop="1">
      <c r="D283" s="951" t="s">
        <v>39</v>
      </c>
      <c r="E283" s="952"/>
      <c r="F283" s="953"/>
      <c r="G283" s="953"/>
      <c r="H283" s="1477"/>
      <c r="I283" s="1478"/>
      <c r="J283" s="1473"/>
      <c r="K283" s="1474"/>
      <c r="L283" s="979">
        <f>COUNTIF(L262:L281,"○")</f>
        <v>0</v>
      </c>
      <c r="M283" s="980">
        <f>COUNTIF(M262:M281,"○")</f>
        <v>0</v>
      </c>
      <c r="N283" s="980">
        <f>COUNTIF(N262:N281,"〇")</f>
        <v>0</v>
      </c>
      <c r="O283" s="1374"/>
      <c r="P283" s="1375"/>
      <c r="Q283" s="1375"/>
      <c r="R283" s="1375"/>
      <c r="S283" s="1376"/>
      <c r="T283" s="572"/>
      <c r="U283" s="1081"/>
      <c r="V283" s="1082"/>
      <c r="W283" s="1434"/>
      <c r="X283" s="1434"/>
      <c r="Y283" s="1434"/>
      <c r="Z283" s="1082"/>
      <c r="AA283" s="1082"/>
      <c r="AB283" s="1082"/>
      <c r="AC283" s="1100"/>
      <c r="AD283" s="1100"/>
      <c r="AE283" s="1100"/>
      <c r="AF283" s="1100"/>
      <c r="AG283" s="1100"/>
      <c r="AH283" s="1100"/>
      <c r="AI283" s="1100"/>
      <c r="AJ283" s="1100"/>
      <c r="AK283" s="1082"/>
      <c r="AL283" s="1082"/>
      <c r="AM283" s="567"/>
      <c r="AN283" s="567"/>
      <c r="AO283" s="570"/>
      <c r="AP283" s="567"/>
      <c r="AQ283" s="567"/>
      <c r="AR283" s="567"/>
      <c r="AS283" s="567"/>
      <c r="AT283" s="1104"/>
      <c r="AU283" s="1104"/>
      <c r="AV283" s="1104"/>
      <c r="AW283" s="1104"/>
      <c r="AX283" s="1104"/>
      <c r="AY283" s="1104"/>
      <c r="AZ283" s="1104"/>
      <c r="BA283" s="1104"/>
      <c r="BB283" s="1104"/>
      <c r="BC283" s="1104"/>
    </row>
    <row r="284" spans="4:68" s="20" customFormat="1" ht="45" customHeight="1" thickBot="1">
      <c r="D284" s="963" t="s">
        <v>244</v>
      </c>
      <c r="E284" s="964"/>
      <c r="F284" s="965"/>
      <c r="G284" s="965"/>
      <c r="H284" s="1475"/>
      <c r="I284" s="1476"/>
      <c r="J284" s="1489"/>
      <c r="K284" s="1490"/>
      <c r="L284" s="1078">
        <f>COUNTIF(L262:L281,"△")</f>
        <v>0</v>
      </c>
      <c r="M284" s="1079">
        <f>COUNTIF(M262:M281,"△")</f>
        <v>0</v>
      </c>
      <c r="N284" s="1079">
        <f>COUNTIF(N262:N281,"△")</f>
        <v>0</v>
      </c>
      <c r="O284" s="1377"/>
      <c r="P284" s="1378"/>
      <c r="Q284" s="1378"/>
      <c r="R284" s="1378"/>
      <c r="S284" s="1379"/>
      <c r="T284" s="572"/>
      <c r="U284" s="1089"/>
      <c r="V284" s="568"/>
      <c r="W284" s="1082"/>
      <c r="X284" s="572"/>
      <c r="Y284" s="572"/>
      <c r="Z284" s="572"/>
      <c r="AA284" s="572"/>
      <c r="AB284" s="572"/>
      <c r="AC284" s="1142"/>
      <c r="AD284" s="1142"/>
      <c r="AE284" s="1142"/>
      <c r="AF284" s="1142"/>
      <c r="AG284" s="1142"/>
      <c r="AH284" s="1142"/>
      <c r="AI284" s="1142"/>
      <c r="AJ284" s="1142"/>
      <c r="AK284" s="572"/>
      <c r="AL284" s="572"/>
      <c r="AM284" s="1094"/>
      <c r="AN284" s="1094"/>
      <c r="AO284" s="1095"/>
      <c r="AP284" s="1094"/>
      <c r="AQ284" s="1094"/>
      <c r="AR284" s="1094"/>
      <c r="AS284" s="1094"/>
      <c r="AT284" s="1096"/>
      <c r="AU284" s="1096"/>
      <c r="AV284" s="1096"/>
      <c r="AW284" s="1096"/>
      <c r="AX284" s="1096"/>
      <c r="AY284" s="1096"/>
      <c r="AZ284" s="1096"/>
      <c r="BA284" s="1096"/>
      <c r="BB284" s="1096"/>
      <c r="BC284" s="1096"/>
      <c r="BD284" s="571"/>
      <c r="BE284" s="571"/>
      <c r="BF284" s="571"/>
      <c r="BG284" s="571"/>
      <c r="BH284" s="571"/>
      <c r="BI284" s="571"/>
      <c r="BJ284" s="571"/>
      <c r="BK284" s="571"/>
      <c r="BL284" s="571"/>
      <c r="BM284" s="571"/>
      <c r="BN284" s="571"/>
      <c r="BO284" s="571"/>
      <c r="BP284" s="571"/>
    </row>
    <row r="285" spans="4:68" ht="45" customHeight="1">
      <c r="D285" s="1143"/>
      <c r="E285" s="1143"/>
      <c r="F285" s="1143"/>
      <c r="G285" s="1143"/>
      <c r="H285" s="1143"/>
      <c r="I285" s="1143"/>
      <c r="J285" s="1143"/>
      <c r="K285" s="1143"/>
      <c r="L285" s="1143"/>
      <c r="M285" s="1143"/>
      <c r="N285" s="1143"/>
      <c r="O285" s="1143"/>
      <c r="P285" s="1144"/>
      <c r="Q285" s="1144"/>
      <c r="R285" s="1144"/>
      <c r="S285" s="1143"/>
      <c r="T285" s="1104"/>
      <c r="U285" s="1081"/>
      <c r="V285" s="567"/>
      <c r="W285" s="570"/>
      <c r="X285" s="570"/>
      <c r="Y285" s="570"/>
      <c r="Z285" s="570"/>
      <c r="AA285" s="570"/>
      <c r="AB285" s="570"/>
      <c r="AC285" s="567"/>
      <c r="AD285" s="567"/>
      <c r="AE285" s="567"/>
      <c r="AF285" s="567"/>
      <c r="AG285" s="567"/>
      <c r="AH285" s="567"/>
      <c r="AI285" s="567"/>
      <c r="AJ285" s="567"/>
      <c r="AK285" s="567"/>
      <c r="AL285" s="567"/>
      <c r="AM285" s="567"/>
      <c r="AN285" s="567"/>
      <c r="AO285" s="570"/>
      <c r="AP285" s="567"/>
      <c r="AQ285" s="567"/>
      <c r="AR285" s="567"/>
      <c r="AS285" s="567"/>
      <c r="AT285" s="1104"/>
      <c r="AU285" s="1104"/>
      <c r="AV285" s="1104"/>
      <c r="AW285" s="1104"/>
      <c r="AX285" s="1104"/>
      <c r="AY285" s="1104"/>
      <c r="AZ285" s="1104"/>
      <c r="BA285" s="1104"/>
      <c r="BB285" s="1104"/>
      <c r="BC285" s="1104"/>
    </row>
    <row r="286" spans="4:68" ht="21" customHeight="1">
      <c r="D286" s="1143"/>
      <c r="E286" s="1143"/>
      <c r="F286" s="1143"/>
      <c r="G286" s="1143"/>
      <c r="H286" s="1143"/>
      <c r="I286" s="1143"/>
      <c r="J286" s="1143"/>
      <c r="K286" s="1143"/>
      <c r="L286" s="1143"/>
      <c r="M286" s="1143"/>
      <c r="N286" s="1143"/>
      <c r="O286" s="1143"/>
      <c r="P286" s="1144"/>
      <c r="Q286" s="1144"/>
      <c r="R286" s="1144"/>
      <c r="S286" s="1143"/>
      <c r="T286" s="1104"/>
      <c r="U286" s="1081"/>
      <c r="V286" s="567"/>
      <c r="W286" s="570"/>
      <c r="X286" s="570"/>
      <c r="Y286" s="570"/>
      <c r="Z286" s="570"/>
      <c r="AA286" s="570"/>
      <c r="AB286" s="570"/>
      <c r="AC286" s="567"/>
      <c r="AD286" s="567"/>
      <c r="AE286" s="567"/>
      <c r="AF286" s="567"/>
      <c r="AG286" s="567"/>
      <c r="AH286" s="567"/>
      <c r="AI286" s="567"/>
      <c r="AJ286" s="567"/>
      <c r="AK286" s="567"/>
      <c r="AL286" s="567"/>
      <c r="AM286" s="567"/>
      <c r="AN286" s="567"/>
      <c r="AO286" s="570"/>
      <c r="AP286" s="567"/>
      <c r="AQ286" s="567"/>
      <c r="AR286" s="567"/>
      <c r="AS286" s="567"/>
      <c r="AT286" s="1104"/>
      <c r="AU286" s="1104"/>
      <c r="AV286" s="1104"/>
      <c r="AW286" s="1104"/>
      <c r="AX286" s="1104"/>
      <c r="AY286" s="1104"/>
      <c r="AZ286" s="1104"/>
      <c r="BA286" s="1104"/>
      <c r="BB286" s="1104"/>
      <c r="BC286" s="1104"/>
    </row>
    <row r="287" spans="4:68" ht="21" customHeight="1">
      <c r="D287" s="1143"/>
      <c r="E287" s="1143"/>
      <c r="F287" s="1143"/>
      <c r="G287" s="1143"/>
      <c r="H287" s="1143"/>
      <c r="I287" s="1143"/>
      <c r="J287" s="1143"/>
      <c r="K287" s="1143"/>
      <c r="L287" s="1143"/>
      <c r="M287" s="1143"/>
      <c r="N287" s="1143"/>
      <c r="O287" s="1143"/>
      <c r="P287" s="1144"/>
      <c r="Q287" s="1144"/>
      <c r="R287" s="1144"/>
      <c r="S287" s="1143"/>
      <c r="T287" s="1104"/>
      <c r="U287" s="1081"/>
      <c r="V287" s="567"/>
      <c r="W287" s="570"/>
      <c r="X287" s="570"/>
      <c r="Y287" s="570"/>
      <c r="Z287" s="570"/>
      <c r="AA287" s="570"/>
      <c r="AB287" s="570"/>
      <c r="AC287" s="567"/>
      <c r="AD287" s="567"/>
      <c r="AE287" s="567"/>
      <c r="AF287" s="567"/>
      <c r="AG287" s="567"/>
      <c r="AH287" s="567"/>
      <c r="AI287" s="567"/>
      <c r="AJ287" s="567"/>
      <c r="AK287" s="567"/>
      <c r="AL287" s="567"/>
      <c r="AM287" s="567"/>
      <c r="AN287" s="567"/>
      <c r="AO287" s="570"/>
      <c r="AP287" s="567"/>
      <c r="AQ287" s="567"/>
      <c r="AR287" s="567"/>
      <c r="AS287" s="567"/>
      <c r="AT287" s="1104"/>
      <c r="AU287" s="1104"/>
      <c r="AV287" s="1104"/>
      <c r="AW287" s="1104"/>
      <c r="AX287" s="1104"/>
      <c r="AY287" s="1104"/>
      <c r="AZ287" s="1104"/>
      <c r="BA287" s="1104"/>
      <c r="BB287" s="1104"/>
      <c r="BC287" s="1104"/>
    </row>
    <row r="288" spans="4:68" ht="21" customHeight="1">
      <c r="D288" s="1143"/>
      <c r="E288" s="1143"/>
      <c r="F288" s="1143"/>
      <c r="G288" s="1143"/>
      <c r="H288" s="1143"/>
      <c r="I288" s="1143"/>
      <c r="J288" s="1143"/>
      <c r="K288" s="1143"/>
      <c r="L288" s="1143"/>
      <c r="M288" s="1143"/>
      <c r="N288" s="1143"/>
      <c r="O288" s="1143"/>
      <c r="P288" s="1144"/>
      <c r="Q288" s="1144"/>
      <c r="R288" s="1144"/>
      <c r="S288" s="1143"/>
      <c r="T288" s="1104"/>
      <c r="U288" s="1081"/>
      <c r="V288" s="567"/>
      <c r="W288" s="570"/>
      <c r="X288" s="570"/>
      <c r="Y288" s="570"/>
      <c r="Z288" s="570"/>
      <c r="AA288" s="570"/>
      <c r="AB288" s="570"/>
      <c r="AC288" s="567"/>
      <c r="AD288" s="567"/>
      <c r="AE288" s="567"/>
      <c r="AF288" s="567"/>
      <c r="AG288" s="567"/>
      <c r="AH288" s="567"/>
      <c r="AI288" s="567"/>
      <c r="AJ288" s="567"/>
      <c r="AK288" s="567"/>
      <c r="AL288" s="567"/>
      <c r="AM288" s="567"/>
      <c r="AN288" s="567"/>
      <c r="AO288" s="570"/>
      <c r="AP288" s="567"/>
      <c r="AQ288" s="567"/>
      <c r="AR288" s="567"/>
      <c r="AS288" s="567"/>
      <c r="AT288" s="1104"/>
      <c r="AU288" s="1104"/>
      <c r="AV288" s="1104"/>
      <c r="AW288" s="1104"/>
      <c r="AX288" s="1104"/>
      <c r="AY288" s="1104"/>
      <c r="AZ288" s="1104"/>
      <c r="BA288" s="1104"/>
      <c r="BB288" s="1104"/>
      <c r="BC288" s="1104"/>
    </row>
    <row r="289" spans="4:55" ht="21" customHeight="1">
      <c r="D289" s="1143"/>
      <c r="E289" s="1143"/>
      <c r="F289" s="1143"/>
      <c r="G289" s="1143"/>
      <c r="H289" s="1143"/>
      <c r="I289" s="1143"/>
      <c r="J289" s="1143"/>
      <c r="K289" s="1143"/>
      <c r="L289" s="1143"/>
      <c r="M289" s="1143"/>
      <c r="N289" s="1143"/>
      <c r="O289" s="1143"/>
      <c r="P289" s="1144"/>
      <c r="Q289" s="1144"/>
      <c r="R289" s="1144"/>
      <c r="S289" s="1143"/>
      <c r="T289" s="1104"/>
      <c r="U289" s="1081"/>
      <c r="V289" s="567"/>
      <c r="W289" s="570"/>
      <c r="X289" s="570"/>
      <c r="Y289" s="570"/>
      <c r="Z289" s="570"/>
      <c r="AA289" s="570"/>
      <c r="AB289" s="570"/>
      <c r="AC289" s="567"/>
      <c r="AD289" s="567"/>
      <c r="AE289" s="567"/>
      <c r="AF289" s="567"/>
      <c r="AG289" s="567"/>
      <c r="AH289" s="567"/>
      <c r="AI289" s="567"/>
      <c r="AJ289" s="567"/>
      <c r="AK289" s="567"/>
      <c r="AL289" s="567"/>
      <c r="AM289" s="567"/>
      <c r="AN289" s="567"/>
      <c r="AO289" s="570"/>
      <c r="AP289" s="567"/>
      <c r="AQ289" s="567"/>
      <c r="AR289" s="567"/>
      <c r="AS289" s="567"/>
      <c r="AT289" s="1104"/>
      <c r="AU289" s="1104"/>
      <c r="AV289" s="1104"/>
      <c r="AW289" s="1104"/>
      <c r="AX289" s="1104"/>
      <c r="AY289" s="1104"/>
      <c r="AZ289" s="1104"/>
      <c r="BA289" s="1104"/>
      <c r="BB289" s="1104"/>
      <c r="BC289" s="1104"/>
    </row>
    <row r="290" spans="4:55" ht="21" customHeight="1">
      <c r="D290" s="1143"/>
      <c r="E290" s="1143"/>
      <c r="F290" s="1143"/>
      <c r="G290" s="1143"/>
      <c r="H290" s="1143"/>
      <c r="I290" s="1143"/>
      <c r="J290" s="1143"/>
      <c r="K290" s="1143"/>
      <c r="L290" s="1143"/>
      <c r="M290" s="1143"/>
      <c r="N290" s="1143"/>
      <c r="O290" s="1143"/>
      <c r="P290" s="1144"/>
      <c r="Q290" s="1144"/>
      <c r="R290" s="1144"/>
      <c r="S290" s="1143"/>
      <c r="T290" s="1104"/>
      <c r="U290" s="1081"/>
      <c r="V290" s="567"/>
      <c r="W290" s="570"/>
      <c r="X290" s="570"/>
      <c r="Y290" s="570"/>
      <c r="Z290" s="570"/>
      <c r="AA290" s="570"/>
      <c r="AB290" s="570"/>
      <c r="AC290" s="567"/>
      <c r="AD290" s="567"/>
      <c r="AE290" s="567"/>
      <c r="AF290" s="567"/>
      <c r="AG290" s="567"/>
      <c r="AH290" s="567"/>
      <c r="AI290" s="567"/>
      <c r="AJ290" s="567"/>
      <c r="AK290" s="567"/>
      <c r="AL290" s="567"/>
      <c r="AM290" s="567"/>
      <c r="AN290" s="567"/>
      <c r="AO290" s="570"/>
      <c r="AP290" s="567"/>
      <c r="AQ290" s="567"/>
      <c r="AR290" s="567"/>
      <c r="AS290" s="567"/>
      <c r="AT290" s="1104"/>
      <c r="AU290" s="1104"/>
      <c r="AV290" s="1104"/>
      <c r="AW290" s="1104"/>
      <c r="AX290" s="1104"/>
      <c r="AY290" s="1104"/>
      <c r="AZ290" s="1104"/>
      <c r="BA290" s="1104"/>
      <c r="BB290" s="1104"/>
      <c r="BC290" s="1104"/>
    </row>
    <row r="291" spans="4:55" ht="21" customHeight="1">
      <c r="D291" s="1143"/>
      <c r="E291" s="1143"/>
      <c r="F291" s="1143"/>
      <c r="G291" s="1143"/>
      <c r="H291" s="1143"/>
      <c r="I291" s="1143"/>
      <c r="J291" s="1143"/>
      <c r="K291" s="1143"/>
      <c r="L291" s="1143"/>
      <c r="M291" s="1143"/>
      <c r="N291" s="1143"/>
      <c r="O291" s="1143"/>
      <c r="P291" s="1144"/>
      <c r="Q291" s="1144"/>
      <c r="R291" s="1144"/>
      <c r="S291" s="1143"/>
      <c r="T291" s="1104"/>
      <c r="U291" s="1081"/>
      <c r="V291" s="567"/>
      <c r="W291" s="570"/>
      <c r="X291" s="570"/>
      <c r="Y291" s="570"/>
      <c r="Z291" s="570"/>
      <c r="AA291" s="570"/>
      <c r="AB291" s="570"/>
      <c r="AC291" s="567"/>
      <c r="AD291" s="567"/>
      <c r="AE291" s="567"/>
      <c r="AF291" s="567"/>
      <c r="AG291" s="567"/>
      <c r="AH291" s="567"/>
      <c r="AI291" s="567"/>
      <c r="AJ291" s="567"/>
      <c r="AK291" s="567"/>
      <c r="AL291" s="567"/>
      <c r="AM291" s="567"/>
      <c r="AN291" s="567"/>
      <c r="AO291" s="570"/>
      <c r="AP291" s="567"/>
      <c r="AQ291" s="567"/>
      <c r="AR291" s="567"/>
      <c r="AS291" s="567"/>
      <c r="AT291" s="1104"/>
      <c r="AU291" s="1104"/>
      <c r="AV291" s="1104"/>
      <c r="AW291" s="1104"/>
      <c r="AX291" s="1104"/>
      <c r="AY291" s="1104"/>
      <c r="AZ291" s="1104"/>
      <c r="BA291" s="1104"/>
      <c r="BB291" s="1104"/>
      <c r="BC291" s="1104"/>
    </row>
    <row r="292" spans="4:55" ht="21" customHeight="1">
      <c r="D292" s="1143"/>
      <c r="E292" s="1143"/>
      <c r="F292" s="1143"/>
      <c r="G292" s="1143"/>
      <c r="H292" s="1143"/>
      <c r="I292" s="1143"/>
      <c r="J292" s="1143"/>
      <c r="K292" s="1143"/>
      <c r="L292" s="1143"/>
      <c r="M292" s="1143"/>
      <c r="N292" s="1143"/>
      <c r="O292" s="1143"/>
      <c r="P292" s="1144"/>
      <c r="Q292" s="1144"/>
      <c r="R292" s="1144"/>
      <c r="S292" s="1143"/>
      <c r="T292" s="1104"/>
      <c r="U292" s="1081"/>
      <c r="V292" s="567"/>
      <c r="W292" s="570"/>
      <c r="X292" s="570"/>
      <c r="Y292" s="570"/>
      <c r="Z292" s="570"/>
      <c r="AA292" s="570"/>
      <c r="AB292" s="570"/>
      <c r="AC292" s="567"/>
      <c r="AD292" s="567"/>
      <c r="AE292" s="567"/>
      <c r="AF292" s="567"/>
      <c r="AG292" s="567"/>
      <c r="AH292" s="567"/>
      <c r="AI292" s="567"/>
      <c r="AJ292" s="567"/>
      <c r="AK292" s="567"/>
      <c r="AL292" s="567"/>
      <c r="AM292" s="567"/>
      <c r="AN292" s="567"/>
      <c r="AO292" s="570"/>
      <c r="AP292" s="567"/>
      <c r="AQ292" s="567"/>
      <c r="AR292" s="567"/>
      <c r="AS292" s="567"/>
      <c r="AT292" s="1104"/>
      <c r="AU292" s="1104"/>
      <c r="AV292" s="1104"/>
      <c r="AW292" s="1104"/>
      <c r="AX292" s="1104"/>
      <c r="AY292" s="1104"/>
      <c r="AZ292" s="1104"/>
      <c r="BA292" s="1104"/>
      <c r="BB292" s="1104"/>
      <c r="BC292" s="1104"/>
    </row>
    <row r="293" spans="4:55" ht="21" customHeight="1">
      <c r="D293" s="1143"/>
      <c r="E293" s="1143"/>
      <c r="F293" s="1143"/>
      <c r="G293" s="1143"/>
      <c r="H293" s="1143"/>
      <c r="I293" s="1143"/>
      <c r="J293" s="1143"/>
      <c r="K293" s="1143"/>
      <c r="L293" s="1143"/>
      <c r="M293" s="1143"/>
      <c r="N293" s="1143"/>
      <c r="O293" s="1143"/>
      <c r="P293" s="1144"/>
      <c r="Q293" s="1144"/>
      <c r="R293" s="1144"/>
      <c r="S293" s="1143"/>
      <c r="T293" s="1104"/>
      <c r="U293" s="1081"/>
      <c r="V293" s="567"/>
      <c r="W293" s="570"/>
      <c r="X293" s="570"/>
      <c r="Y293" s="570"/>
      <c r="Z293" s="570"/>
      <c r="AA293" s="570"/>
      <c r="AB293" s="570"/>
      <c r="AC293" s="567"/>
      <c r="AD293" s="567"/>
      <c r="AE293" s="567"/>
      <c r="AF293" s="567"/>
      <c r="AG293" s="567"/>
      <c r="AH293" s="567"/>
      <c r="AI293" s="567"/>
      <c r="AJ293" s="567"/>
      <c r="AK293" s="567"/>
      <c r="AL293" s="567"/>
      <c r="AM293" s="567"/>
      <c r="AN293" s="567"/>
      <c r="AO293" s="570"/>
      <c r="AP293" s="567"/>
      <c r="AQ293" s="567"/>
      <c r="AR293" s="567"/>
      <c r="AS293" s="567"/>
      <c r="AT293" s="1104"/>
      <c r="AU293" s="1104"/>
      <c r="AV293" s="1104"/>
      <c r="AW293" s="1104"/>
      <c r="AX293" s="1104"/>
      <c r="AY293" s="1104"/>
      <c r="AZ293" s="1104"/>
      <c r="BA293" s="1104"/>
      <c r="BB293" s="1104"/>
      <c r="BC293" s="1104"/>
    </row>
    <row r="294" spans="4:55" ht="21" customHeight="1">
      <c r="D294" s="1143"/>
      <c r="E294" s="1143"/>
      <c r="F294" s="1143"/>
      <c r="G294" s="1143"/>
      <c r="H294" s="1143"/>
      <c r="I294" s="1143"/>
      <c r="J294" s="1143"/>
      <c r="K294" s="1143"/>
      <c r="L294" s="1143"/>
      <c r="M294" s="1143"/>
      <c r="N294" s="1143"/>
      <c r="O294" s="1143"/>
      <c r="P294" s="1144"/>
      <c r="Q294" s="1144"/>
      <c r="R294" s="1144"/>
      <c r="S294" s="1143"/>
      <c r="T294" s="1104"/>
      <c r="U294" s="1081"/>
      <c r="V294" s="567"/>
      <c r="W294" s="570"/>
      <c r="X294" s="570"/>
      <c r="Y294" s="570"/>
      <c r="Z294" s="570"/>
      <c r="AA294" s="570"/>
      <c r="AB294" s="570"/>
      <c r="AC294" s="567"/>
      <c r="AD294" s="567"/>
      <c r="AE294" s="567"/>
      <c r="AF294" s="567"/>
      <c r="AG294" s="567"/>
      <c r="AH294" s="567"/>
      <c r="AI294" s="567"/>
      <c r="AJ294" s="567"/>
      <c r="AK294" s="567"/>
      <c r="AL294" s="567"/>
      <c r="AM294" s="567"/>
      <c r="AN294" s="567"/>
      <c r="AO294" s="570"/>
      <c r="AP294" s="567"/>
      <c r="AQ294" s="567"/>
      <c r="AR294" s="567"/>
      <c r="AS294" s="567"/>
      <c r="AT294" s="1104"/>
      <c r="AU294" s="1104"/>
      <c r="AV294" s="1104"/>
      <c r="AW294" s="1104"/>
      <c r="AX294" s="1104"/>
      <c r="AY294" s="1104"/>
      <c r="AZ294" s="1104"/>
      <c r="BA294" s="1104"/>
      <c r="BB294" s="1104"/>
      <c r="BC294" s="1104"/>
    </row>
    <row r="295" spans="4:55" ht="21" customHeight="1">
      <c r="D295" s="1143"/>
      <c r="E295" s="1143"/>
      <c r="F295" s="1143"/>
      <c r="G295" s="1143"/>
      <c r="H295" s="1143"/>
      <c r="I295" s="1143"/>
      <c r="J295" s="1143"/>
      <c r="K295" s="1143"/>
      <c r="L295" s="1143"/>
      <c r="M295" s="1143"/>
      <c r="N295" s="1143"/>
      <c r="O295" s="1143"/>
      <c r="P295" s="1144"/>
      <c r="Q295" s="1144"/>
      <c r="R295" s="1144"/>
      <c r="S295" s="1143"/>
      <c r="T295" s="1104"/>
      <c r="U295" s="1081"/>
      <c r="V295" s="567"/>
      <c r="W295" s="570"/>
      <c r="X295" s="570"/>
      <c r="Y295" s="570"/>
      <c r="Z295" s="570"/>
      <c r="AA295" s="570"/>
      <c r="AB295" s="570"/>
      <c r="AC295" s="567"/>
      <c r="AD295" s="567"/>
      <c r="AE295" s="567"/>
      <c r="AF295" s="567"/>
      <c r="AG295" s="567"/>
      <c r="AH295" s="567"/>
      <c r="AI295" s="567"/>
      <c r="AJ295" s="567"/>
      <c r="AK295" s="567"/>
      <c r="AL295" s="567"/>
      <c r="AM295" s="567"/>
      <c r="AN295" s="567"/>
      <c r="AO295" s="570"/>
      <c r="AP295" s="567"/>
      <c r="AQ295" s="567"/>
      <c r="AR295" s="567"/>
      <c r="AS295" s="567"/>
      <c r="AT295" s="1104"/>
      <c r="AU295" s="1104"/>
      <c r="AV295" s="1104"/>
      <c r="AW295" s="1104"/>
      <c r="AX295" s="1104"/>
      <c r="AY295" s="1104"/>
      <c r="AZ295" s="1104"/>
      <c r="BA295" s="1104"/>
      <c r="BB295" s="1104"/>
      <c r="BC295" s="1104"/>
    </row>
    <row r="296" spans="4:55" ht="21" customHeight="1">
      <c r="D296" s="1143"/>
      <c r="E296" s="1143"/>
      <c r="F296" s="1143"/>
      <c r="G296" s="1143"/>
      <c r="H296" s="1143"/>
      <c r="I296" s="1143"/>
      <c r="J296" s="1143"/>
      <c r="K296" s="1143"/>
      <c r="L296" s="1143"/>
      <c r="M296" s="1143"/>
      <c r="N296" s="1143"/>
      <c r="O296" s="1143"/>
      <c r="P296" s="1144"/>
      <c r="Q296" s="1144"/>
      <c r="R296" s="1144"/>
      <c r="S296" s="1143"/>
      <c r="T296" s="1104"/>
      <c r="U296" s="1081"/>
      <c r="V296" s="567"/>
      <c r="W296" s="570"/>
      <c r="X296" s="570"/>
      <c r="Y296" s="570"/>
      <c r="Z296" s="570"/>
      <c r="AA296" s="570"/>
      <c r="AB296" s="570"/>
      <c r="AC296" s="567"/>
      <c r="AD296" s="567"/>
      <c r="AE296" s="567"/>
      <c r="AF296" s="567"/>
      <c r="AG296" s="567"/>
      <c r="AH296" s="567"/>
      <c r="AI296" s="567"/>
      <c r="AJ296" s="567"/>
      <c r="AK296" s="567"/>
      <c r="AL296" s="567"/>
      <c r="AM296" s="567"/>
      <c r="AN296" s="567"/>
      <c r="AO296" s="570"/>
      <c r="AP296" s="567"/>
      <c r="AQ296" s="567"/>
      <c r="AR296" s="567"/>
      <c r="AS296" s="567"/>
      <c r="AT296" s="1104"/>
      <c r="AU296" s="1104"/>
      <c r="AV296" s="1104"/>
      <c r="AW296" s="1104"/>
      <c r="AX296" s="1104"/>
      <c r="AY296" s="1104"/>
      <c r="AZ296" s="1104"/>
      <c r="BA296" s="1104"/>
      <c r="BB296" s="1104"/>
      <c r="BC296" s="1104"/>
    </row>
    <row r="297" spans="4:55" ht="21" customHeight="1">
      <c r="D297" s="1143"/>
      <c r="E297" s="1143"/>
      <c r="F297" s="1143"/>
      <c r="G297" s="1143"/>
      <c r="H297" s="1143"/>
      <c r="I297" s="1143"/>
      <c r="J297" s="1143"/>
      <c r="K297" s="1143"/>
      <c r="L297" s="1143"/>
      <c r="M297" s="1143"/>
      <c r="N297" s="1143"/>
      <c r="O297" s="1143"/>
      <c r="P297" s="1144"/>
      <c r="Q297" s="1144"/>
      <c r="R297" s="1144"/>
      <c r="S297" s="1143"/>
      <c r="T297" s="1104"/>
      <c r="U297" s="1081"/>
      <c r="V297" s="567"/>
      <c r="W297" s="570"/>
      <c r="X297" s="570"/>
      <c r="Y297" s="570"/>
      <c r="Z297" s="570"/>
      <c r="AA297" s="570"/>
      <c r="AB297" s="570"/>
      <c r="AC297" s="567"/>
      <c r="AD297" s="567"/>
      <c r="AE297" s="567"/>
      <c r="AF297" s="567"/>
      <c r="AG297" s="567"/>
      <c r="AH297" s="567"/>
      <c r="AI297" s="567"/>
      <c r="AJ297" s="567"/>
      <c r="AK297" s="567"/>
      <c r="AL297" s="567"/>
      <c r="AM297" s="567"/>
      <c r="AN297" s="567"/>
      <c r="AO297" s="570"/>
      <c r="AP297" s="567"/>
      <c r="AQ297" s="567"/>
      <c r="AR297" s="567"/>
      <c r="AS297" s="567"/>
      <c r="AT297" s="1104"/>
      <c r="AU297" s="1104"/>
      <c r="AV297" s="1104"/>
      <c r="AW297" s="1104"/>
      <c r="AX297" s="1104"/>
      <c r="AY297" s="1104"/>
      <c r="AZ297" s="1104"/>
      <c r="BA297" s="1104"/>
      <c r="BB297" s="1104"/>
      <c r="BC297" s="1104"/>
    </row>
    <row r="298" spans="4:55" ht="21" customHeight="1">
      <c r="D298" s="1143"/>
      <c r="E298" s="1143"/>
      <c r="F298" s="1143"/>
      <c r="G298" s="1143"/>
      <c r="H298" s="1143"/>
      <c r="I298" s="1143"/>
      <c r="J298" s="1143"/>
      <c r="K298" s="1143"/>
      <c r="L298" s="1143"/>
      <c r="M298" s="1143"/>
      <c r="N298" s="1143"/>
      <c r="O298" s="1143"/>
      <c r="P298" s="1144"/>
      <c r="Q298" s="1144"/>
      <c r="R298" s="1144"/>
      <c r="S298" s="1143"/>
      <c r="T298" s="1104"/>
      <c r="U298" s="1081"/>
      <c r="V298" s="567"/>
      <c r="W298" s="570"/>
      <c r="X298" s="570"/>
      <c r="Y298" s="570"/>
      <c r="Z298" s="570"/>
      <c r="AA298" s="570"/>
      <c r="AB298" s="570"/>
      <c r="AC298" s="567"/>
      <c r="AD298" s="567"/>
      <c r="AE298" s="567"/>
      <c r="AF298" s="567"/>
      <c r="AG298" s="567"/>
      <c r="AH298" s="567"/>
      <c r="AI298" s="567"/>
      <c r="AJ298" s="567"/>
      <c r="AK298" s="567"/>
      <c r="AL298" s="567"/>
      <c r="AM298" s="567"/>
      <c r="AN298" s="567"/>
      <c r="AO298" s="570"/>
      <c r="AP298" s="567"/>
      <c r="AQ298" s="567"/>
      <c r="AR298" s="567"/>
      <c r="AS298" s="567"/>
      <c r="AT298" s="1104"/>
      <c r="AU298" s="1104"/>
      <c r="AV298" s="1104"/>
      <c r="AW298" s="1104"/>
      <c r="AX298" s="1104"/>
      <c r="AY298" s="1104"/>
      <c r="AZ298" s="1104"/>
      <c r="BA298" s="1104"/>
      <c r="BB298" s="1104"/>
      <c r="BC298" s="1104"/>
    </row>
  </sheetData>
  <sheetProtection algorithmName="SHA-512" hashValue="0m/kj9ywWd4fArdXvZpkFHewWpTQF9KaK4e2hZn2q8yPmGTlpo2sbB6FXFqHyBwqK1o4x9SHKkmwM0BfgCtaLA==" saltValue="+e1lGFaG48MV7kC+wylWIw==" spinCount="100000" sheet="1" selectLockedCells="1"/>
  <dataConsolidate/>
  <mergeCells count="703">
    <mergeCell ref="AJ141:AJ142"/>
    <mergeCell ref="AC151:AF151"/>
    <mergeCell ref="AC152:AD152"/>
    <mergeCell ref="Y212:AB212"/>
    <mergeCell ref="Y158:AB158"/>
    <mergeCell ref="AC158:AF158"/>
    <mergeCell ref="AJ160:AJ162"/>
    <mergeCell ref="Y166:AB166"/>
    <mergeCell ref="AC166:AF166"/>
    <mergeCell ref="AG166:AH166"/>
    <mergeCell ref="AJ168:AJ169"/>
    <mergeCell ref="AJ187:AJ189"/>
    <mergeCell ref="AJ195:AJ196"/>
    <mergeCell ref="W175:Y175"/>
    <mergeCell ref="AJ276:AJ277"/>
    <mergeCell ref="W283:Y283"/>
    <mergeCell ref="AG212:AH212"/>
    <mergeCell ref="AJ214:AJ216"/>
    <mergeCell ref="AC220:AF220"/>
    <mergeCell ref="AC247:AF247"/>
    <mergeCell ref="AG247:AH247"/>
    <mergeCell ref="AJ222:AJ223"/>
    <mergeCell ref="Y232:AB232"/>
    <mergeCell ref="AC232:AF232"/>
    <mergeCell ref="AC233:AD233"/>
    <mergeCell ref="Y239:AB239"/>
    <mergeCell ref="AC239:AF239"/>
    <mergeCell ref="AG239:AH239"/>
    <mergeCell ref="AJ241:AJ243"/>
    <mergeCell ref="AJ249:AJ250"/>
    <mergeCell ref="AG220:AH220"/>
    <mergeCell ref="AC259:AF259"/>
    <mergeCell ref="AC260:AD260"/>
    <mergeCell ref="Y266:AB266"/>
    <mergeCell ref="AC266:AF266"/>
    <mergeCell ref="AG266:AH266"/>
    <mergeCell ref="Y220:AB220"/>
    <mergeCell ref="Y247:AB247"/>
    <mergeCell ref="AC139:AF139"/>
    <mergeCell ref="AG139:AH139"/>
    <mergeCell ref="AJ133:AJ135"/>
    <mergeCell ref="AJ268:AJ270"/>
    <mergeCell ref="Y274:AB274"/>
    <mergeCell ref="AC274:AF274"/>
    <mergeCell ref="AG274:AH274"/>
    <mergeCell ref="Y178:AB178"/>
    <mergeCell ref="Y185:AB185"/>
    <mergeCell ref="Y193:AB193"/>
    <mergeCell ref="Y205:AB205"/>
    <mergeCell ref="Y259:AB259"/>
    <mergeCell ref="AC178:AF178"/>
    <mergeCell ref="AC179:AD179"/>
    <mergeCell ref="AC185:AF185"/>
    <mergeCell ref="AG185:AH185"/>
    <mergeCell ref="AC193:AF193"/>
    <mergeCell ref="AG193:AH193"/>
    <mergeCell ref="AC205:AF205"/>
    <mergeCell ref="AC206:AD206"/>
    <mergeCell ref="AC212:AF212"/>
    <mergeCell ref="W229:Y229"/>
    <mergeCell ref="W256:Y256"/>
    <mergeCell ref="W202:Y202"/>
    <mergeCell ref="AJ25:AJ27"/>
    <mergeCell ref="AJ33:AJ34"/>
    <mergeCell ref="AC43:AF43"/>
    <mergeCell ref="AC44:AD44"/>
    <mergeCell ref="AG31:AH31"/>
    <mergeCell ref="AG50:AH50"/>
    <mergeCell ref="AJ52:AJ54"/>
    <mergeCell ref="AG58:AH58"/>
    <mergeCell ref="AJ60:AJ61"/>
    <mergeCell ref="AC50:AF50"/>
    <mergeCell ref="AC58:AF58"/>
    <mergeCell ref="AJ87:AJ88"/>
    <mergeCell ref="AG158:AH158"/>
    <mergeCell ref="AJ106:AJ108"/>
    <mergeCell ref="AJ114:AJ115"/>
    <mergeCell ref="Y43:AB43"/>
    <mergeCell ref="Y97:AB97"/>
    <mergeCell ref="Y104:AB104"/>
    <mergeCell ref="Y85:AB85"/>
    <mergeCell ref="Y151:AB151"/>
    <mergeCell ref="Y112:AB112"/>
    <mergeCell ref="Y124:AB124"/>
    <mergeCell ref="Y131:AB131"/>
    <mergeCell ref="Y139:AB139"/>
    <mergeCell ref="W121:Y121"/>
    <mergeCell ref="AC97:AF97"/>
    <mergeCell ref="AC98:AD98"/>
    <mergeCell ref="AC104:AF104"/>
    <mergeCell ref="AG104:AH104"/>
    <mergeCell ref="AC112:AF112"/>
    <mergeCell ref="AG112:AH112"/>
    <mergeCell ref="AC124:AF124"/>
    <mergeCell ref="AC125:AD125"/>
    <mergeCell ref="AC131:AF131"/>
    <mergeCell ref="AG131:AH131"/>
    <mergeCell ref="Q78:S78"/>
    <mergeCell ref="Y77:AB77"/>
    <mergeCell ref="AC77:AF77"/>
    <mergeCell ref="AG77:AH77"/>
    <mergeCell ref="AJ79:AJ81"/>
    <mergeCell ref="AC85:AF85"/>
    <mergeCell ref="AG85:AH85"/>
    <mergeCell ref="Q75:S75"/>
    <mergeCell ref="W67:Y67"/>
    <mergeCell ref="Q74:S74"/>
    <mergeCell ref="Q79:S79"/>
    <mergeCell ref="Q80:S80"/>
    <mergeCell ref="Q81:S81"/>
    <mergeCell ref="Q58:S58"/>
    <mergeCell ref="F71:S71"/>
    <mergeCell ref="E46:G46"/>
    <mergeCell ref="E62:G62"/>
    <mergeCell ref="E63:G63"/>
    <mergeCell ref="E64:G64"/>
    <mergeCell ref="E65:G65"/>
    <mergeCell ref="E56:G56"/>
    <mergeCell ref="E57:G57"/>
    <mergeCell ref="E49:G49"/>
    <mergeCell ref="J68:K68"/>
    <mergeCell ref="D255:G255"/>
    <mergeCell ref="O255:S255"/>
    <mergeCell ref="Q254:S254"/>
    <mergeCell ref="Q246:S246"/>
    <mergeCell ref="Q247:S247"/>
    <mergeCell ref="Q248:S248"/>
    <mergeCell ref="Q249:S249"/>
    <mergeCell ref="Q250:S250"/>
    <mergeCell ref="Q244:S244"/>
    <mergeCell ref="Q245:S245"/>
    <mergeCell ref="Q252:S252"/>
    <mergeCell ref="Q253:S253"/>
    <mergeCell ref="Q87:S87"/>
    <mergeCell ref="Q88:S88"/>
    <mergeCell ref="Q82:S82"/>
    <mergeCell ref="Q83:S83"/>
    <mergeCell ref="Q84:S84"/>
    <mergeCell ref="Q85:S85"/>
    <mergeCell ref="Q86:S86"/>
    <mergeCell ref="Q239:S239"/>
    <mergeCell ref="Q240:S240"/>
    <mergeCell ref="Q92:S92"/>
    <mergeCell ref="O93:S93"/>
    <mergeCell ref="Q90:S90"/>
    <mergeCell ref="E242:G242"/>
    <mergeCell ref="Q208:S208"/>
    <mergeCell ref="E209:G209"/>
    <mergeCell ref="E208:G208"/>
    <mergeCell ref="J207:K207"/>
    <mergeCell ref="E243:G243"/>
    <mergeCell ref="E244:G244"/>
    <mergeCell ref="E245:G245"/>
    <mergeCell ref="Q241:S241"/>
    <mergeCell ref="Q242:S242"/>
    <mergeCell ref="Q243:S243"/>
    <mergeCell ref="E239:G239"/>
    <mergeCell ref="E240:G240"/>
    <mergeCell ref="E236:G236"/>
    <mergeCell ref="E241:G241"/>
    <mergeCell ref="H230:I230"/>
    <mergeCell ref="E251:G251"/>
    <mergeCell ref="E252:G252"/>
    <mergeCell ref="E253:G253"/>
    <mergeCell ref="E254:G254"/>
    <mergeCell ref="E246:G246"/>
    <mergeCell ref="E247:G247"/>
    <mergeCell ref="E248:G248"/>
    <mergeCell ref="E249:G249"/>
    <mergeCell ref="E250:G250"/>
    <mergeCell ref="H3:K3"/>
    <mergeCell ref="R14:S14"/>
    <mergeCell ref="O17:O18"/>
    <mergeCell ref="P3:S3"/>
    <mergeCell ref="P6:R7"/>
    <mergeCell ref="L8:N8"/>
    <mergeCell ref="P9:R9"/>
    <mergeCell ref="Q10:Q11"/>
    <mergeCell ref="P10:P11"/>
    <mergeCell ref="N10:N11"/>
    <mergeCell ref="O10:O11"/>
    <mergeCell ref="R10:R11"/>
    <mergeCell ref="H5:J5"/>
    <mergeCell ref="J10:J11"/>
    <mergeCell ref="P8:R8"/>
    <mergeCell ref="K6:K7"/>
    <mergeCell ref="S6:S7"/>
    <mergeCell ref="N6:N7"/>
    <mergeCell ref="O6:O7"/>
    <mergeCell ref="D4:G4"/>
    <mergeCell ref="D3:G3"/>
    <mergeCell ref="P5:R5"/>
    <mergeCell ref="H284:I284"/>
    <mergeCell ref="J284:K284"/>
    <mergeCell ref="O284:S284"/>
    <mergeCell ref="J261:K261"/>
    <mergeCell ref="Q235:S235"/>
    <mergeCell ref="Q276:S276"/>
    <mergeCell ref="Q277:S277"/>
    <mergeCell ref="D282:G282"/>
    <mergeCell ref="O282:S282"/>
    <mergeCell ref="E281:G281"/>
    <mergeCell ref="E270:G270"/>
    <mergeCell ref="Q269:S269"/>
    <mergeCell ref="Q270:S270"/>
    <mergeCell ref="E262:G262"/>
    <mergeCell ref="E263:G263"/>
    <mergeCell ref="E264:G264"/>
    <mergeCell ref="E265:G265"/>
    <mergeCell ref="Q17:S18"/>
    <mergeCell ref="L3:O3"/>
    <mergeCell ref="L5:N5"/>
    <mergeCell ref="L10:L11"/>
    <mergeCell ref="O15:P15"/>
    <mergeCell ref="P17:P18"/>
    <mergeCell ref="H203:I203"/>
    <mergeCell ref="J203:K203"/>
    <mergeCell ref="O205:P205"/>
    <mergeCell ref="F206:S206"/>
    <mergeCell ref="D201:G201"/>
    <mergeCell ref="O202:S202"/>
    <mergeCell ref="Q45:S45"/>
    <mergeCell ref="Q193:S193"/>
    <mergeCell ref="Q194:S194"/>
    <mergeCell ref="Q185:S185"/>
    <mergeCell ref="Q189:S189"/>
    <mergeCell ref="Q196:S196"/>
    <mergeCell ref="O201:S201"/>
    <mergeCell ref="F179:S179"/>
    <mergeCell ref="Q182:S182"/>
    <mergeCell ref="Q186:S186"/>
    <mergeCell ref="Q187:S187"/>
    <mergeCell ref="O203:S203"/>
    <mergeCell ref="E193:G193"/>
    <mergeCell ref="Q191:S191"/>
    <mergeCell ref="D205:E205"/>
    <mergeCell ref="F205:K205"/>
    <mergeCell ref="O256:S256"/>
    <mergeCell ref="H256:I256"/>
    <mergeCell ref="Q273:S273"/>
    <mergeCell ref="Q272:S272"/>
    <mergeCell ref="H283:I283"/>
    <mergeCell ref="J283:K283"/>
    <mergeCell ref="O283:S283"/>
    <mergeCell ref="Q271:S271"/>
    <mergeCell ref="Q274:S274"/>
    <mergeCell ref="Q275:S275"/>
    <mergeCell ref="Q281:S281"/>
    <mergeCell ref="Q266:S266"/>
    <mergeCell ref="Q280:S280"/>
    <mergeCell ref="Q279:S279"/>
    <mergeCell ref="J256:K256"/>
    <mergeCell ref="Q261:S261"/>
    <mergeCell ref="E278:G278"/>
    <mergeCell ref="E279:G279"/>
    <mergeCell ref="E280:G280"/>
    <mergeCell ref="E271:G271"/>
    <mergeCell ref="E272:G272"/>
    <mergeCell ref="E273:G273"/>
    <mergeCell ref="E274:G274"/>
    <mergeCell ref="E275:G275"/>
    <mergeCell ref="E276:G276"/>
    <mergeCell ref="E277:G277"/>
    <mergeCell ref="E266:G266"/>
    <mergeCell ref="E267:G267"/>
    <mergeCell ref="E268:G268"/>
    <mergeCell ref="E269:G269"/>
    <mergeCell ref="Q263:S263"/>
    <mergeCell ref="Q264:S264"/>
    <mergeCell ref="J257:K257"/>
    <mergeCell ref="O257:S257"/>
    <mergeCell ref="D259:E259"/>
    <mergeCell ref="F259:K259"/>
    <mergeCell ref="Q262:S262"/>
    <mergeCell ref="O259:P259"/>
    <mergeCell ref="F260:S260"/>
    <mergeCell ref="Q265:S265"/>
    <mergeCell ref="Q267:S267"/>
    <mergeCell ref="Q268:S268"/>
    <mergeCell ref="H257:I257"/>
    <mergeCell ref="E237:G237"/>
    <mergeCell ref="E238:G238"/>
    <mergeCell ref="D232:E232"/>
    <mergeCell ref="F232:K232"/>
    <mergeCell ref="J234:K234"/>
    <mergeCell ref="E235:G235"/>
    <mergeCell ref="Q234:S234"/>
    <mergeCell ref="Q236:S236"/>
    <mergeCell ref="Q237:S237"/>
    <mergeCell ref="Q238:S238"/>
    <mergeCell ref="E220:G220"/>
    <mergeCell ref="Q220:S220"/>
    <mergeCell ref="D228:G228"/>
    <mergeCell ref="H229:I229"/>
    <mergeCell ref="J229:K229"/>
    <mergeCell ref="O232:P232"/>
    <mergeCell ref="F233:S233"/>
    <mergeCell ref="E221:G221"/>
    <mergeCell ref="E222:G222"/>
    <mergeCell ref="E223:G223"/>
    <mergeCell ref="E224:G224"/>
    <mergeCell ref="E225:G225"/>
    <mergeCell ref="E226:G226"/>
    <mergeCell ref="E227:G227"/>
    <mergeCell ref="O229:S229"/>
    <mergeCell ref="Q221:S221"/>
    <mergeCell ref="Q222:S222"/>
    <mergeCell ref="Q223:S223"/>
    <mergeCell ref="O228:S228"/>
    <mergeCell ref="Q225:S225"/>
    <mergeCell ref="Q226:S226"/>
    <mergeCell ref="Q227:S227"/>
    <mergeCell ref="J230:K230"/>
    <mergeCell ref="O230:S230"/>
    <mergeCell ref="E216:G216"/>
    <mergeCell ref="E210:G210"/>
    <mergeCell ref="E211:G211"/>
    <mergeCell ref="E212:G212"/>
    <mergeCell ref="E217:G217"/>
    <mergeCell ref="E218:G218"/>
    <mergeCell ref="E219:G219"/>
    <mergeCell ref="Q215:S215"/>
    <mergeCell ref="Q216:S216"/>
    <mergeCell ref="Q217:S217"/>
    <mergeCell ref="Q218:S218"/>
    <mergeCell ref="Q219:S219"/>
    <mergeCell ref="E213:G213"/>
    <mergeCell ref="E214:G214"/>
    <mergeCell ref="Q210:S210"/>
    <mergeCell ref="Q211:S211"/>
    <mergeCell ref="Q212:S212"/>
    <mergeCell ref="Q213:S213"/>
    <mergeCell ref="Q214:S214"/>
    <mergeCell ref="Q195:S195"/>
    <mergeCell ref="Q192:S192"/>
    <mergeCell ref="Q181:S181"/>
    <mergeCell ref="Q188:S188"/>
    <mergeCell ref="Q180:S180"/>
    <mergeCell ref="Q183:S183"/>
    <mergeCell ref="Q184:S184"/>
    <mergeCell ref="Q190:S190"/>
    <mergeCell ref="E215:G215"/>
    <mergeCell ref="E199:G199"/>
    <mergeCell ref="E200:G200"/>
    <mergeCell ref="E173:G173"/>
    <mergeCell ref="E168:G168"/>
    <mergeCell ref="E169:G169"/>
    <mergeCell ref="E170:G170"/>
    <mergeCell ref="E171:G171"/>
    <mergeCell ref="E172:G172"/>
    <mergeCell ref="Q209:S209"/>
    <mergeCell ref="Q207:S207"/>
    <mergeCell ref="Q199:S199"/>
    <mergeCell ref="Q200:S200"/>
    <mergeCell ref="Q198:S198"/>
    <mergeCell ref="D178:E178"/>
    <mergeCell ref="F178:K178"/>
    <mergeCell ref="O178:P178"/>
    <mergeCell ref="D174:G174"/>
    <mergeCell ref="O174:S174"/>
    <mergeCell ref="J175:K175"/>
    <mergeCell ref="H176:I176"/>
    <mergeCell ref="J176:K176"/>
    <mergeCell ref="O175:S175"/>
    <mergeCell ref="O176:S176"/>
    <mergeCell ref="H175:I175"/>
    <mergeCell ref="Q168:S168"/>
    <mergeCell ref="Q169:S169"/>
    <mergeCell ref="Q171:S171"/>
    <mergeCell ref="Q172:S172"/>
    <mergeCell ref="H202:I202"/>
    <mergeCell ref="J202:K202"/>
    <mergeCell ref="E188:G188"/>
    <mergeCell ref="E189:G189"/>
    <mergeCell ref="E183:G183"/>
    <mergeCell ref="E184:G184"/>
    <mergeCell ref="E185:G185"/>
    <mergeCell ref="E186:G186"/>
    <mergeCell ref="E196:G196"/>
    <mergeCell ref="E197:G197"/>
    <mergeCell ref="E192:G192"/>
    <mergeCell ref="E194:G194"/>
    <mergeCell ref="E190:G190"/>
    <mergeCell ref="E191:G191"/>
    <mergeCell ref="E187:G187"/>
    <mergeCell ref="E195:G195"/>
    <mergeCell ref="J180:K180"/>
    <mergeCell ref="E181:G181"/>
    <mergeCell ref="E182:G182"/>
    <mergeCell ref="E198:G198"/>
    <mergeCell ref="E163:G163"/>
    <mergeCell ref="E164:G164"/>
    <mergeCell ref="E165:G165"/>
    <mergeCell ref="E166:G166"/>
    <mergeCell ref="E167:G167"/>
    <mergeCell ref="Q163:S163"/>
    <mergeCell ref="Q164:S164"/>
    <mergeCell ref="Q165:S165"/>
    <mergeCell ref="Q166:S166"/>
    <mergeCell ref="Q167:S167"/>
    <mergeCell ref="E159:G159"/>
    <mergeCell ref="E160:G160"/>
    <mergeCell ref="E161:G161"/>
    <mergeCell ref="E162:G162"/>
    <mergeCell ref="Q158:S158"/>
    <mergeCell ref="Q159:S159"/>
    <mergeCell ref="Q160:S160"/>
    <mergeCell ref="Q161:S161"/>
    <mergeCell ref="Q162:S162"/>
    <mergeCell ref="E154:G154"/>
    <mergeCell ref="E155:G155"/>
    <mergeCell ref="E156:G156"/>
    <mergeCell ref="E157:G157"/>
    <mergeCell ref="Q154:S154"/>
    <mergeCell ref="Q155:S155"/>
    <mergeCell ref="Q156:S156"/>
    <mergeCell ref="Q157:S157"/>
    <mergeCell ref="E158:G158"/>
    <mergeCell ref="H149:I149"/>
    <mergeCell ref="J149:K149"/>
    <mergeCell ref="O149:S149"/>
    <mergeCell ref="D151:E151"/>
    <mergeCell ref="F151:K151"/>
    <mergeCell ref="J153:K153"/>
    <mergeCell ref="D147:G147"/>
    <mergeCell ref="O147:S147"/>
    <mergeCell ref="H148:I148"/>
    <mergeCell ref="J148:K148"/>
    <mergeCell ref="O148:S148"/>
    <mergeCell ref="O151:P151"/>
    <mergeCell ref="F152:S152"/>
    <mergeCell ref="Q153:S153"/>
    <mergeCell ref="E143:G143"/>
    <mergeCell ref="E144:G144"/>
    <mergeCell ref="E145:G145"/>
    <mergeCell ref="E146:G146"/>
    <mergeCell ref="Q144:S144"/>
    <mergeCell ref="Q145:S145"/>
    <mergeCell ref="Q146:S146"/>
    <mergeCell ref="E138:G138"/>
    <mergeCell ref="E139:G139"/>
    <mergeCell ref="E140:G140"/>
    <mergeCell ref="E141:G141"/>
    <mergeCell ref="E142:G142"/>
    <mergeCell ref="Q138:S138"/>
    <mergeCell ref="Q139:S139"/>
    <mergeCell ref="Q140:S140"/>
    <mergeCell ref="Q141:S141"/>
    <mergeCell ref="Q142:S142"/>
    <mergeCell ref="E133:G133"/>
    <mergeCell ref="E134:G134"/>
    <mergeCell ref="E135:G135"/>
    <mergeCell ref="E136:G136"/>
    <mergeCell ref="E137:G137"/>
    <mergeCell ref="Q133:S133"/>
    <mergeCell ref="Q134:S134"/>
    <mergeCell ref="Q135:S135"/>
    <mergeCell ref="Q136:S136"/>
    <mergeCell ref="Q137:S137"/>
    <mergeCell ref="E129:G129"/>
    <mergeCell ref="E130:G130"/>
    <mergeCell ref="E131:G131"/>
    <mergeCell ref="E132:G132"/>
    <mergeCell ref="Q128:S128"/>
    <mergeCell ref="Q129:S129"/>
    <mergeCell ref="Q130:S130"/>
    <mergeCell ref="Q131:S131"/>
    <mergeCell ref="Q132:S132"/>
    <mergeCell ref="D124:E124"/>
    <mergeCell ref="F124:K124"/>
    <mergeCell ref="J126:K126"/>
    <mergeCell ref="E127:G127"/>
    <mergeCell ref="Q127:S127"/>
    <mergeCell ref="E128:G128"/>
    <mergeCell ref="D120:G120"/>
    <mergeCell ref="O120:S120"/>
    <mergeCell ref="H121:I121"/>
    <mergeCell ref="J121:K121"/>
    <mergeCell ref="O121:S121"/>
    <mergeCell ref="H122:I122"/>
    <mergeCell ref="J122:K122"/>
    <mergeCell ref="O122:S122"/>
    <mergeCell ref="O124:P124"/>
    <mergeCell ref="F125:S125"/>
    <mergeCell ref="Q126:S126"/>
    <mergeCell ref="E117:G117"/>
    <mergeCell ref="E118:G118"/>
    <mergeCell ref="E119:G119"/>
    <mergeCell ref="Q117:S117"/>
    <mergeCell ref="Q118:S118"/>
    <mergeCell ref="Q119:S119"/>
    <mergeCell ref="E112:G112"/>
    <mergeCell ref="E113:G113"/>
    <mergeCell ref="E114:G114"/>
    <mergeCell ref="E115:G115"/>
    <mergeCell ref="E116:G116"/>
    <mergeCell ref="Q112:S112"/>
    <mergeCell ref="Q113:S113"/>
    <mergeCell ref="Q114:S114"/>
    <mergeCell ref="Q115:S115"/>
    <mergeCell ref="E107:G107"/>
    <mergeCell ref="E108:G108"/>
    <mergeCell ref="E109:G109"/>
    <mergeCell ref="E110:G110"/>
    <mergeCell ref="E111:G111"/>
    <mergeCell ref="Q107:S107"/>
    <mergeCell ref="Q108:S108"/>
    <mergeCell ref="Q109:S109"/>
    <mergeCell ref="Q110:S110"/>
    <mergeCell ref="Q111:S111"/>
    <mergeCell ref="E106:G106"/>
    <mergeCell ref="Q102:S102"/>
    <mergeCell ref="Q103:S103"/>
    <mergeCell ref="Q104:S104"/>
    <mergeCell ref="Q105:S105"/>
    <mergeCell ref="Q106:S106"/>
    <mergeCell ref="E100:G100"/>
    <mergeCell ref="E101:G101"/>
    <mergeCell ref="Q100:S100"/>
    <mergeCell ref="Q101:S101"/>
    <mergeCell ref="E102:G102"/>
    <mergeCell ref="E103:G103"/>
    <mergeCell ref="E104:G104"/>
    <mergeCell ref="E105:G105"/>
    <mergeCell ref="H94:I94"/>
    <mergeCell ref="J94:K94"/>
    <mergeCell ref="O94:S94"/>
    <mergeCell ref="H95:I95"/>
    <mergeCell ref="J95:K95"/>
    <mergeCell ref="O95:S95"/>
    <mergeCell ref="D97:E97"/>
    <mergeCell ref="F97:K97"/>
    <mergeCell ref="J99:K99"/>
    <mergeCell ref="F98:S98"/>
    <mergeCell ref="Q99:S99"/>
    <mergeCell ref="E88:G88"/>
    <mergeCell ref="H17:H18"/>
    <mergeCell ref="I17:I18"/>
    <mergeCell ref="F7:G7"/>
    <mergeCell ref="E21:G21"/>
    <mergeCell ref="O97:P97"/>
    <mergeCell ref="D66:G66"/>
    <mergeCell ref="J67:K67"/>
    <mergeCell ref="H68:I68"/>
    <mergeCell ref="E77:G77"/>
    <mergeCell ref="E73:G73"/>
    <mergeCell ref="D70:E70"/>
    <mergeCell ref="F70:K70"/>
    <mergeCell ref="H67:I67"/>
    <mergeCell ref="E74:G74"/>
    <mergeCell ref="E50:G50"/>
    <mergeCell ref="E48:G48"/>
    <mergeCell ref="E58:G58"/>
    <mergeCell ref="E51:G51"/>
    <mergeCell ref="J6:J7"/>
    <mergeCell ref="J17:K18"/>
    <mergeCell ref="H8:J8"/>
    <mergeCell ref="H9:J9"/>
    <mergeCell ref="H10:H11"/>
    <mergeCell ref="F5:G5"/>
    <mergeCell ref="F6:G6"/>
    <mergeCell ref="E37:G37"/>
    <mergeCell ref="D15:E15"/>
    <mergeCell ref="D17:D18"/>
    <mergeCell ref="D5:E11"/>
    <mergeCell ref="E23:G23"/>
    <mergeCell ref="E24:G24"/>
    <mergeCell ref="E25:G25"/>
    <mergeCell ref="E26:G26"/>
    <mergeCell ref="E28:G28"/>
    <mergeCell ref="E29:G29"/>
    <mergeCell ref="D13:G13"/>
    <mergeCell ref="E75:G75"/>
    <mergeCell ref="E76:G76"/>
    <mergeCell ref="E54:G54"/>
    <mergeCell ref="E59:G59"/>
    <mergeCell ref="E60:G60"/>
    <mergeCell ref="E61:G61"/>
    <mergeCell ref="H40:I40"/>
    <mergeCell ref="H41:I41"/>
    <mergeCell ref="D93:G93"/>
    <mergeCell ref="E89:G89"/>
    <mergeCell ref="E90:G90"/>
    <mergeCell ref="E91:G91"/>
    <mergeCell ref="E92:G92"/>
    <mergeCell ref="E83:G83"/>
    <mergeCell ref="E84:G84"/>
    <mergeCell ref="E85:G85"/>
    <mergeCell ref="E86:G86"/>
    <mergeCell ref="E78:G78"/>
    <mergeCell ref="E79:G79"/>
    <mergeCell ref="E80:G80"/>
    <mergeCell ref="F44:S44"/>
    <mergeCell ref="E47:G47"/>
    <mergeCell ref="Q77:S77"/>
    <mergeCell ref="Q91:S91"/>
    <mergeCell ref="E81:G81"/>
    <mergeCell ref="E82:G82"/>
    <mergeCell ref="E87:G87"/>
    <mergeCell ref="W148:Y148"/>
    <mergeCell ref="Q173:S173"/>
    <mergeCell ref="W94:Y94"/>
    <mergeCell ref="AC16:AF16"/>
    <mergeCell ref="Y31:AB31"/>
    <mergeCell ref="AC31:AF31"/>
    <mergeCell ref="F16:S16"/>
    <mergeCell ref="E35:G35"/>
    <mergeCell ref="E36:G36"/>
    <mergeCell ref="E32:G32"/>
    <mergeCell ref="E27:G27"/>
    <mergeCell ref="E38:G38"/>
    <mergeCell ref="E19:G19"/>
    <mergeCell ref="E20:G20"/>
    <mergeCell ref="E33:G33"/>
    <mergeCell ref="E34:G34"/>
    <mergeCell ref="E31:G31"/>
    <mergeCell ref="E22:G22"/>
    <mergeCell ref="E30:G30"/>
    <mergeCell ref="Q76:S76"/>
    <mergeCell ref="AC17:AD17"/>
    <mergeCell ref="Q19:S19"/>
    <mergeCell ref="Y16:AB16"/>
    <mergeCell ref="F8:G8"/>
    <mergeCell ref="F9:G9"/>
    <mergeCell ref="AG23:AH23"/>
    <mergeCell ref="AB8:AB9"/>
    <mergeCell ref="AC10:AD10"/>
    <mergeCell ref="AE10:AF10"/>
    <mergeCell ref="AC11:AD11"/>
    <mergeCell ref="F10:F11"/>
    <mergeCell ref="D12:G12"/>
    <mergeCell ref="I10:I11"/>
    <mergeCell ref="L17:L18"/>
    <mergeCell ref="M17:M18"/>
    <mergeCell ref="K10:K11"/>
    <mergeCell ref="E17:G18"/>
    <mergeCell ref="F15:K15"/>
    <mergeCell ref="M10:M11"/>
    <mergeCell ref="L9:N9"/>
    <mergeCell ref="S10:S11"/>
    <mergeCell ref="AE11:AF11"/>
    <mergeCell ref="AC9:AD9"/>
    <mergeCell ref="AE9:AF9"/>
    <mergeCell ref="N17:N18"/>
    <mergeCell ref="J72:K72"/>
    <mergeCell ref="F43:K43"/>
    <mergeCell ref="O70:P70"/>
    <mergeCell ref="Q52:S52"/>
    <mergeCell ref="O66:S66"/>
    <mergeCell ref="O67:S67"/>
    <mergeCell ref="O68:S68"/>
    <mergeCell ref="Y23:AB23"/>
    <mergeCell ref="AC23:AF23"/>
    <mergeCell ref="E52:G52"/>
    <mergeCell ref="E53:G53"/>
    <mergeCell ref="E55:G55"/>
    <mergeCell ref="D43:E43"/>
    <mergeCell ref="D39:G39"/>
    <mergeCell ref="Q59:S59"/>
    <mergeCell ref="Q60:S60"/>
    <mergeCell ref="Q61:S61"/>
    <mergeCell ref="Q63:S63"/>
    <mergeCell ref="Q64:S64"/>
    <mergeCell ref="Q65:S65"/>
    <mergeCell ref="W40:Y40"/>
    <mergeCell ref="Y70:AB70"/>
    <mergeCell ref="AC70:AF70"/>
    <mergeCell ref="AC71:AD71"/>
    <mergeCell ref="Y50:AB50"/>
    <mergeCell ref="Q30:S30"/>
    <mergeCell ref="Q31:S31"/>
    <mergeCell ref="Q32:S32"/>
    <mergeCell ref="Q33:S33"/>
    <mergeCell ref="Q34:S34"/>
    <mergeCell ref="Q36:S36"/>
    <mergeCell ref="O43:P43"/>
    <mergeCell ref="Q73:S73"/>
    <mergeCell ref="Q37:S37"/>
    <mergeCell ref="Q38:S38"/>
    <mergeCell ref="Q48:S48"/>
    <mergeCell ref="Q49:S49"/>
    <mergeCell ref="Q50:S50"/>
    <mergeCell ref="Y58:AB58"/>
    <mergeCell ref="Q51:S51"/>
    <mergeCell ref="Q46:S46"/>
    <mergeCell ref="Q47:S47"/>
    <mergeCell ref="Q72:S72"/>
    <mergeCell ref="Q53:S53"/>
    <mergeCell ref="Q54:S54"/>
    <mergeCell ref="Q55:S55"/>
    <mergeCell ref="Q56:S56"/>
    <mergeCell ref="Q57:S57"/>
    <mergeCell ref="J45:K45"/>
    <mergeCell ref="Q20:S20"/>
    <mergeCell ref="Q21:S21"/>
    <mergeCell ref="Q22:S22"/>
    <mergeCell ref="Q23:S23"/>
    <mergeCell ref="Q24:S24"/>
    <mergeCell ref="Q25:S25"/>
    <mergeCell ref="Q26:S26"/>
    <mergeCell ref="Q27:S27"/>
    <mergeCell ref="Q28:S28"/>
    <mergeCell ref="Q29:S29"/>
  </mergeCells>
  <phoneticPr fontId="2"/>
  <conditionalFormatting sqref="J19:K38">
    <cfRule type="expression" dxfId="125" priority="576">
      <formula>$F$15="未就学児"</formula>
    </cfRule>
    <cfRule type="expression" dxfId="124" priority="577">
      <formula>$F$15="一般（引率者/大学生/保護者）"</formula>
    </cfRule>
  </conditionalFormatting>
  <conditionalFormatting sqref="J46:K65">
    <cfRule type="expression" dxfId="123" priority="159">
      <formula>$F$43="未就学児"</formula>
    </cfRule>
    <cfRule type="expression" dxfId="122" priority="160">
      <formula>$F$43="一般（引率者/大学生/保護者）"</formula>
    </cfRule>
  </conditionalFormatting>
  <conditionalFormatting sqref="J73:K92">
    <cfRule type="expression" dxfId="121" priority="145">
      <formula>$F$70="未就学児"</formula>
    </cfRule>
    <cfRule type="expression" dxfId="120" priority="146">
      <formula>$F$70="一般（引率者/大学生/保護者）"</formula>
    </cfRule>
  </conditionalFormatting>
  <conditionalFormatting sqref="J100:K119">
    <cfRule type="expression" dxfId="119" priority="138">
      <formula>$F$97="未就学児"</formula>
    </cfRule>
    <cfRule type="expression" dxfId="118" priority="139">
      <formula>$F$97="一般（引率者/大学生/保護者）"</formula>
    </cfRule>
  </conditionalFormatting>
  <conditionalFormatting sqref="J127:K146">
    <cfRule type="expression" dxfId="117" priority="132">
      <formula>$F$124="一般（引率者/大学生/保護者）"</formula>
    </cfRule>
    <cfRule type="expression" dxfId="116" priority="131">
      <formula>$F$124="未就学児"</formula>
    </cfRule>
  </conditionalFormatting>
  <conditionalFormatting sqref="J154:K173">
    <cfRule type="expression" dxfId="115" priority="124">
      <formula>$F$151="未就学児"</formula>
    </cfRule>
    <cfRule type="expression" dxfId="114" priority="125">
      <formula>$F$151="一般（引率者/大学生/保護者）"</formula>
    </cfRule>
  </conditionalFormatting>
  <conditionalFormatting sqref="J181:K200">
    <cfRule type="expression" dxfId="113" priority="117">
      <formula>$F$178="未就学児"</formula>
    </cfRule>
    <cfRule type="expression" dxfId="112" priority="118">
      <formula>$F$178="一般（引率者/大学生/保護者）"</formula>
    </cfRule>
  </conditionalFormatting>
  <conditionalFormatting sqref="J208:K227">
    <cfRule type="expression" dxfId="111" priority="110">
      <formula>$F$205="未就学児"</formula>
    </cfRule>
    <cfRule type="expression" dxfId="110" priority="111">
      <formula>$F$205="一般（引率者/大学生/保護者）"</formula>
    </cfRule>
  </conditionalFormatting>
  <conditionalFormatting sqref="J235:K254">
    <cfRule type="expression" dxfId="109" priority="104">
      <formula>$F$232="一般（引率者/大学生/保護者）"</formula>
    </cfRule>
    <cfRule type="expression" dxfId="108" priority="103">
      <formula>$F$232="未就学児"</formula>
    </cfRule>
  </conditionalFormatting>
  <conditionalFormatting sqref="J262:K281">
    <cfRule type="expression" dxfId="107" priority="96">
      <formula>$F$259="未就学児"</formula>
    </cfRule>
    <cfRule type="expression" dxfId="106" priority="97">
      <formula>$F$259="一般（引率者/大学生/保護者）"</formula>
    </cfRule>
  </conditionalFormatting>
  <conditionalFormatting sqref="N19:N38 N46:N65 N73:N92 N100:N119 N127:N146 N154:N173 N181:N200 N208:N227 N235:N254 N262:N281">
    <cfRule type="expression" dxfId="105" priority="1149">
      <formula>#REF!=1</formula>
    </cfRule>
  </conditionalFormatting>
  <conditionalFormatting sqref="O19:O38">
    <cfRule type="expression" dxfId="104" priority="424">
      <formula>$F$15="小学生～高校生"</formula>
    </cfRule>
    <cfRule type="expression" dxfId="103" priority="423">
      <formula>$F$15="未就学児"</formula>
    </cfRule>
  </conditionalFormatting>
  <conditionalFormatting sqref="O46:O65">
    <cfRule type="expression" dxfId="102" priority="18">
      <formula>$F$15="小学生～高校生"</formula>
    </cfRule>
    <cfRule type="expression" dxfId="101" priority="17">
      <formula>$F$15="未就学児"</formula>
    </cfRule>
  </conditionalFormatting>
  <conditionalFormatting sqref="O73:O92">
    <cfRule type="expression" dxfId="100" priority="15">
      <formula>$F$15="未就学児"</formula>
    </cfRule>
    <cfRule type="expression" dxfId="99" priority="16">
      <formula>$F$15="小学生～高校生"</formula>
    </cfRule>
  </conditionalFormatting>
  <conditionalFormatting sqref="O100:O119">
    <cfRule type="expression" dxfId="98" priority="14">
      <formula>$F$15="小学生～高校生"</formula>
    </cfRule>
    <cfRule type="expression" dxfId="97" priority="13">
      <formula>$F$15="未就学児"</formula>
    </cfRule>
  </conditionalFormatting>
  <conditionalFormatting sqref="O127:O146">
    <cfRule type="expression" dxfId="96" priority="12">
      <formula>$F$15="小学生～高校生"</formula>
    </cfRule>
    <cfRule type="expression" dxfId="95" priority="11">
      <formula>$F$15="未就学児"</formula>
    </cfRule>
  </conditionalFormatting>
  <conditionalFormatting sqref="O154:O173">
    <cfRule type="expression" dxfId="94" priority="9">
      <formula>$F$15="未就学児"</formula>
    </cfRule>
    <cfRule type="expression" dxfId="93" priority="10">
      <formula>$F$15="小学生～高校生"</formula>
    </cfRule>
  </conditionalFormatting>
  <conditionalFormatting sqref="O181:O200">
    <cfRule type="expression" dxfId="92" priority="7">
      <formula>$F$15="未就学児"</formula>
    </cfRule>
    <cfRule type="expression" dxfId="91" priority="8">
      <formula>$F$15="小学生～高校生"</formula>
    </cfRule>
  </conditionalFormatting>
  <conditionalFormatting sqref="O208:O227">
    <cfRule type="expression" dxfId="90" priority="6">
      <formula>$F$15="小学生～高校生"</formula>
    </cfRule>
    <cfRule type="expression" dxfId="89" priority="5">
      <formula>$F$15="未就学児"</formula>
    </cfRule>
  </conditionalFormatting>
  <conditionalFormatting sqref="O235:O254">
    <cfRule type="expression" dxfId="88" priority="4">
      <formula>$F$15="小学生～高校生"</formula>
    </cfRule>
    <cfRule type="expression" dxfId="87" priority="3">
      <formula>$F$15="未就学児"</formula>
    </cfRule>
  </conditionalFormatting>
  <conditionalFormatting sqref="O262:O281">
    <cfRule type="expression" dxfId="86" priority="2">
      <formula>$F$15="小学生～高校生"</formula>
    </cfRule>
    <cfRule type="expression" dxfId="85" priority="1">
      <formula>$F$15="未就学児"</formula>
    </cfRule>
  </conditionalFormatting>
  <conditionalFormatting sqref="Q19:Q34 Q35:S35 Q36:Q38 Q46:Q61 Q62:S62 Q63:Q65 Q73:Q88 Q89:S89 Q90:Q92 Q100:Q115 Q116:S116 Q117:Q119 Q127:Q142 Q143:S143 Q144:Q146 Q154:Q169 Q170:S170 Q171:Q173 Q181:Q196 Q197:S197 Q198:Q200 Q208:Q223 Q224:S224 Q225:Q227 Q235:Q250 Q251:S251 Q252:Q254 Q262:Q277 Q278:S278 Q279:Q281">
    <cfRule type="expression" dxfId="84" priority="348">
      <formula>$P19="免除者"</formula>
    </cfRule>
    <cfRule type="notContainsBlanks" dxfId="83" priority="1151">
      <formula>LEN(TRIM(Q19))&gt;0</formula>
    </cfRule>
  </conditionalFormatting>
  <dataValidations count="9">
    <dataValidation type="list" allowBlank="1" showInputMessage="1" showErrorMessage="1" sqref="H39:I39 AR259:AR261 AS232:AS233 AR232:AR234 AS205:AS206 AR205:AR207 AS178:AS179 AR178:AR180 AS151:AS152 AR151:AR153 AS124:AS125 AR124:AR126 AS97:AS98 Z40:AB40 AR97:AR99 AS70:AS71 AR70:AR72 AV13 AS41:AS44 AS259:AS260 AR41:AR45 AM24 Z67:AB67 Z94:AB94 Z121:AB121 Z148:AB148 Z175:AB175 Z202:AB202 Z229:AB229 Z256:AB256 Z283:AB283" xr:uid="{00000000-0002-0000-0200-000001000000}">
      <formula1>#REF!</formula1>
    </dataValidation>
    <dataValidation type="list" allowBlank="1" showInputMessage="1" showErrorMessage="1" sqref="H208:I227 H46:I65 H262:I281 H19:I38 H235:I254 H73:I92 H100:I119 H127:I146 H154:I173 H181:I200" xr:uid="{00000000-0002-0000-0200-000002000000}">
      <formula1>$AA$5:$AA$6</formula1>
    </dataValidation>
    <dataValidation type="list" allowBlank="1" showInputMessage="1" showErrorMessage="1" sqref="F178 F259 F15 F205 F43 F70 F97 F124 F151 F232" xr:uid="{00000000-0002-0000-0200-000003000000}">
      <formula1>$AK$5:$AK$8</formula1>
    </dataValidation>
    <dataValidation type="list" allowBlank="1" showInputMessage="1" showErrorMessage="1" sqref="J181:J200 J46:J65 J262:J281 J19:J38 J208:J227 J154:J173 J100:J119 J235:J254 J127:J146 J73:J92" xr:uid="{00000000-0002-0000-0200-000004000000}">
      <formula1>$AK$11:$AK$14</formula1>
    </dataValidation>
    <dataValidation type="list" allowBlank="1" showInputMessage="1" showErrorMessage="1" sqref="K208:K227 K46:K65 K262:K281 K19:K38 K154:K173 K100:K119 K235:K254 K127:K146 K181:K200 K73:K92" xr:uid="{00000000-0002-0000-0200-000006000000}">
      <formula1>$W$5:$W$11</formula1>
    </dataValidation>
    <dataValidation type="list" allowBlank="1" showInputMessage="1" showErrorMessage="1" sqref="L208:M227 L262:M281 L235:M254 L46:M65 L181:M200 L154:M173 L127:M146 L100:M119 L73:M92 L19:M38" xr:uid="{1F2CD6F8-8630-4D40-884F-DB6C13D4C8B3}">
      <formula1>$V$5:$V$7</formula1>
    </dataValidation>
    <dataValidation type="list" allowBlank="1" showInputMessage="1" showErrorMessage="1" sqref="N19:N38 N262:N281 N235:N254 N208:N227 N181:N200 N154:N173 N127:N146 N100:N119 N73:N92 N46:N65" xr:uid="{B8D6E45A-8092-43EA-937D-A9361926F828}">
      <formula1>$U$6:$U$7</formula1>
    </dataValidation>
    <dataValidation type="list" allowBlank="1" showInputMessage="1" showErrorMessage="1" sqref="O19:O38 O46:O65 O73:O92 O100:O119 O127:O146 O154:O173 O181:O200 O208:O227 O235:O254 O262:O281" xr:uid="{093CC161-2600-4848-BB4A-3C087B18AB67}">
      <formula1>$AP$11:$AP$15</formula1>
    </dataValidation>
    <dataValidation type="list" errorStyle="information" allowBlank="1" showInputMessage="1" showErrorMessage="1" errorTitle="直接入力可" error="直接入力された場合は_x000a_OKを押してください_x000a_" sqref="P19:P38 P46:P65 P73:P92 P100:P119 P127:P146 P154:P173 P181:P200 P208:P227 P235:P254 P262:P281" xr:uid="{DB38D197-A901-4E0A-AA75-6D8A2AF3EF86}">
      <formula1>$AJ$19:$AJ$21</formula1>
    </dataValidation>
  </dataValidations>
  <pageMargins left="0.70866141732283472" right="0.43307086614173229" top="0.74803149606299213" bottom="0.35433070866141736" header="0.31496062992125984" footer="0.31496062992125984"/>
  <pageSetup paperSize="9" scale="55" orientation="portrait" r:id="rId1"/>
  <rowBreaks count="8" manualBreakCount="8">
    <brk id="41" min="2" max="18" man="1"/>
    <brk id="68" min="2" max="18" man="1"/>
    <brk id="95" min="2" max="18" man="1"/>
    <brk id="122" min="2" max="18" man="1"/>
    <brk id="177" min="2" max="17" man="1"/>
    <brk id="204" min="2" max="17" man="1"/>
    <brk id="231" min="2" max="17" man="1"/>
    <brk id="258" min="2" max="17" man="1"/>
  </rowBreaks>
  <colBreaks count="1" manualBreakCount="1">
    <brk id="20" min="1" max="426"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24" operator="containsText" id="{C717AAD7-B4DF-460E-8DA3-24C8714F277F}">
            <xm:f>NOT(ISERROR(SEARCH($X$10,F15)))</xm:f>
            <xm:f>$X$10</xm:f>
            <x14:dxf>
              <fill>
                <patternFill>
                  <bgColor theme="8" tint="0.59996337778862885"/>
                </patternFill>
              </fill>
            </x14:dxf>
          </x14:cfRule>
          <x14:cfRule type="containsText" priority="325" operator="containsText" id="{6115AB11-1D0F-4988-8FA7-47810C732DC2}">
            <xm:f>NOT(ISERROR(SEARCH($X$6,F15)))</xm:f>
            <xm:f>$X$6</xm:f>
            <x14:dxf>
              <fill>
                <patternFill patternType="solid">
                  <bgColor rgb="FFFFFF00"/>
                </patternFill>
              </fill>
            </x14:dxf>
          </x14:cfRule>
          <x14:cfRule type="containsText" priority="323" operator="containsText" id="{0B88C645-7ACE-47C7-8B6E-827156912939}">
            <xm:f>NOT(ISERROR(SEARCH($X$12,F15)))</xm:f>
            <xm:f>$X$12</xm:f>
            <x14:dxf>
              <fill>
                <patternFill>
                  <bgColor rgb="FFFF8BB2"/>
                </patternFill>
              </fill>
            </x14:dxf>
          </x14:cfRule>
          <xm:sqref>F15</xm:sqref>
        </x14:conditionalFormatting>
        <x14:conditionalFormatting xmlns:xm="http://schemas.microsoft.com/office/excel/2006/main">
          <x14:cfRule type="containsText" priority="1129" operator="containsText" id="{0BF7FFE8-B5D0-4996-B7C0-C19DCE566CE3}">
            <xm:f>NOT(ISERROR(SEARCH($X$6,F43)))</xm:f>
            <xm:f>$X$6</xm:f>
            <x14:dxf>
              <fill>
                <patternFill patternType="solid">
                  <bgColor rgb="FFFFFF00"/>
                </patternFill>
              </fill>
            </x14:dxf>
          </x14:cfRule>
          <x14:cfRule type="containsText" priority="1128" operator="containsText" id="{130912CC-6198-4E47-BAE5-2202B2EBB1AE}">
            <xm:f>NOT(ISERROR(SEARCH($X$10,F43)))</xm:f>
            <xm:f>$X$10</xm:f>
            <x14:dxf>
              <fill>
                <patternFill>
                  <bgColor theme="8" tint="0.59996337778862885"/>
                </patternFill>
              </fill>
            </x14:dxf>
          </x14:cfRule>
          <x14:cfRule type="containsText" priority="1127" operator="containsText" id="{A0180B05-D722-4E62-864E-55728D006FA1}">
            <xm:f>NOT(ISERROR(SEARCH($X$12,F43)))</xm:f>
            <xm:f>$X$12</xm:f>
            <x14:dxf>
              <fill>
                <patternFill>
                  <bgColor rgb="FFFF8BB2"/>
                </patternFill>
              </fill>
            </x14:dxf>
          </x14:cfRule>
          <xm:sqref>F43</xm:sqref>
        </x14:conditionalFormatting>
        <x14:conditionalFormatting xmlns:xm="http://schemas.microsoft.com/office/excel/2006/main">
          <x14:cfRule type="containsText" priority="147" operator="containsText" id="{FC48C0AF-98B7-4550-AA24-7234BD65B154}">
            <xm:f>NOT(ISERROR(SEARCH($X$12,F70)))</xm:f>
            <xm:f>$X$12</xm:f>
            <x14:dxf>
              <fill>
                <patternFill>
                  <bgColor rgb="FFFF8BB2"/>
                </patternFill>
              </fill>
            </x14:dxf>
          </x14:cfRule>
          <x14:cfRule type="containsText" priority="149" operator="containsText" id="{6466409E-8773-4214-B2C1-67F2785C87F1}">
            <xm:f>NOT(ISERROR(SEARCH($X$6,F70)))</xm:f>
            <xm:f>$X$6</xm:f>
            <x14:dxf>
              <fill>
                <patternFill patternType="solid">
                  <bgColor rgb="FFFFFF00"/>
                </patternFill>
              </fill>
            </x14:dxf>
          </x14:cfRule>
          <x14:cfRule type="containsText" priority="148" operator="containsText" id="{7814DE5A-AA1D-4130-B630-BB1BEB5C7F2E}">
            <xm:f>NOT(ISERROR(SEARCH($X$10,F70)))</xm:f>
            <xm:f>$X$10</xm:f>
            <x14:dxf>
              <fill>
                <patternFill>
                  <bgColor theme="8" tint="0.59996337778862885"/>
                </patternFill>
              </fill>
            </x14:dxf>
          </x14:cfRule>
          <xm:sqref>F70</xm:sqref>
        </x14:conditionalFormatting>
        <x14:conditionalFormatting xmlns:xm="http://schemas.microsoft.com/office/excel/2006/main">
          <x14:cfRule type="containsText" priority="140" operator="containsText" id="{36FF19BF-3289-4409-8C0C-DF3D8C03A800}">
            <xm:f>NOT(ISERROR(SEARCH($X$12,F97)))</xm:f>
            <xm:f>$X$12</xm:f>
            <x14:dxf>
              <fill>
                <patternFill>
                  <bgColor rgb="FFFF8BB2"/>
                </patternFill>
              </fill>
            </x14:dxf>
          </x14:cfRule>
          <x14:cfRule type="containsText" priority="142" operator="containsText" id="{10E042D2-C6D9-4618-8564-8172D21C3F46}">
            <xm:f>NOT(ISERROR(SEARCH($X$6,F97)))</xm:f>
            <xm:f>$X$6</xm:f>
            <x14:dxf>
              <fill>
                <patternFill patternType="solid">
                  <bgColor rgb="FFFFFF00"/>
                </patternFill>
              </fill>
            </x14:dxf>
          </x14:cfRule>
          <x14:cfRule type="containsText" priority="141" operator="containsText" id="{FA464F75-7A08-409B-96DE-05D54BF33267}">
            <xm:f>NOT(ISERROR(SEARCH($X$10,F97)))</xm:f>
            <xm:f>$X$10</xm:f>
            <x14:dxf>
              <fill>
                <patternFill>
                  <bgColor theme="8" tint="0.59996337778862885"/>
                </patternFill>
              </fill>
            </x14:dxf>
          </x14:cfRule>
          <xm:sqref>F97</xm:sqref>
        </x14:conditionalFormatting>
        <x14:conditionalFormatting xmlns:xm="http://schemas.microsoft.com/office/excel/2006/main">
          <x14:cfRule type="containsText" priority="134" operator="containsText" id="{B2C7E958-C029-48E6-B922-0B62F8D23EE9}">
            <xm:f>NOT(ISERROR(SEARCH($X$10,F124)))</xm:f>
            <xm:f>$X$10</xm:f>
            <x14:dxf>
              <fill>
                <patternFill>
                  <bgColor theme="8" tint="0.59996337778862885"/>
                </patternFill>
              </fill>
            </x14:dxf>
          </x14:cfRule>
          <x14:cfRule type="containsText" priority="133" operator="containsText" id="{A17E704E-E618-45FA-A197-84E7F6E5D7F1}">
            <xm:f>NOT(ISERROR(SEARCH($X$12,F124)))</xm:f>
            <xm:f>$X$12</xm:f>
            <x14:dxf>
              <fill>
                <patternFill>
                  <bgColor rgb="FFFF8BB2"/>
                </patternFill>
              </fill>
            </x14:dxf>
          </x14:cfRule>
          <x14:cfRule type="containsText" priority="135" operator="containsText" id="{3F6C229A-6868-4802-8D8D-9397211CFA2B}">
            <xm:f>NOT(ISERROR(SEARCH($X$6,F124)))</xm:f>
            <xm:f>$X$6</xm:f>
            <x14:dxf>
              <fill>
                <patternFill patternType="solid">
                  <bgColor rgb="FFFFFF00"/>
                </patternFill>
              </fill>
            </x14:dxf>
          </x14:cfRule>
          <xm:sqref>F124</xm:sqref>
        </x14:conditionalFormatting>
        <x14:conditionalFormatting xmlns:xm="http://schemas.microsoft.com/office/excel/2006/main">
          <x14:cfRule type="containsText" priority="128" operator="containsText" id="{F653FD98-4D66-4D21-B4CD-841D49B5982F}">
            <xm:f>NOT(ISERROR(SEARCH($X$6,F151)))</xm:f>
            <xm:f>$X$6</xm:f>
            <x14:dxf>
              <fill>
                <patternFill patternType="solid">
                  <bgColor rgb="FFFFFF00"/>
                </patternFill>
              </fill>
            </x14:dxf>
          </x14:cfRule>
          <x14:cfRule type="containsText" priority="127" operator="containsText" id="{9A6F7103-17FF-4446-AC4F-16AB8BFA7A6D}">
            <xm:f>NOT(ISERROR(SEARCH($X$10,F151)))</xm:f>
            <xm:f>$X$10</xm:f>
            <x14:dxf>
              <fill>
                <patternFill>
                  <bgColor theme="8" tint="0.59996337778862885"/>
                </patternFill>
              </fill>
            </x14:dxf>
          </x14:cfRule>
          <x14:cfRule type="containsText" priority="126" operator="containsText" id="{347B2B6E-4C23-4FE7-ADEA-5DBC5C30BA32}">
            <xm:f>NOT(ISERROR(SEARCH($X$12,F151)))</xm:f>
            <xm:f>$X$12</xm:f>
            <x14:dxf>
              <fill>
                <patternFill>
                  <bgColor rgb="FFFF8BB2"/>
                </patternFill>
              </fill>
            </x14:dxf>
          </x14:cfRule>
          <xm:sqref>F151</xm:sqref>
        </x14:conditionalFormatting>
        <x14:conditionalFormatting xmlns:xm="http://schemas.microsoft.com/office/excel/2006/main">
          <x14:cfRule type="containsText" priority="119" operator="containsText" id="{38C9ED45-6C7E-4C33-AC82-F0CA40423D8E}">
            <xm:f>NOT(ISERROR(SEARCH($X$12,F178)))</xm:f>
            <xm:f>$X$12</xm:f>
            <x14:dxf>
              <fill>
                <patternFill>
                  <bgColor rgb="FFFF8BB2"/>
                </patternFill>
              </fill>
            </x14:dxf>
          </x14:cfRule>
          <x14:cfRule type="containsText" priority="120" operator="containsText" id="{F03B6405-FF81-4E45-8CA5-2F308F038C00}">
            <xm:f>NOT(ISERROR(SEARCH($X$10,F178)))</xm:f>
            <xm:f>$X$10</xm:f>
            <x14:dxf>
              <fill>
                <patternFill>
                  <bgColor theme="8" tint="0.59996337778862885"/>
                </patternFill>
              </fill>
            </x14:dxf>
          </x14:cfRule>
          <x14:cfRule type="containsText" priority="121" operator="containsText" id="{AFC41D02-6B67-49C4-8653-497BBEEA8C2D}">
            <xm:f>NOT(ISERROR(SEARCH($X$6,F178)))</xm:f>
            <xm:f>$X$6</xm:f>
            <x14:dxf>
              <fill>
                <patternFill patternType="solid">
                  <bgColor rgb="FFFFFF00"/>
                </patternFill>
              </fill>
            </x14:dxf>
          </x14:cfRule>
          <xm:sqref>F178</xm:sqref>
        </x14:conditionalFormatting>
        <x14:conditionalFormatting xmlns:xm="http://schemas.microsoft.com/office/excel/2006/main">
          <x14:cfRule type="containsText" priority="112" operator="containsText" id="{71C26F28-D3D9-4B57-BBAF-694B682D34DC}">
            <xm:f>NOT(ISERROR(SEARCH($X$12,F205)))</xm:f>
            <xm:f>$X$12</xm:f>
            <x14:dxf>
              <fill>
                <patternFill>
                  <bgColor rgb="FFFF8BB2"/>
                </patternFill>
              </fill>
            </x14:dxf>
          </x14:cfRule>
          <x14:cfRule type="containsText" priority="113" operator="containsText" id="{3C4921B7-FFC6-4F48-B05E-455B1AE70A14}">
            <xm:f>NOT(ISERROR(SEARCH($X$10,F205)))</xm:f>
            <xm:f>$X$10</xm:f>
            <x14:dxf>
              <fill>
                <patternFill>
                  <bgColor theme="8" tint="0.59996337778862885"/>
                </patternFill>
              </fill>
            </x14:dxf>
          </x14:cfRule>
          <x14:cfRule type="containsText" priority="114" operator="containsText" id="{1D9DAAC5-5E80-4CE7-9865-82A1E88F4B28}">
            <xm:f>NOT(ISERROR(SEARCH($X$6,F205)))</xm:f>
            <xm:f>$X$6</xm:f>
            <x14:dxf>
              <fill>
                <patternFill patternType="solid">
                  <bgColor rgb="FFFFFF00"/>
                </patternFill>
              </fill>
            </x14:dxf>
          </x14:cfRule>
          <xm:sqref>F205</xm:sqref>
        </x14:conditionalFormatting>
        <x14:conditionalFormatting xmlns:xm="http://schemas.microsoft.com/office/excel/2006/main">
          <x14:cfRule type="containsText" priority="105" operator="containsText" id="{9C3E329F-BCDE-46C3-960E-77D36E5F15BD}">
            <xm:f>NOT(ISERROR(SEARCH($X$12,F232)))</xm:f>
            <xm:f>$X$12</xm:f>
            <x14:dxf>
              <fill>
                <patternFill>
                  <bgColor rgb="FFFF8BB2"/>
                </patternFill>
              </fill>
            </x14:dxf>
          </x14:cfRule>
          <x14:cfRule type="containsText" priority="106" operator="containsText" id="{383CE399-B4DD-446B-ABBD-6992E6E72D36}">
            <xm:f>NOT(ISERROR(SEARCH($X$10,F232)))</xm:f>
            <xm:f>$X$10</xm:f>
            <x14:dxf>
              <fill>
                <patternFill>
                  <bgColor theme="8" tint="0.59996337778862885"/>
                </patternFill>
              </fill>
            </x14:dxf>
          </x14:cfRule>
          <x14:cfRule type="containsText" priority="107" operator="containsText" id="{89AAD5DA-B4A7-463E-9A9F-50CDB4892C2F}">
            <xm:f>NOT(ISERROR(SEARCH($X$6,F232)))</xm:f>
            <xm:f>$X$6</xm:f>
            <x14:dxf>
              <fill>
                <patternFill patternType="solid">
                  <bgColor rgb="FFFFFF00"/>
                </patternFill>
              </fill>
            </x14:dxf>
          </x14:cfRule>
          <xm:sqref>F232</xm:sqref>
        </x14:conditionalFormatting>
        <x14:conditionalFormatting xmlns:xm="http://schemas.microsoft.com/office/excel/2006/main">
          <x14:cfRule type="containsText" priority="100" operator="containsText" id="{82595111-47F7-49D8-B68B-25AEF4CE6C8C}">
            <xm:f>NOT(ISERROR(SEARCH($X$6,F259)))</xm:f>
            <xm:f>$X$6</xm:f>
            <x14:dxf>
              <fill>
                <patternFill patternType="solid">
                  <bgColor rgb="FFFFFF00"/>
                </patternFill>
              </fill>
            </x14:dxf>
          </x14:cfRule>
          <x14:cfRule type="containsText" priority="99" operator="containsText" id="{C683FBE3-7E1D-4A82-B3AE-E86CC1811DE3}">
            <xm:f>NOT(ISERROR(SEARCH($X$10,F259)))</xm:f>
            <xm:f>$X$10</xm:f>
            <x14:dxf>
              <fill>
                <patternFill>
                  <bgColor theme="8" tint="0.59996337778862885"/>
                </patternFill>
              </fill>
            </x14:dxf>
          </x14:cfRule>
          <x14:cfRule type="containsText" priority="98" operator="containsText" id="{68991851-418D-48A0-96E9-934395B53799}">
            <xm:f>NOT(ISERROR(SEARCH($X$12,F259)))</xm:f>
            <xm:f>$X$12</xm:f>
            <x14:dxf>
              <fill>
                <patternFill>
                  <bgColor rgb="FFFF8BB2"/>
                </patternFill>
              </fill>
            </x14:dxf>
          </x14:cfRule>
          <xm:sqref>F259</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3">
    <tabColor rgb="FFFF0000"/>
    <pageSetUpPr fitToPage="1"/>
  </sheetPr>
  <dimension ref="A1:BM99"/>
  <sheetViews>
    <sheetView showGridLines="0" zoomScale="60" zoomScaleNormal="60" zoomScaleSheetLayoutView="70" workbookViewId="0">
      <selection activeCell="I51" sqref="I51"/>
    </sheetView>
  </sheetViews>
  <sheetFormatPr defaultColWidth="9" defaultRowHeight="28.5" customHeight="1"/>
  <cols>
    <col min="1" max="1" width="4" style="1156" customWidth="1"/>
    <col min="2" max="2" width="4.75" style="843" customWidth="1"/>
    <col min="3" max="3" width="6.875" style="172" customWidth="1"/>
    <col min="4" max="4" width="6.75" style="172" customWidth="1"/>
    <col min="5" max="5" width="7.75" style="172" customWidth="1"/>
    <col min="6" max="6" width="11.625" style="172" customWidth="1"/>
    <col min="7" max="7" width="11.5" style="172" customWidth="1"/>
    <col min="8" max="8" width="11.625" style="172" customWidth="1"/>
    <col min="9" max="9" width="11.125" style="172" customWidth="1"/>
    <col min="10" max="10" width="5.125" style="172" customWidth="1"/>
    <col min="11" max="11" width="6.25" style="172" customWidth="1"/>
    <col min="12" max="12" width="4.375" style="172" customWidth="1"/>
    <col min="13" max="13" width="8.25" style="172" customWidth="1"/>
    <col min="14" max="14" width="6.75" style="172" customWidth="1"/>
    <col min="15" max="15" width="4.25" style="172" customWidth="1"/>
    <col min="16" max="16" width="12" style="172" customWidth="1"/>
    <col min="17" max="17" width="10.75" style="172" customWidth="1"/>
    <col min="18" max="18" width="10.25" style="172" customWidth="1"/>
    <col min="19" max="19" width="5.75" style="172" customWidth="1"/>
    <col min="20" max="20" width="5.25" style="172" customWidth="1"/>
    <col min="21" max="21" width="4.125" style="172" customWidth="1"/>
    <col min="22" max="22" width="8.25" style="172" customWidth="1"/>
    <col min="23" max="23" width="6" style="533" customWidth="1"/>
    <col min="24" max="24" width="3" style="533" hidden="1" customWidth="1"/>
    <col min="25" max="25" width="6.25" style="538" hidden="1" customWidth="1"/>
    <col min="26" max="26" width="7.625" style="636" hidden="1" customWidth="1"/>
    <col min="27" max="34" width="9.25" style="533" hidden="1" customWidth="1"/>
    <col min="35" max="35" width="13.25" style="533" hidden="1" customWidth="1"/>
    <col min="36" max="39" width="9.25" style="533" hidden="1" customWidth="1"/>
    <col min="40" max="40" width="5.75" style="533" hidden="1" customWidth="1"/>
    <col min="41" max="41" width="6.75" style="533" hidden="1" customWidth="1"/>
    <col min="42" max="42" width="7.75" style="533" hidden="1" customWidth="1"/>
    <col min="43" max="44" width="10.625" style="533" hidden="1" customWidth="1"/>
    <col min="45" max="45" width="17.5" style="533" hidden="1" customWidth="1"/>
    <col min="46" max="46" width="10.75" style="533" hidden="1" customWidth="1"/>
    <col min="47" max="47" width="15.75" style="533" hidden="1" customWidth="1"/>
    <col min="48" max="48" width="5.625" style="533" hidden="1" customWidth="1"/>
    <col min="49" max="49" width="3" style="533" hidden="1" customWidth="1"/>
    <col min="50" max="50" width="7.75" style="533" hidden="1" customWidth="1"/>
    <col min="51" max="51" width="5" style="533" hidden="1" customWidth="1"/>
    <col min="52" max="52" width="5.75" style="533" hidden="1" customWidth="1"/>
    <col min="53" max="53" width="11.25" style="533" hidden="1" customWidth="1"/>
    <col min="54" max="56" width="10.75" style="533" hidden="1" customWidth="1"/>
    <col min="57" max="57" width="12.25" style="533" hidden="1" customWidth="1"/>
    <col min="58" max="58" width="9.5" style="533" hidden="1" customWidth="1"/>
    <col min="59" max="59" width="9" style="533" hidden="1" customWidth="1"/>
    <col min="60" max="60" width="11.125" style="533" customWidth="1"/>
    <col min="61" max="61" width="7.25" style="172" customWidth="1"/>
    <col min="62" max="62" width="31.375" style="172" customWidth="1"/>
    <col min="63" max="63" width="10.75" style="263" customWidth="1"/>
    <col min="64" max="66" width="9" style="172" customWidth="1"/>
    <col min="67" max="16384" width="9" style="172"/>
  </cols>
  <sheetData>
    <row r="1" spans="1:65" ht="70.5" customHeight="1" thickBot="1"/>
    <row r="2" spans="1:65" ht="35.25" hidden="1" customHeight="1" thickBot="1">
      <c r="L2" s="301"/>
      <c r="N2" s="454"/>
      <c r="O2" s="301"/>
      <c r="P2" s="301"/>
      <c r="Q2" s="301"/>
      <c r="R2" s="301"/>
      <c r="S2" s="301"/>
      <c r="T2" s="301"/>
      <c r="U2" s="301"/>
      <c r="Y2" s="533"/>
      <c r="Z2" s="533"/>
      <c r="AA2" s="637">
        <f>①利用!AD20</f>
        <v>0</v>
      </c>
      <c r="AC2" s="638" t="b">
        <f>①利用!AO23</f>
        <v>0</v>
      </c>
      <c r="AD2" s="538">
        <v>2</v>
      </c>
      <c r="AE2" s="538">
        <v>2</v>
      </c>
      <c r="AN2" s="639" t="s">
        <v>530</v>
      </c>
      <c r="AO2" s="639"/>
      <c r="AP2" s="639"/>
      <c r="AQ2" s="639"/>
      <c r="AU2" s="640"/>
      <c r="AV2" s="640"/>
      <c r="AW2" s="640"/>
      <c r="AX2" s="640"/>
      <c r="AY2" s="640"/>
      <c r="AZ2" s="640"/>
      <c r="BA2" s="640"/>
      <c r="BB2" s="640"/>
      <c r="BC2" s="640"/>
      <c r="BD2" s="640"/>
      <c r="BE2" s="640"/>
    </row>
    <row r="3" spans="1:65" ht="30.75" customHeight="1">
      <c r="C3" s="1552" t="s">
        <v>812</v>
      </c>
      <c r="D3" s="1553"/>
      <c r="E3" s="1553"/>
      <c r="F3" s="1553"/>
      <c r="G3" s="1553"/>
      <c r="H3" s="1553"/>
      <c r="I3" s="1553"/>
      <c r="J3" s="1553"/>
      <c r="K3" s="1553"/>
      <c r="L3" s="1553"/>
      <c r="M3" s="1554"/>
      <c r="N3" s="1202" t="s">
        <v>399</v>
      </c>
      <c r="O3" s="168"/>
      <c r="P3" s="168"/>
      <c r="Q3" s="168"/>
      <c r="R3" s="1594">
        <f>AQ14+AQ15+AY16+AY14+AY15+AS55+BC46</f>
        <v>0</v>
      </c>
      <c r="S3" s="1594"/>
      <c r="T3" s="1594"/>
      <c r="U3" s="369"/>
      <c r="V3" s="1062" t="s">
        <v>341</v>
      </c>
      <c r="Y3" s="533"/>
      <c r="AC3" s="533" t="b">
        <f>①利用!AO26</f>
        <v>0</v>
      </c>
      <c r="AD3" s="538"/>
      <c r="AE3" s="538">
        <v>3</v>
      </c>
      <c r="AF3" s="533" t="s">
        <v>390</v>
      </c>
      <c r="AN3" s="641" t="s">
        <v>90</v>
      </c>
      <c r="AO3" s="641"/>
      <c r="AP3" s="641"/>
      <c r="AQ3" s="642" t="s">
        <v>15</v>
      </c>
      <c r="AR3" s="643">
        <f>①利用!BC8</f>
        <v>0</v>
      </c>
      <c r="AS3" s="643"/>
      <c r="AT3" s="643"/>
      <c r="AU3" s="643"/>
      <c r="AV3" s="643"/>
      <c r="AW3" s="643"/>
      <c r="AX3" s="642" t="s">
        <v>16</v>
      </c>
      <c r="AY3" s="644" t="s">
        <v>399</v>
      </c>
      <c r="AZ3" s="645"/>
      <c r="BA3" s="645"/>
      <c r="BB3" s="645"/>
      <c r="BC3" s="646"/>
      <c r="BD3" s="646"/>
      <c r="BE3" s="647"/>
      <c r="BF3" s="648" t="s">
        <v>341</v>
      </c>
    </row>
    <row r="4" spans="1:65" ht="30.75" customHeight="1" thickBot="1">
      <c r="C4" s="1555"/>
      <c r="D4" s="1556"/>
      <c r="E4" s="1556"/>
      <c r="F4" s="1556"/>
      <c r="G4" s="1556"/>
      <c r="H4" s="1556"/>
      <c r="I4" s="1556"/>
      <c r="J4" s="1556"/>
      <c r="K4" s="1556"/>
      <c r="L4" s="1556"/>
      <c r="M4" s="1557"/>
      <c r="N4" s="1203" t="s">
        <v>404</v>
      </c>
      <c r="O4" s="266"/>
      <c r="P4" s="266"/>
      <c r="Q4" s="372"/>
      <c r="R4" s="1614">
        <f>AR14+AR15+BA16+BA14+BA15+AT55+BD46</f>
        <v>0</v>
      </c>
      <c r="S4" s="1614"/>
      <c r="T4" s="1614"/>
      <c r="U4" s="300"/>
      <c r="V4" s="1063" t="s">
        <v>341</v>
      </c>
      <c r="Y4" s="532">
        <f>LEN(AA7)</f>
        <v>5</v>
      </c>
      <c r="AD4" s="538"/>
      <c r="AE4" s="538"/>
      <c r="AN4" s="641"/>
      <c r="AO4" s="641"/>
      <c r="AP4" s="641"/>
      <c r="AQ4" s="642"/>
      <c r="AR4" s="643"/>
      <c r="AS4" s="643"/>
      <c r="AT4" s="643"/>
      <c r="AU4" s="643"/>
      <c r="AV4" s="643"/>
      <c r="AW4" s="643"/>
      <c r="AX4" s="642"/>
      <c r="AY4" s="644" t="s">
        <v>404</v>
      </c>
      <c r="AZ4" s="645"/>
      <c r="BA4" s="645"/>
      <c r="BB4" s="649"/>
      <c r="BC4" s="646"/>
      <c r="BD4" s="646"/>
      <c r="BF4" s="648" t="s">
        <v>341</v>
      </c>
    </row>
    <row r="5" spans="1:65" ht="30.75" customHeight="1">
      <c r="A5" s="1601"/>
      <c r="B5" s="1601"/>
      <c r="C5" s="1588" t="s">
        <v>638</v>
      </c>
      <c r="D5" s="1589"/>
      <c r="E5" s="1589"/>
      <c r="F5" s="1595">
        <f>①利用!S8</f>
        <v>0</v>
      </c>
      <c r="G5" s="1595"/>
      <c r="H5" s="1595"/>
      <c r="I5" s="1595"/>
      <c r="J5" s="1595"/>
      <c r="K5" s="1595"/>
      <c r="L5" s="1595"/>
      <c r="M5" s="1592" t="s">
        <v>16</v>
      </c>
      <c r="N5" s="984" t="s">
        <v>405</v>
      </c>
      <c r="O5" s="169"/>
      <c r="P5" s="169"/>
      <c r="Q5" s="169"/>
      <c r="R5" s="1614">
        <f>AS14+AS15+BB16+BB14+BB15+AU55+BE46</f>
        <v>0</v>
      </c>
      <c r="S5" s="1614"/>
      <c r="T5" s="1614"/>
      <c r="U5" s="179"/>
      <c r="V5" s="1064" t="s">
        <v>341</v>
      </c>
      <c r="AD5" s="538"/>
      <c r="AE5" s="538"/>
      <c r="AN5" s="644" t="s">
        <v>402</v>
      </c>
      <c r="AO5" s="644"/>
      <c r="AP5" s="644" t="s">
        <v>252</v>
      </c>
      <c r="AQ5" s="650">
        <v>690</v>
      </c>
      <c r="AR5" s="650"/>
      <c r="AS5" s="651"/>
      <c r="AT5" s="651"/>
      <c r="AU5" s="646" t="s">
        <v>519</v>
      </c>
      <c r="AV5" s="646"/>
      <c r="AW5" s="646"/>
      <c r="AX5" s="646"/>
      <c r="AY5" s="644" t="s">
        <v>405</v>
      </c>
      <c r="AZ5" s="645"/>
      <c r="BA5" s="645"/>
      <c r="BB5" s="645"/>
      <c r="BC5" s="646"/>
      <c r="BD5" s="646"/>
      <c r="BF5" s="648" t="s">
        <v>341</v>
      </c>
    </row>
    <row r="6" spans="1:65" ht="30.75" customHeight="1" thickBot="1">
      <c r="A6" s="1601"/>
      <c r="B6" s="1601"/>
      <c r="C6" s="1590"/>
      <c r="D6" s="1591"/>
      <c r="E6" s="1591"/>
      <c r="F6" s="1596"/>
      <c r="G6" s="1596"/>
      <c r="H6" s="1596"/>
      <c r="I6" s="1596"/>
      <c r="J6" s="1596"/>
      <c r="K6" s="1596"/>
      <c r="L6" s="1596"/>
      <c r="M6" s="1593"/>
      <c r="N6" s="985" t="s">
        <v>389</v>
      </c>
      <c r="O6" s="268"/>
      <c r="P6" s="268"/>
      <c r="Q6" s="170"/>
      <c r="R6" s="1615">
        <f>SUM(R3:S5)</f>
        <v>0</v>
      </c>
      <c r="S6" s="1615"/>
      <c r="T6" s="1615"/>
      <c r="U6" s="181"/>
      <c r="V6" s="1065" t="s">
        <v>341</v>
      </c>
      <c r="Y6" s="533"/>
      <c r="AA6" s="533" t="s">
        <v>403</v>
      </c>
      <c r="AB6" s="533">
        <v>690</v>
      </c>
      <c r="AD6" s="538"/>
      <c r="AE6" s="538"/>
      <c r="AN6" s="644"/>
      <c r="AO6" s="644"/>
      <c r="AP6" s="644" t="s">
        <v>342</v>
      </c>
      <c r="AQ6" s="652" t="s">
        <v>235</v>
      </c>
      <c r="AR6" s="652"/>
      <c r="AS6" s="653"/>
      <c r="AT6" s="653"/>
      <c r="AU6" s="646"/>
      <c r="AV6" s="646"/>
      <c r="AW6" s="646"/>
      <c r="AX6" s="646"/>
      <c r="AY6" s="644" t="s">
        <v>389</v>
      </c>
      <c r="AZ6" s="645"/>
      <c r="BA6" s="645"/>
      <c r="BB6" s="645"/>
      <c r="BC6" s="646"/>
      <c r="BD6" s="646"/>
      <c r="BF6" s="648" t="s">
        <v>341</v>
      </c>
    </row>
    <row r="7" spans="1:65" ht="28.9" customHeight="1" thickBot="1">
      <c r="C7" s="176"/>
      <c r="J7" s="1558"/>
      <c r="K7" s="1558"/>
      <c r="L7" s="1558"/>
      <c r="M7" s="1558"/>
      <c r="N7" s="1558"/>
      <c r="O7" s="1558"/>
      <c r="P7" s="1558"/>
      <c r="Q7" s="1558"/>
      <c r="R7" s="1558"/>
      <c r="S7" s="1558"/>
      <c r="T7" s="1558"/>
      <c r="U7" s="1558"/>
      <c r="V7" s="1559"/>
      <c r="Y7" s="533"/>
      <c r="AA7" s="654" t="s">
        <v>342</v>
      </c>
      <c r="AB7" s="533">
        <v>320</v>
      </c>
      <c r="AD7" s="538"/>
      <c r="AE7" s="538"/>
    </row>
    <row r="8" spans="1:65" ht="26.25" customHeight="1" thickBot="1">
      <c r="C8" s="1597"/>
      <c r="D8" s="1598"/>
      <c r="E8" s="1599"/>
      <c r="F8" s="1675" t="s">
        <v>815</v>
      </c>
      <c r="G8" s="1676"/>
      <c r="H8" s="1676"/>
      <c r="I8" s="1676"/>
      <c r="J8" s="1676"/>
      <c r="K8" s="1676"/>
      <c r="L8" s="1676"/>
      <c r="M8" s="1677"/>
      <c r="N8" s="1678" t="s">
        <v>91</v>
      </c>
      <c r="O8" s="1679"/>
      <c r="P8" s="1679"/>
      <c r="Q8" s="1679"/>
      <c r="R8" s="1679"/>
      <c r="S8" s="1679"/>
      <c r="T8" s="1679"/>
      <c r="U8" s="1679"/>
      <c r="V8" s="1680"/>
      <c r="Y8" s="533"/>
      <c r="AD8" s="538">
        <v>3</v>
      </c>
      <c r="AE8" s="538">
        <v>4</v>
      </c>
      <c r="AQ8" s="532" t="s">
        <v>343</v>
      </c>
      <c r="AR8" s="532"/>
      <c r="AS8" s="532"/>
      <c r="AT8" s="532"/>
      <c r="AU8" s="532"/>
      <c r="AV8" s="532"/>
      <c r="AW8" s="532"/>
      <c r="AX8" s="532"/>
      <c r="AY8" s="532" t="s">
        <v>91</v>
      </c>
      <c r="AZ8" s="532"/>
      <c r="BA8" s="532"/>
      <c r="BB8" s="532"/>
      <c r="BC8" s="532"/>
      <c r="BD8" s="532"/>
      <c r="BE8" s="532"/>
      <c r="BF8" s="532"/>
    </row>
    <row r="9" spans="1:65" ht="19.5" customHeight="1">
      <c r="C9" s="258"/>
      <c r="D9" s="352"/>
      <c r="E9" s="174"/>
      <c r="F9" s="1622" t="s">
        <v>347</v>
      </c>
      <c r="G9" s="1681"/>
      <c r="H9" s="1682" t="s">
        <v>371</v>
      </c>
      <c r="I9" s="1685" t="s">
        <v>92</v>
      </c>
      <c r="J9" s="1619" t="s">
        <v>545</v>
      </c>
      <c r="K9" s="1620"/>
      <c r="L9" s="1620"/>
      <c r="M9" s="1621"/>
      <c r="N9" s="1622" t="s">
        <v>347</v>
      </c>
      <c r="O9" s="1623"/>
      <c r="P9" s="1623"/>
      <c r="Q9" s="1624" t="s">
        <v>371</v>
      </c>
      <c r="R9" s="1627" t="s">
        <v>92</v>
      </c>
      <c r="S9" s="1619" t="s">
        <v>545</v>
      </c>
      <c r="T9" s="1620"/>
      <c r="U9" s="1620"/>
      <c r="V9" s="1621"/>
      <c r="Y9" s="533"/>
      <c r="AA9" s="533" t="s">
        <v>403</v>
      </c>
      <c r="AB9" s="533">
        <v>260</v>
      </c>
      <c r="AO9" s="636"/>
      <c r="AQ9" s="655" t="s">
        <v>347</v>
      </c>
      <c r="AR9" s="655"/>
      <c r="AS9" s="656" t="s">
        <v>371</v>
      </c>
      <c r="AT9" s="532" t="s">
        <v>92</v>
      </c>
      <c r="AU9" s="655" t="s">
        <v>521</v>
      </c>
      <c r="AV9" s="655"/>
      <c r="AW9" s="655"/>
      <c r="AX9" s="655"/>
      <c r="AY9" s="655" t="s">
        <v>347</v>
      </c>
      <c r="AZ9" s="655"/>
      <c r="BA9" s="655"/>
      <c r="BB9" s="656" t="s">
        <v>371</v>
      </c>
      <c r="BC9" s="532" t="s">
        <v>92</v>
      </c>
      <c r="BD9" s="655" t="s">
        <v>521</v>
      </c>
      <c r="BE9" s="655"/>
      <c r="BF9" s="655"/>
    </row>
    <row r="10" spans="1:65" ht="15.75" customHeight="1">
      <c r="C10" s="1191" t="s">
        <v>1</v>
      </c>
      <c r="D10" s="1204">
        <v>8</v>
      </c>
      <c r="E10" s="259" t="s">
        <v>2</v>
      </c>
      <c r="F10" s="1630" t="s">
        <v>79</v>
      </c>
      <c r="G10" s="1632" t="s">
        <v>400</v>
      </c>
      <c r="H10" s="1683"/>
      <c r="I10" s="1686"/>
      <c r="J10" s="1634" t="s">
        <v>347</v>
      </c>
      <c r="K10" s="1635"/>
      <c r="L10" s="1637" t="s">
        <v>371</v>
      </c>
      <c r="M10" s="1638"/>
      <c r="N10" s="1630" t="s">
        <v>79</v>
      </c>
      <c r="O10" s="1640"/>
      <c r="P10" s="1641" t="s">
        <v>400</v>
      </c>
      <c r="Q10" s="1625"/>
      <c r="R10" s="1628"/>
      <c r="S10" s="1634" t="s">
        <v>347</v>
      </c>
      <c r="T10" s="1635"/>
      <c r="U10" s="1637" t="s">
        <v>371</v>
      </c>
      <c r="V10" s="1638"/>
      <c r="Y10" s="533"/>
      <c r="Z10" s="533"/>
      <c r="AA10" s="654" t="s">
        <v>342</v>
      </c>
      <c r="AB10" s="533">
        <v>100</v>
      </c>
      <c r="AE10" s="538"/>
      <c r="AN10" s="533" t="s">
        <v>1</v>
      </c>
      <c r="AO10" s="451">
        <v>7</v>
      </c>
      <c r="AP10" s="533" t="s">
        <v>2</v>
      </c>
      <c r="AQ10" s="532" t="s">
        <v>79</v>
      </c>
      <c r="AR10" s="656" t="s">
        <v>400</v>
      </c>
      <c r="AS10" s="656"/>
      <c r="AT10" s="532"/>
      <c r="AU10" s="532" t="s">
        <v>347</v>
      </c>
      <c r="AV10" s="532"/>
      <c r="AW10" s="656" t="s">
        <v>371</v>
      </c>
      <c r="AX10" s="656"/>
      <c r="AY10" s="532" t="s">
        <v>79</v>
      </c>
      <c r="AZ10" s="532"/>
      <c r="BA10" s="656" t="s">
        <v>400</v>
      </c>
      <c r="BB10" s="656"/>
      <c r="BC10" s="532"/>
      <c r="BD10" s="532" t="s">
        <v>347</v>
      </c>
      <c r="BE10" s="656" t="s">
        <v>371</v>
      </c>
      <c r="BF10" s="656"/>
      <c r="BM10" s="433"/>
    </row>
    <row r="11" spans="1:65" ht="21" customHeight="1" thickBot="1">
      <c r="C11" s="176"/>
      <c r="D11" s="1204"/>
      <c r="E11" s="259"/>
      <c r="F11" s="1631"/>
      <c r="G11" s="1633"/>
      <c r="H11" s="1684"/>
      <c r="I11" s="1687"/>
      <c r="J11" s="1629"/>
      <c r="K11" s="1636"/>
      <c r="L11" s="1626"/>
      <c r="M11" s="1639"/>
      <c r="N11" s="1631"/>
      <c r="O11" s="1636"/>
      <c r="P11" s="1642"/>
      <c r="Q11" s="1626"/>
      <c r="R11" s="1629"/>
      <c r="S11" s="1629"/>
      <c r="T11" s="1636"/>
      <c r="U11" s="1626"/>
      <c r="V11" s="1639"/>
      <c r="Y11" s="533"/>
      <c r="Z11" s="533"/>
      <c r="AA11" s="654"/>
      <c r="AE11" s="538"/>
      <c r="AH11" s="657">
        <v>43069</v>
      </c>
      <c r="AN11" s="769"/>
      <c r="AO11" s="770"/>
      <c r="AP11" s="769"/>
      <c r="AQ11" s="771"/>
      <c r="AR11" s="772"/>
      <c r="AS11" s="772"/>
      <c r="AT11" s="771"/>
      <c r="AU11" s="771"/>
      <c r="AV11" s="771"/>
      <c r="AW11" s="772"/>
      <c r="AX11" s="772"/>
      <c r="AY11" s="771"/>
      <c r="AZ11" s="771"/>
      <c r="BA11" s="772"/>
      <c r="BB11" s="772"/>
      <c r="BC11" s="771"/>
      <c r="BD11" s="771"/>
      <c r="BE11" s="772"/>
      <c r="BF11" s="772"/>
      <c r="BG11" s="769"/>
    </row>
    <row r="12" spans="1:65" s="373" customFormat="1" ht="26.25" customHeight="1">
      <c r="A12" s="1156"/>
      <c r="B12" s="843"/>
      <c r="C12" s="1540" t="s">
        <v>826</v>
      </c>
      <c r="D12" s="1541"/>
      <c r="E12" s="1542"/>
      <c r="F12" s="1546" t="s">
        <v>253</v>
      </c>
      <c r="G12" s="1547"/>
      <c r="H12" s="1550" t="s">
        <v>254</v>
      </c>
      <c r="I12" s="1575" t="s">
        <v>94</v>
      </c>
      <c r="J12" s="1577" t="s">
        <v>94</v>
      </c>
      <c r="K12" s="1578"/>
      <c r="L12" s="1578"/>
      <c r="M12" s="1579"/>
      <c r="N12" s="1583" t="s">
        <v>95</v>
      </c>
      <c r="O12" s="1578"/>
      <c r="P12" s="1578"/>
      <c r="Q12" s="1575" t="s">
        <v>96</v>
      </c>
      <c r="R12" s="1577" t="s">
        <v>94</v>
      </c>
      <c r="S12" s="1577" t="s">
        <v>94</v>
      </c>
      <c r="T12" s="1578"/>
      <c r="U12" s="1578"/>
      <c r="V12" s="1579"/>
      <c r="W12" s="451"/>
      <c r="X12" s="451"/>
      <c r="Y12" s="451"/>
      <c r="Z12" s="659"/>
      <c r="AA12" s="451" t="s">
        <v>252</v>
      </c>
      <c r="AB12" s="451">
        <v>100</v>
      </c>
      <c r="AC12" s="451"/>
      <c r="AD12" s="451"/>
      <c r="AE12" s="658">
        <v>5</v>
      </c>
      <c r="AF12" s="451"/>
      <c r="AG12" s="836">
        <v>43069</v>
      </c>
      <c r="AH12" s="836">
        <v>43069</v>
      </c>
      <c r="AI12" s="839">
        <v>45991</v>
      </c>
      <c r="AJ12" s="841">
        <f>AI12</f>
        <v>45991</v>
      </c>
      <c r="AK12" s="661"/>
      <c r="AL12" s="451"/>
      <c r="AM12" s="451"/>
      <c r="AN12" s="773"/>
      <c r="AO12" s="773"/>
      <c r="AP12" s="773" t="s">
        <v>311</v>
      </c>
      <c r="AQ12" s="774">
        <v>690</v>
      </c>
      <c r="AR12" s="775"/>
      <c r="AS12" s="774">
        <v>260</v>
      </c>
      <c r="AT12" s="774" t="s">
        <v>94</v>
      </c>
      <c r="AU12" s="774"/>
      <c r="AV12" s="774"/>
      <c r="AW12" s="774"/>
      <c r="AX12" s="774"/>
      <c r="AY12" s="774" t="s">
        <v>95</v>
      </c>
      <c r="AZ12" s="774"/>
      <c r="BA12" s="774"/>
      <c r="BB12" s="774" t="s">
        <v>96</v>
      </c>
      <c r="BC12" s="774" t="s">
        <v>94</v>
      </c>
      <c r="BD12" s="774"/>
      <c r="BE12" s="774"/>
      <c r="BF12" s="774"/>
      <c r="BG12" s="774"/>
      <c r="BH12" s="451"/>
      <c r="BK12" s="263"/>
    </row>
    <row r="13" spans="1:65" s="373" customFormat="1" ht="24" customHeight="1" thickBot="1">
      <c r="A13" s="1156"/>
      <c r="B13" s="843"/>
      <c r="C13" s="1543"/>
      <c r="D13" s="1544"/>
      <c r="E13" s="1545"/>
      <c r="F13" s="1548"/>
      <c r="G13" s="1549"/>
      <c r="H13" s="1551"/>
      <c r="I13" s="1576"/>
      <c r="J13" s="1580"/>
      <c r="K13" s="1581"/>
      <c r="L13" s="1581"/>
      <c r="M13" s="1582"/>
      <c r="N13" s="1584"/>
      <c r="O13" s="1581"/>
      <c r="P13" s="1581"/>
      <c r="Q13" s="1576"/>
      <c r="R13" s="1580"/>
      <c r="S13" s="1580"/>
      <c r="T13" s="1581"/>
      <c r="U13" s="1581"/>
      <c r="V13" s="1582"/>
      <c r="W13" s="451"/>
      <c r="X13" s="451"/>
      <c r="Y13" s="451"/>
      <c r="Z13" s="659"/>
      <c r="AA13" s="451" t="s">
        <v>342</v>
      </c>
      <c r="AB13" s="451">
        <v>100</v>
      </c>
      <c r="AC13" s="451"/>
      <c r="AD13" s="451"/>
      <c r="AE13" s="658"/>
      <c r="AF13" s="451"/>
      <c r="AG13" s="660"/>
      <c r="AH13" s="660"/>
      <c r="AI13" s="433"/>
      <c r="AJ13" s="841"/>
      <c r="AK13" s="661"/>
      <c r="AL13" s="451"/>
      <c r="AM13" s="451"/>
      <c r="AN13" s="776"/>
      <c r="AO13" s="776"/>
      <c r="AP13" s="777" t="s">
        <v>235</v>
      </c>
      <c r="AQ13" s="774">
        <v>690</v>
      </c>
      <c r="AR13" s="775"/>
      <c r="AS13" s="774">
        <v>260</v>
      </c>
      <c r="AT13" s="774"/>
      <c r="AU13" s="774"/>
      <c r="AV13" s="774"/>
      <c r="AW13" s="774"/>
      <c r="AX13" s="774"/>
      <c r="AY13" s="774"/>
      <c r="AZ13" s="774"/>
      <c r="BA13" s="774"/>
      <c r="BB13" s="774"/>
      <c r="BC13" s="774"/>
      <c r="BD13" s="774"/>
      <c r="BE13" s="774"/>
      <c r="BF13" s="774"/>
      <c r="BG13" s="774"/>
      <c r="BH13" s="451"/>
      <c r="BK13" s="263"/>
    </row>
    <row r="14" spans="1:65" ht="29.25" customHeight="1" thickTop="1">
      <c r="C14" s="1206">
        <f>AI21</f>
        <v>45991</v>
      </c>
      <c r="D14" s="1207">
        <f>AI21</f>
        <v>45991</v>
      </c>
      <c r="E14" s="1208">
        <f>AL21</f>
        <v>45991</v>
      </c>
      <c r="F14" s="1209"/>
      <c r="G14" s="1210"/>
      <c r="H14" s="1211"/>
      <c r="I14" s="1211"/>
      <c r="J14" s="1616"/>
      <c r="K14" s="1617"/>
      <c r="L14" s="1616"/>
      <c r="M14" s="1618"/>
      <c r="N14" s="1570"/>
      <c r="O14" s="1571"/>
      <c r="P14" s="1212"/>
      <c r="Q14" s="1211"/>
      <c r="R14" s="1211"/>
      <c r="S14" s="1572"/>
      <c r="T14" s="1573"/>
      <c r="U14" s="1572"/>
      <c r="V14" s="1574"/>
      <c r="Y14" s="533"/>
      <c r="AA14" s="533" t="s">
        <v>252</v>
      </c>
      <c r="AB14" s="533">
        <v>50</v>
      </c>
      <c r="AD14" s="533" t="s">
        <v>156</v>
      </c>
      <c r="AE14" s="538">
        <v>6</v>
      </c>
      <c r="AH14" s="662">
        <v>43070</v>
      </c>
      <c r="AI14" s="839">
        <v>45992</v>
      </c>
      <c r="AJ14" s="841">
        <f>AI14</f>
        <v>45992</v>
      </c>
      <c r="AK14" s="663"/>
      <c r="AN14" s="778"/>
      <c r="AO14" s="779"/>
      <c r="AP14" s="780"/>
      <c r="AQ14" s="781">
        <f>AQ12*F14</f>
        <v>0</v>
      </c>
      <c r="AR14" s="781">
        <f>AQ12*G14</f>
        <v>0</v>
      </c>
      <c r="AS14" s="781">
        <f>AS12*H14</f>
        <v>0</v>
      </c>
      <c r="AT14" s="781"/>
      <c r="AU14" s="1602"/>
      <c r="AV14" s="1602"/>
      <c r="AW14" s="1602"/>
      <c r="AX14" s="1602"/>
      <c r="AY14" s="1603">
        <f>N14*100</f>
        <v>0</v>
      </c>
      <c r="AZ14" s="1603"/>
      <c r="BA14" s="783">
        <f>P14*100</f>
        <v>0</v>
      </c>
      <c r="BB14" s="782">
        <f>Q14*50</f>
        <v>0</v>
      </c>
      <c r="BC14" s="769"/>
      <c r="BD14" s="784" t="e">
        <f>②名簿!#REF!+②名簿!#REF!+②名簿!#REF!+②名簿!#REF!</f>
        <v>#REF!</v>
      </c>
      <c r="BE14" s="784" t="e">
        <f>②名簿!#REF!</f>
        <v>#REF!</v>
      </c>
      <c r="BF14" s="784"/>
      <c r="BG14" s="769"/>
    </row>
    <row r="15" spans="1:65" ht="29.25" customHeight="1">
      <c r="C15" s="1213">
        <f>AI22</f>
        <v>45992</v>
      </c>
      <c r="D15" s="838">
        <f>AI22</f>
        <v>45992</v>
      </c>
      <c r="E15" s="1147">
        <f>AM22</f>
        <v>45992</v>
      </c>
      <c r="F15" s="1192"/>
      <c r="G15" s="1193"/>
      <c r="H15" s="1194"/>
      <c r="I15" s="1195"/>
      <c r="J15" s="1604"/>
      <c r="K15" s="1605"/>
      <c r="L15" s="1604"/>
      <c r="M15" s="1606"/>
      <c r="N15" s="1607"/>
      <c r="O15" s="1608"/>
      <c r="P15" s="1196"/>
      <c r="Q15" s="1195"/>
      <c r="R15" s="1195"/>
      <c r="S15" s="1609"/>
      <c r="T15" s="1609"/>
      <c r="U15" s="1609"/>
      <c r="V15" s="1610"/>
      <c r="Y15" s="533"/>
      <c r="AA15" s="654" t="s">
        <v>342</v>
      </c>
      <c r="AB15" s="533">
        <v>50</v>
      </c>
      <c r="AC15" s="538" t="s">
        <v>346</v>
      </c>
      <c r="AE15" s="538">
        <v>7</v>
      </c>
      <c r="AH15" s="662">
        <v>43071</v>
      </c>
      <c r="AI15" s="839">
        <v>45991</v>
      </c>
      <c r="AJ15" s="841">
        <f>AI15</f>
        <v>45991</v>
      </c>
      <c r="AK15" s="663"/>
      <c r="AN15" s="778"/>
      <c r="AO15" s="779"/>
      <c r="AP15" s="780"/>
      <c r="AQ15" s="781">
        <f>AQ13*F15</f>
        <v>0</v>
      </c>
      <c r="AR15" s="781">
        <f>AQ13*G15</f>
        <v>0</v>
      </c>
      <c r="AS15" s="781">
        <f>AS13*H15</f>
        <v>0</v>
      </c>
      <c r="AT15" s="781"/>
      <c r="AU15" s="1602"/>
      <c r="AV15" s="1602"/>
      <c r="AW15" s="1602"/>
      <c r="AX15" s="1602"/>
      <c r="AY15" s="1603">
        <f>N15*100</f>
        <v>0</v>
      </c>
      <c r="AZ15" s="1603"/>
      <c r="BA15" s="783">
        <f>P15*100</f>
        <v>0</v>
      </c>
      <c r="BB15" s="782">
        <f>Q15*50</f>
        <v>0</v>
      </c>
      <c r="BC15" s="769"/>
      <c r="BD15" s="784" t="e">
        <f>②名簿!#REF!+②名簿!#REF!+②名簿!#REF!+②名簿!#REF!</f>
        <v>#REF!</v>
      </c>
      <c r="BE15" s="784" t="e">
        <f>②名簿!#REF!</f>
        <v>#REF!</v>
      </c>
      <c r="BF15" s="784"/>
      <c r="BG15" s="769"/>
    </row>
    <row r="16" spans="1:65" ht="29.25" customHeight="1" thickBot="1">
      <c r="C16" s="1214">
        <f>AI23</f>
        <v>45991</v>
      </c>
      <c r="D16" s="1215">
        <f>AI23</f>
        <v>45991</v>
      </c>
      <c r="E16" s="1216">
        <f>AM23</f>
        <v>45991</v>
      </c>
      <c r="F16" s="1217"/>
      <c r="G16" s="1218"/>
      <c r="H16" s="1218"/>
      <c r="I16" s="1218"/>
      <c r="J16" s="1611"/>
      <c r="K16" s="1612"/>
      <c r="L16" s="1611"/>
      <c r="M16" s="1613"/>
      <c r="N16" s="1585"/>
      <c r="O16" s="1586"/>
      <c r="P16" s="1219"/>
      <c r="Q16" s="1220"/>
      <c r="R16" s="1220"/>
      <c r="S16" s="1587"/>
      <c r="T16" s="1586"/>
      <c r="U16" s="1587"/>
      <c r="V16" s="1643"/>
      <c r="Y16" s="533"/>
      <c r="Z16" s="1644" t="s">
        <v>345</v>
      </c>
      <c r="AA16" s="665" t="s">
        <v>381</v>
      </c>
      <c r="AB16" s="538">
        <v>690</v>
      </c>
      <c r="AC16" s="666">
        <f>AB16*F14</f>
        <v>0</v>
      </c>
      <c r="AD16" s="667">
        <f>SUM(AC16:AC21)</f>
        <v>0</v>
      </c>
      <c r="AE16" s="538">
        <v>8</v>
      </c>
      <c r="AJ16" s="663" t="str">
        <f>TEXT(AI16,"aaa")</f>
        <v>土</v>
      </c>
      <c r="AK16" s="663"/>
      <c r="AN16" s="778"/>
      <c r="AO16" s="779"/>
      <c r="AP16" s="780"/>
      <c r="AQ16" s="782"/>
      <c r="AR16" s="782"/>
      <c r="AS16" s="782"/>
      <c r="AT16" s="782"/>
      <c r="AU16" s="784"/>
      <c r="AV16" s="784"/>
      <c r="AW16" s="784"/>
      <c r="AX16" s="784"/>
      <c r="AY16" s="1603">
        <f>N16*100</f>
        <v>0</v>
      </c>
      <c r="AZ16" s="1603"/>
      <c r="BA16" s="783">
        <f>P16*100</f>
        <v>0</v>
      </c>
      <c r="BB16" s="782">
        <f>Q16*50</f>
        <v>0</v>
      </c>
      <c r="BC16" s="769"/>
      <c r="BD16" s="784" t="e">
        <f>②名簿!#REF!+②名簿!#REF!+②名簿!#REF!+②名簿!#REF!</f>
        <v>#REF!</v>
      </c>
      <c r="BE16" s="784" t="e">
        <f>②名簿!#REF!</f>
        <v>#REF!</v>
      </c>
      <c r="BF16" s="784"/>
      <c r="BG16" s="769"/>
    </row>
    <row r="17" spans="1:63" ht="21.75" customHeight="1" thickTop="1" thickBot="1">
      <c r="C17" s="263"/>
      <c r="V17" s="175"/>
      <c r="Y17" s="533"/>
      <c r="Z17" s="1644"/>
      <c r="AA17" s="538" t="s">
        <v>155</v>
      </c>
      <c r="AB17" s="538">
        <v>690</v>
      </c>
      <c r="AC17" s="666">
        <f>AB17*G14</f>
        <v>0</v>
      </c>
      <c r="AE17" s="538">
        <v>9</v>
      </c>
      <c r="AN17" s="785"/>
      <c r="AO17" s="769"/>
      <c r="AP17" s="769"/>
      <c r="AQ17" s="769"/>
      <c r="AR17" s="769"/>
      <c r="AS17" s="769"/>
      <c r="AT17" s="769"/>
      <c r="AU17" s="769"/>
      <c r="AV17" s="769"/>
      <c r="AW17" s="769"/>
      <c r="AX17" s="769"/>
      <c r="AY17" s="769"/>
      <c r="AZ17" s="769"/>
      <c r="BA17" s="769"/>
      <c r="BB17" s="769"/>
      <c r="BC17" s="769"/>
      <c r="BD17" s="769"/>
      <c r="BE17" s="769"/>
      <c r="BF17" s="786"/>
      <c r="BG17" s="769"/>
      <c r="BI17" s="1567"/>
      <c r="BJ17" s="1600"/>
      <c r="BK17" s="1600" t="s">
        <v>782</v>
      </c>
    </row>
    <row r="18" spans="1:63" ht="18.75" customHeight="1">
      <c r="A18" s="1560"/>
      <c r="B18" s="1561"/>
      <c r="C18" s="1665" t="s">
        <v>518</v>
      </c>
      <c r="D18" s="1666"/>
      <c r="E18" s="1666"/>
      <c r="F18" s="1667"/>
      <c r="G18" s="1669" t="s">
        <v>97</v>
      </c>
      <c r="H18" s="1645" t="s">
        <v>347</v>
      </c>
      <c r="I18" s="1646"/>
      <c r="J18" s="1648" t="s">
        <v>540</v>
      </c>
      <c r="K18" s="1649"/>
      <c r="L18" s="526"/>
      <c r="M18" s="1671" t="s">
        <v>129</v>
      </c>
      <c r="N18" s="1672"/>
      <c r="O18" s="1672"/>
      <c r="P18" s="1672"/>
      <c r="Q18" s="1669" t="s">
        <v>97</v>
      </c>
      <c r="R18" s="1645" t="s">
        <v>347</v>
      </c>
      <c r="S18" s="1646"/>
      <c r="T18" s="1647"/>
      <c r="U18" s="1648" t="s">
        <v>540</v>
      </c>
      <c r="V18" s="1649"/>
      <c r="Y18" s="533"/>
      <c r="Z18" s="1644"/>
      <c r="AA18" s="538" t="s">
        <v>344</v>
      </c>
      <c r="AB18" s="538">
        <v>260</v>
      </c>
      <c r="AC18" s="666">
        <f>H14*AB18</f>
        <v>0</v>
      </c>
      <c r="AE18" s="538">
        <v>10</v>
      </c>
      <c r="AN18" s="774" t="s">
        <v>518</v>
      </c>
      <c r="AO18" s="774"/>
      <c r="AP18" s="774"/>
      <c r="AQ18" s="774"/>
      <c r="AR18" s="787" t="s">
        <v>97</v>
      </c>
      <c r="AS18" s="788" t="s">
        <v>347</v>
      </c>
      <c r="AT18" s="788"/>
      <c r="AU18" s="789" t="s">
        <v>527</v>
      </c>
      <c r="AV18" s="789"/>
      <c r="AW18" s="769"/>
      <c r="AX18" s="774" t="s">
        <v>129</v>
      </c>
      <c r="AY18" s="774"/>
      <c r="AZ18" s="774"/>
      <c r="BA18" s="774"/>
      <c r="BB18" s="774" t="s">
        <v>97</v>
      </c>
      <c r="BC18" s="788" t="s">
        <v>347</v>
      </c>
      <c r="BD18" s="788"/>
      <c r="BE18" s="789" t="s">
        <v>527</v>
      </c>
      <c r="BF18" s="789"/>
      <c r="BG18" s="769"/>
      <c r="BI18" s="1567"/>
      <c r="BJ18" s="1600"/>
      <c r="BK18" s="1600"/>
    </row>
    <row r="19" spans="1:63" ht="37.5" customHeight="1" thickBot="1">
      <c r="A19" s="1560"/>
      <c r="B19" s="1561"/>
      <c r="C19" s="1631"/>
      <c r="D19" s="1668"/>
      <c r="E19" s="1668"/>
      <c r="F19" s="1636"/>
      <c r="G19" s="1670"/>
      <c r="H19" s="925" t="s">
        <v>79</v>
      </c>
      <c r="I19" s="1047" t="s">
        <v>539</v>
      </c>
      <c r="J19" s="1650"/>
      <c r="K19" s="1651"/>
      <c r="L19" s="526"/>
      <c r="M19" s="1673"/>
      <c r="N19" s="1674"/>
      <c r="O19" s="1674"/>
      <c r="P19" s="1674"/>
      <c r="Q19" s="1670"/>
      <c r="R19" s="925" t="s">
        <v>79</v>
      </c>
      <c r="S19" s="1642" t="s">
        <v>539</v>
      </c>
      <c r="T19" s="1652"/>
      <c r="U19" s="1650"/>
      <c r="V19" s="1651"/>
      <c r="Y19" s="533"/>
      <c r="Z19" s="1644"/>
      <c r="AA19" s="538" t="s">
        <v>382</v>
      </c>
      <c r="AB19" s="538">
        <v>100</v>
      </c>
      <c r="AC19" s="666">
        <f>N14*AB19</f>
        <v>0</v>
      </c>
      <c r="AE19" s="538">
        <v>11</v>
      </c>
      <c r="AI19" s="1653">
        <f>④研修!BJ10</f>
        <v>43069</v>
      </c>
      <c r="AJ19" s="1653"/>
      <c r="AN19" s="774"/>
      <c r="AO19" s="774"/>
      <c r="AP19" s="774"/>
      <c r="AQ19" s="774"/>
      <c r="AR19" s="787"/>
      <c r="AS19" s="790" t="s">
        <v>79</v>
      </c>
      <c r="AT19" s="791" t="s">
        <v>539</v>
      </c>
      <c r="AU19" s="789"/>
      <c r="AV19" s="789"/>
      <c r="AW19" s="769"/>
      <c r="AX19" s="774"/>
      <c r="AY19" s="774"/>
      <c r="AZ19" s="774"/>
      <c r="BA19" s="774"/>
      <c r="BB19" s="774"/>
      <c r="BC19" s="792" t="s">
        <v>79</v>
      </c>
      <c r="BD19" s="772" t="s">
        <v>539</v>
      </c>
      <c r="BE19" s="789"/>
      <c r="BF19" s="789"/>
      <c r="BG19" s="769"/>
      <c r="BI19" s="1562" t="s">
        <v>766</v>
      </c>
      <c r="BJ19" s="1164" t="s">
        <v>103</v>
      </c>
      <c r="BK19" s="1152">
        <v>150</v>
      </c>
    </row>
    <row r="20" spans="1:63" ht="33" customHeight="1">
      <c r="C20" s="1654" t="s">
        <v>100</v>
      </c>
      <c r="D20" s="1655"/>
      <c r="E20" s="1655"/>
      <c r="F20" s="1656"/>
      <c r="G20" s="1030">
        <v>250</v>
      </c>
      <c r="H20" s="991"/>
      <c r="I20" s="992"/>
      <c r="J20" s="1657"/>
      <c r="K20" s="1658"/>
      <c r="L20" s="526"/>
      <c r="M20" s="1659"/>
      <c r="N20" s="1660"/>
      <c r="O20" s="1660"/>
      <c r="P20" s="1660"/>
      <c r="Q20" s="1150" t="str">
        <f>IF(M20="","",VLOOKUP(M20,$BJ$19:$BK$32,2,FALSE))</f>
        <v/>
      </c>
      <c r="R20" s="1056"/>
      <c r="S20" s="1661"/>
      <c r="T20" s="1662"/>
      <c r="U20" s="1663"/>
      <c r="V20" s="1664"/>
      <c r="Y20" s="533"/>
      <c r="Z20" s="1644" t="s">
        <v>378</v>
      </c>
      <c r="AA20" s="538" t="s">
        <v>155</v>
      </c>
      <c r="AB20" s="538">
        <v>100</v>
      </c>
      <c r="AC20" s="666">
        <f>P14*AB20</f>
        <v>0</v>
      </c>
      <c r="AD20" s="667">
        <f>SUM(AC22:AC27)</f>
        <v>0</v>
      </c>
      <c r="AN20" s="787" t="s">
        <v>100</v>
      </c>
      <c r="AO20" s="787"/>
      <c r="AP20" s="787"/>
      <c r="AQ20" s="787"/>
      <c r="AR20" s="793"/>
      <c r="AS20" s="793">
        <f>$G20*H20</f>
        <v>0</v>
      </c>
      <c r="AT20" s="793">
        <f>$G20*I20</f>
        <v>0</v>
      </c>
      <c r="AU20" s="793">
        <f t="shared" ref="AS20:AU27" si="0">$G20*J20</f>
        <v>0</v>
      </c>
      <c r="AV20" s="793"/>
      <c r="AW20" s="769"/>
      <c r="AX20" s="794"/>
      <c r="AY20" s="794"/>
      <c r="AZ20" s="794"/>
      <c r="BA20" s="794"/>
      <c r="BB20" s="775"/>
      <c r="BC20" s="795">
        <f>Q20*R20</f>
        <v>0</v>
      </c>
      <c r="BD20" s="795">
        <f>Q20*S20</f>
        <v>0</v>
      </c>
      <c r="BE20" s="795">
        <f>Q20*U20</f>
        <v>0</v>
      </c>
      <c r="BF20" s="795"/>
      <c r="BG20" s="769"/>
      <c r="BI20" s="1563"/>
      <c r="BJ20" s="1164" t="s">
        <v>105</v>
      </c>
      <c r="BK20" s="1152">
        <v>150</v>
      </c>
    </row>
    <row r="21" spans="1:63" ht="33" customHeight="1">
      <c r="B21" s="844"/>
      <c r="C21" s="1693" t="s">
        <v>317</v>
      </c>
      <c r="D21" s="1694"/>
      <c r="E21" s="1694"/>
      <c r="F21" s="1695"/>
      <c r="G21" s="1031">
        <v>50</v>
      </c>
      <c r="H21" s="993"/>
      <c r="I21" s="994"/>
      <c r="J21" s="1696"/>
      <c r="K21" s="1697"/>
      <c r="L21" s="526"/>
      <c r="M21" s="1659"/>
      <c r="N21" s="1660"/>
      <c r="O21" s="1660"/>
      <c r="P21" s="1660"/>
      <c r="Q21" s="1150" t="str">
        <f>IF(M21="","",VLOOKUP(M21,$BJ$19:$BK$32,2,FALSE))</f>
        <v/>
      </c>
      <c r="R21" s="987"/>
      <c r="S21" s="1661"/>
      <c r="T21" s="1662"/>
      <c r="U21" s="1691"/>
      <c r="V21" s="1692"/>
      <c r="Y21" s="533"/>
      <c r="Z21" s="1644"/>
      <c r="AA21" s="538" t="s">
        <v>380</v>
      </c>
      <c r="AB21" s="538">
        <v>50</v>
      </c>
      <c r="AC21" s="666">
        <f>Q14*AB21</f>
        <v>0</v>
      </c>
      <c r="AD21" s="533">
        <f>①利用!AT12</f>
        <v>2018</v>
      </c>
      <c r="AE21" s="833">
        <f>①利用!O20</f>
        <v>0</v>
      </c>
      <c r="AF21" s="533" t="s">
        <v>3</v>
      </c>
      <c r="AG21" s="833">
        <f>①利用!Q20</f>
        <v>0</v>
      </c>
      <c r="AH21" s="533" t="s">
        <v>87</v>
      </c>
      <c r="AI21" s="1688">
        <f>④研修!BJ12</f>
        <v>45991</v>
      </c>
      <c r="AJ21" s="1688"/>
      <c r="AK21" s="668">
        <f>AI21</f>
        <v>45991</v>
      </c>
      <c r="AL21" s="669">
        <f>AI21</f>
        <v>45991</v>
      </c>
      <c r="AM21" s="841">
        <f>AI21</f>
        <v>45991</v>
      </c>
      <c r="AN21" s="787" t="s">
        <v>317</v>
      </c>
      <c r="AO21" s="787"/>
      <c r="AP21" s="787"/>
      <c r="AQ21" s="787"/>
      <c r="AR21" s="793"/>
      <c r="AS21" s="793">
        <f>$G21*H21</f>
        <v>0</v>
      </c>
      <c r="AT21" s="793">
        <f>$G21*I21</f>
        <v>0</v>
      </c>
      <c r="AU21" s="793">
        <f t="shared" si="0"/>
        <v>0</v>
      </c>
      <c r="AV21" s="793"/>
      <c r="AW21" s="769"/>
      <c r="AX21" s="794"/>
      <c r="AY21" s="794"/>
      <c r="AZ21" s="794"/>
      <c r="BA21" s="794"/>
      <c r="BB21" s="775"/>
      <c r="BC21" s="795">
        <f t="shared" ref="BC21:BC29" si="1">Q21*R21</f>
        <v>0</v>
      </c>
      <c r="BD21" s="795">
        <f t="shared" ref="BD21:BD29" si="2">Q21*S21</f>
        <v>0</v>
      </c>
      <c r="BE21" s="795">
        <f t="shared" ref="BE21:BE29" si="3">Q21*U21</f>
        <v>0</v>
      </c>
      <c r="BF21" s="795"/>
      <c r="BG21" s="769"/>
      <c r="BI21" s="1563"/>
      <c r="BJ21" s="1164" t="s">
        <v>804</v>
      </c>
      <c r="BK21" s="1152">
        <v>50</v>
      </c>
    </row>
    <row r="22" spans="1:63" ht="33" customHeight="1" thickBot="1">
      <c r="C22" s="1841"/>
      <c r="D22" s="1842"/>
      <c r="E22" s="1842"/>
      <c r="F22" s="1761"/>
      <c r="G22" s="1032"/>
      <c r="H22" s="995"/>
      <c r="I22" s="996"/>
      <c r="J22" s="1689"/>
      <c r="K22" s="1690"/>
      <c r="L22" s="526"/>
      <c r="M22" s="1659"/>
      <c r="N22" s="1660"/>
      <c r="O22" s="1660"/>
      <c r="P22" s="1660"/>
      <c r="Q22" s="1150" t="str">
        <f>IF(M22="","",VLOOKUP(M22,$BJ$19:$BK$32,2,FALSE))</f>
        <v/>
      </c>
      <c r="R22" s="987"/>
      <c r="S22" s="1661"/>
      <c r="T22" s="1662"/>
      <c r="U22" s="1691"/>
      <c r="V22" s="1692"/>
      <c r="Y22" s="533"/>
      <c r="Z22" s="1644"/>
      <c r="AA22" s="665" t="s">
        <v>381</v>
      </c>
      <c r="AB22" s="538">
        <v>690</v>
      </c>
      <c r="AC22" s="666">
        <f>AB22*F15</f>
        <v>0</v>
      </c>
      <c r="AD22" s="533">
        <f>①利用!AT13</f>
        <v>2018</v>
      </c>
      <c r="AE22" s="833">
        <f>①利用!O21</f>
        <v>0</v>
      </c>
      <c r="AG22" s="833">
        <f>①利用!Q21</f>
        <v>0</v>
      </c>
      <c r="AI22" s="1688">
        <f>④研修!BJ13</f>
        <v>45992</v>
      </c>
      <c r="AJ22" s="1688"/>
      <c r="AK22" s="668">
        <f>AI22</f>
        <v>45992</v>
      </c>
      <c r="AL22" s="669">
        <f>AI22</f>
        <v>45992</v>
      </c>
      <c r="AM22" s="841">
        <f>AI22</f>
        <v>45992</v>
      </c>
      <c r="AN22" s="769"/>
      <c r="AO22" s="769"/>
      <c r="AP22" s="769"/>
      <c r="AQ22" s="769"/>
      <c r="AR22" s="793"/>
      <c r="AS22" s="793">
        <f t="shared" si="0"/>
        <v>0</v>
      </c>
      <c r="AT22" s="793">
        <f t="shared" si="0"/>
        <v>0</v>
      </c>
      <c r="AU22" s="793">
        <f t="shared" si="0"/>
        <v>0</v>
      </c>
      <c r="AV22" s="793"/>
      <c r="AW22" s="769"/>
      <c r="AX22" s="794"/>
      <c r="AY22" s="794"/>
      <c r="AZ22" s="794"/>
      <c r="BA22" s="794"/>
      <c r="BB22" s="775"/>
      <c r="BC22" s="795">
        <f t="shared" si="1"/>
        <v>0</v>
      </c>
      <c r="BD22" s="795">
        <f t="shared" si="2"/>
        <v>0</v>
      </c>
      <c r="BE22" s="795">
        <f t="shared" si="3"/>
        <v>0</v>
      </c>
      <c r="BF22" s="795"/>
      <c r="BG22" s="769"/>
      <c r="BI22" s="1563"/>
      <c r="BJ22" s="1164" t="s">
        <v>805</v>
      </c>
      <c r="BK22" s="1152">
        <v>150</v>
      </c>
    </row>
    <row r="23" spans="1:63" ht="33" customHeight="1" thickBot="1">
      <c r="B23" s="1539" t="s">
        <v>813</v>
      </c>
      <c r="C23" s="357"/>
      <c r="D23" s="1698" t="s">
        <v>107</v>
      </c>
      <c r="E23" s="1700" t="s">
        <v>99</v>
      </c>
      <c r="F23" s="1701"/>
      <c r="G23" s="1030">
        <v>510</v>
      </c>
      <c r="H23" s="997"/>
      <c r="I23" s="998"/>
      <c r="J23" s="1702"/>
      <c r="K23" s="1703"/>
      <c r="L23" s="526"/>
      <c r="M23" s="1659"/>
      <c r="N23" s="1660"/>
      <c r="O23" s="1660"/>
      <c r="P23" s="1660"/>
      <c r="Q23" s="1151" t="str">
        <f>IF(M23="","",VLOOKUP(M23,$BJ$19:$BK$32,2,FALSE))</f>
        <v/>
      </c>
      <c r="R23" s="989"/>
      <c r="S23" s="1704"/>
      <c r="T23" s="1705"/>
      <c r="U23" s="1706"/>
      <c r="V23" s="1707"/>
      <c r="Y23" s="533"/>
      <c r="Z23" s="1644"/>
      <c r="AA23" s="538" t="s">
        <v>155</v>
      </c>
      <c r="AB23" s="538">
        <v>690</v>
      </c>
      <c r="AC23" s="666">
        <f>AB23*G15</f>
        <v>0</v>
      </c>
      <c r="AD23" s="533" t="s">
        <v>237</v>
      </c>
      <c r="AF23" s="670">
        <f>SUM(H25:J27)</f>
        <v>0</v>
      </c>
      <c r="AG23" s="670">
        <f>SUM(H28:J30)</f>
        <v>0</v>
      </c>
      <c r="AI23" s="1688">
        <f>④研修!BJ14</f>
        <v>45991</v>
      </c>
      <c r="AJ23" s="1688"/>
      <c r="AK23" s="835">
        <f>AI23</f>
        <v>45991</v>
      </c>
      <c r="AL23" s="834">
        <f>AI23</f>
        <v>45991</v>
      </c>
      <c r="AM23" s="841">
        <f>AI23</f>
        <v>45991</v>
      </c>
      <c r="AN23" s="796"/>
      <c r="AO23" s="797" t="s">
        <v>107</v>
      </c>
      <c r="AP23" s="771" t="s">
        <v>99</v>
      </c>
      <c r="AQ23" s="771"/>
      <c r="AR23" s="793"/>
      <c r="AS23" s="793">
        <f t="shared" si="0"/>
        <v>0</v>
      </c>
      <c r="AT23" s="793">
        <f t="shared" si="0"/>
        <v>0</v>
      </c>
      <c r="AU23" s="793">
        <f t="shared" si="0"/>
        <v>0</v>
      </c>
      <c r="AV23" s="793"/>
      <c r="AW23" s="769"/>
      <c r="AX23" s="794"/>
      <c r="AY23" s="794"/>
      <c r="AZ23" s="794"/>
      <c r="BA23" s="794"/>
      <c r="BB23" s="775"/>
      <c r="BC23" s="795">
        <f t="shared" si="1"/>
        <v>0</v>
      </c>
      <c r="BD23" s="795">
        <f t="shared" si="2"/>
        <v>0</v>
      </c>
      <c r="BE23" s="795">
        <f t="shared" si="3"/>
        <v>0</v>
      </c>
      <c r="BF23" s="795"/>
      <c r="BG23" s="769"/>
      <c r="BI23" s="1563"/>
      <c r="BJ23" s="1164" t="s">
        <v>108</v>
      </c>
      <c r="BK23" s="1152">
        <v>100</v>
      </c>
    </row>
    <row r="24" spans="1:63" ht="33" customHeight="1">
      <c r="A24" s="1205"/>
      <c r="B24" s="1539"/>
      <c r="C24" s="358"/>
      <c r="D24" s="1699"/>
      <c r="E24" s="1708" t="s">
        <v>101</v>
      </c>
      <c r="F24" s="1709"/>
      <c r="G24" s="1033">
        <v>530</v>
      </c>
      <c r="H24" s="999"/>
      <c r="I24" s="1000"/>
      <c r="J24" s="1710"/>
      <c r="K24" s="1711"/>
      <c r="L24" s="527">
        <f>J23+H24+I24+J24</f>
        <v>0</v>
      </c>
      <c r="M24" s="1712" t="s">
        <v>128</v>
      </c>
      <c r="N24" s="1713"/>
      <c r="O24" s="1713"/>
      <c r="P24" s="1713"/>
      <c r="Q24" s="1050">
        <v>4000</v>
      </c>
      <c r="R24" s="986"/>
      <c r="S24" s="1714"/>
      <c r="T24" s="1715"/>
      <c r="U24" s="1663"/>
      <c r="V24" s="1664"/>
      <c r="X24" s="533">
        <f>SUM(R24:V24)</f>
        <v>0</v>
      </c>
      <c r="Y24" s="533"/>
      <c r="Z24" s="1644" t="s">
        <v>379</v>
      </c>
      <c r="AA24" s="538" t="s">
        <v>344</v>
      </c>
      <c r="AB24" s="538">
        <v>260</v>
      </c>
      <c r="AC24" s="666">
        <f>H15*AB24</f>
        <v>0</v>
      </c>
      <c r="AD24" s="533" t="s">
        <v>235</v>
      </c>
      <c r="AE24" s="670">
        <f>SUM(H31:J32)</f>
        <v>0</v>
      </c>
      <c r="AF24" s="670">
        <f>SUM(H33:J35)</f>
        <v>0</v>
      </c>
      <c r="AG24" s="670">
        <f>SUM(H36:J38)</f>
        <v>0</v>
      </c>
      <c r="AN24" s="796"/>
      <c r="AO24" s="798"/>
      <c r="AP24" s="771" t="s">
        <v>101</v>
      </c>
      <c r="AQ24" s="771"/>
      <c r="AR24" s="793"/>
      <c r="AS24" s="793">
        <f t="shared" si="0"/>
        <v>0</v>
      </c>
      <c r="AT24" s="793">
        <f t="shared" si="0"/>
        <v>0</v>
      </c>
      <c r="AU24" s="793">
        <f t="shared" si="0"/>
        <v>0</v>
      </c>
      <c r="AV24" s="793"/>
      <c r="AW24" s="769">
        <f>SUM(AS23,AT23,AU23,AS24,AT24,AU24)</f>
        <v>0</v>
      </c>
      <c r="AX24" s="787" t="s">
        <v>128</v>
      </c>
      <c r="AY24" s="787"/>
      <c r="AZ24" s="787"/>
      <c r="BA24" s="787"/>
      <c r="BB24" s="775"/>
      <c r="BC24" s="795">
        <f t="shared" si="1"/>
        <v>0</v>
      </c>
      <c r="BD24" s="795">
        <f t="shared" si="2"/>
        <v>0</v>
      </c>
      <c r="BE24" s="795">
        <f t="shared" si="3"/>
        <v>0</v>
      </c>
      <c r="BF24" s="795"/>
      <c r="BG24" s="769"/>
      <c r="BI24" s="1563"/>
      <c r="BJ24" s="1164" t="s">
        <v>109</v>
      </c>
      <c r="BK24" s="1152">
        <v>200</v>
      </c>
    </row>
    <row r="25" spans="1:63" ht="33" customHeight="1" thickBot="1">
      <c r="B25" s="1539"/>
      <c r="C25" s="359">
        <f>AI21</f>
        <v>45991</v>
      </c>
      <c r="D25" s="1718" t="s">
        <v>98</v>
      </c>
      <c r="E25" s="1720" t="s">
        <v>99</v>
      </c>
      <c r="F25" s="1721"/>
      <c r="G25" s="1034">
        <v>700</v>
      </c>
      <c r="H25" s="1001"/>
      <c r="I25" s="1002"/>
      <c r="J25" s="1696"/>
      <c r="K25" s="1697"/>
      <c r="L25" s="526"/>
      <c r="M25" s="1722" t="s">
        <v>138</v>
      </c>
      <c r="N25" s="1723"/>
      <c r="O25" s="1723"/>
      <c r="P25" s="1723"/>
      <c r="Q25" s="1051">
        <v>300</v>
      </c>
      <c r="R25" s="989"/>
      <c r="S25" s="1724"/>
      <c r="T25" s="1725"/>
      <c r="U25" s="1706"/>
      <c r="V25" s="1707"/>
      <c r="X25" s="533">
        <f>SUM(R25:V25)</f>
        <v>0</v>
      </c>
      <c r="Y25" s="533"/>
      <c r="Z25" s="1644"/>
      <c r="AA25" s="538" t="s">
        <v>382</v>
      </c>
      <c r="AB25" s="538">
        <v>100</v>
      </c>
      <c r="AC25" s="666">
        <f>N15*AB25</f>
        <v>0</v>
      </c>
      <c r="AD25" s="533" t="s">
        <v>236</v>
      </c>
      <c r="AE25" s="670">
        <f>SUM(H39:J40)</f>
        <v>0</v>
      </c>
      <c r="AF25" s="670">
        <f>SUM(H41:J43)</f>
        <v>0</v>
      </c>
      <c r="AG25" s="670">
        <f>SUM(H44:J46)</f>
        <v>0</v>
      </c>
      <c r="AN25" s="799">
        <f>AN14</f>
        <v>0</v>
      </c>
      <c r="AO25" s="797" t="s">
        <v>98</v>
      </c>
      <c r="AP25" s="771" t="s">
        <v>99</v>
      </c>
      <c r="AQ25" s="771"/>
      <c r="AR25" s="793"/>
      <c r="AS25" s="793">
        <f t="shared" si="0"/>
        <v>0</v>
      </c>
      <c r="AT25" s="793">
        <f t="shared" si="0"/>
        <v>0</v>
      </c>
      <c r="AU25" s="793">
        <f t="shared" si="0"/>
        <v>0</v>
      </c>
      <c r="AV25" s="793"/>
      <c r="AW25" s="769"/>
      <c r="AX25" s="787" t="s">
        <v>138</v>
      </c>
      <c r="AY25" s="787"/>
      <c r="AZ25" s="787"/>
      <c r="BA25" s="787"/>
      <c r="BB25" s="775"/>
      <c r="BC25" s="795">
        <f t="shared" si="1"/>
        <v>0</v>
      </c>
      <c r="BD25" s="795">
        <f t="shared" si="2"/>
        <v>0</v>
      </c>
      <c r="BE25" s="795">
        <f t="shared" si="3"/>
        <v>0</v>
      </c>
      <c r="BF25" s="795"/>
      <c r="BG25" s="769"/>
      <c r="BI25" s="1563"/>
      <c r="BJ25" s="1164" t="s">
        <v>110</v>
      </c>
      <c r="BK25" s="1152">
        <v>100</v>
      </c>
    </row>
    <row r="26" spans="1:63" s="10" customFormat="1" ht="33" customHeight="1" thickBot="1">
      <c r="A26" s="1156"/>
      <c r="B26" s="1539"/>
      <c r="C26" s="360" t="s">
        <v>93</v>
      </c>
      <c r="D26" s="1719"/>
      <c r="E26" s="1726" t="s">
        <v>101</v>
      </c>
      <c r="F26" s="1640"/>
      <c r="G26" s="1035">
        <v>780</v>
      </c>
      <c r="H26" s="1003"/>
      <c r="I26" s="1004"/>
      <c r="J26" s="1727"/>
      <c r="K26" s="1728"/>
      <c r="L26" s="527">
        <f>J25+H26+I26+J26</f>
        <v>0</v>
      </c>
      <c r="M26" s="1729" t="s">
        <v>302</v>
      </c>
      <c r="N26" s="1730"/>
      <c r="O26" s="1730"/>
      <c r="P26" s="1730"/>
      <c r="Q26" s="1048" t="s">
        <v>97</v>
      </c>
      <c r="R26" s="722"/>
      <c r="S26" s="723"/>
      <c r="T26" s="723"/>
      <c r="U26" s="1731"/>
      <c r="V26" s="1732"/>
      <c r="W26" s="644"/>
      <c r="X26" s="644"/>
      <c r="Y26" s="533"/>
      <c r="Z26" s="1644"/>
      <c r="AA26" s="538" t="s">
        <v>155</v>
      </c>
      <c r="AB26" s="538">
        <v>100</v>
      </c>
      <c r="AC26" s="666">
        <f>P15*AB26</f>
        <v>0</v>
      </c>
      <c r="AD26" s="644"/>
      <c r="AE26" s="644"/>
      <c r="AF26" s="644"/>
      <c r="AG26" s="644" t="s">
        <v>238</v>
      </c>
      <c r="AH26" s="644" t="s">
        <v>127</v>
      </c>
      <c r="AI26" s="644">
        <v>150</v>
      </c>
      <c r="AJ26" s="644"/>
      <c r="AK26" s="644" t="s">
        <v>130</v>
      </c>
      <c r="AL26" s="644">
        <v>590</v>
      </c>
      <c r="AM26" s="644"/>
      <c r="AN26" s="800" t="s">
        <v>93</v>
      </c>
      <c r="AO26" s="798"/>
      <c r="AP26" s="771" t="s">
        <v>101</v>
      </c>
      <c r="AQ26" s="771"/>
      <c r="AR26" s="793"/>
      <c r="AS26" s="793">
        <f t="shared" si="0"/>
        <v>0</v>
      </c>
      <c r="AT26" s="793">
        <f t="shared" si="0"/>
        <v>0</v>
      </c>
      <c r="AU26" s="793">
        <f t="shared" si="0"/>
        <v>0</v>
      </c>
      <c r="AV26" s="793"/>
      <c r="AW26" s="769">
        <f>SUM(AS25,AT25,AU25,AS26,AT26,AU26)</f>
        <v>0</v>
      </c>
      <c r="AX26" s="774" t="s">
        <v>302</v>
      </c>
      <c r="AY26" s="774"/>
      <c r="AZ26" s="774"/>
      <c r="BA26" s="774"/>
      <c r="BB26" s="775"/>
      <c r="BC26" s="795">
        <f t="shared" si="1"/>
        <v>0</v>
      </c>
      <c r="BD26" s="795">
        <f t="shared" si="2"/>
        <v>0</v>
      </c>
      <c r="BE26" s="795">
        <f t="shared" si="3"/>
        <v>0</v>
      </c>
      <c r="BF26" s="795"/>
      <c r="BG26" s="787"/>
      <c r="BH26" s="644"/>
      <c r="BI26" s="1563"/>
      <c r="BJ26" s="1164" t="s">
        <v>111</v>
      </c>
      <c r="BK26" s="1152">
        <v>150</v>
      </c>
    </row>
    <row r="27" spans="1:63" ht="33" customHeight="1" thickBot="1">
      <c r="B27" s="1539"/>
      <c r="C27" s="837">
        <f>AI21</f>
        <v>45991</v>
      </c>
      <c r="D27" s="479" t="s">
        <v>102</v>
      </c>
      <c r="E27" s="1733" t="s">
        <v>130</v>
      </c>
      <c r="F27" s="1734"/>
      <c r="G27" s="1036">
        <f>IF(E27="","",VLOOKUP(E27,AK$26:AL$28,2,FALSE))</f>
        <v>590</v>
      </c>
      <c r="H27" s="1005"/>
      <c r="I27" s="1006"/>
      <c r="J27" s="1735"/>
      <c r="K27" s="1736"/>
      <c r="L27" s="527">
        <f>H27+I27+J27</f>
        <v>0</v>
      </c>
      <c r="M27" s="1737"/>
      <c r="N27" s="1738"/>
      <c r="O27" s="1738"/>
      <c r="P27" s="1738"/>
      <c r="Q27" s="1052" t="str">
        <f>IF(M27="","",VLOOKUP(M27,$BJ$33:$BK$36,2,FALSE))</f>
        <v/>
      </c>
      <c r="R27" s="1056"/>
      <c r="S27" s="1704"/>
      <c r="T27" s="1705"/>
      <c r="U27" s="1739"/>
      <c r="V27" s="1740"/>
      <c r="X27" s="533">
        <f>SUM(R27:V27)</f>
        <v>0</v>
      </c>
      <c r="Y27" s="533"/>
      <c r="Z27" s="1644"/>
      <c r="AA27" s="538" t="s">
        <v>380</v>
      </c>
      <c r="AB27" s="538">
        <v>50</v>
      </c>
      <c r="AC27" s="666">
        <f>Q15*AB27</f>
        <v>0</v>
      </c>
      <c r="AH27" s="533" t="s">
        <v>133</v>
      </c>
      <c r="AI27" s="533">
        <v>150</v>
      </c>
      <c r="AK27" s="533" t="s">
        <v>131</v>
      </c>
      <c r="AL27" s="533">
        <v>590</v>
      </c>
      <c r="AN27" s="801">
        <f>AO14</f>
        <v>0</v>
      </c>
      <c r="AO27" s="797" t="s">
        <v>102</v>
      </c>
      <c r="AP27" s="802" t="s">
        <v>130</v>
      </c>
      <c r="AQ27" s="802"/>
      <c r="AR27" s="793"/>
      <c r="AS27" s="793">
        <f t="shared" si="0"/>
        <v>0</v>
      </c>
      <c r="AT27" s="793">
        <f t="shared" si="0"/>
        <v>0</v>
      </c>
      <c r="AU27" s="793">
        <f t="shared" si="0"/>
        <v>0</v>
      </c>
      <c r="AV27" s="793"/>
      <c r="AW27" s="803">
        <f>AS27+AT27+AU27</f>
        <v>0</v>
      </c>
      <c r="AX27" s="794" t="s">
        <v>313</v>
      </c>
      <c r="AY27" s="794"/>
      <c r="AZ27" s="794"/>
      <c r="BA27" s="794"/>
      <c r="BB27" s="804"/>
      <c r="BC27" s="795">
        <f t="shared" si="1"/>
        <v>0</v>
      </c>
      <c r="BD27" s="795">
        <f t="shared" si="2"/>
        <v>0</v>
      </c>
      <c r="BE27" s="795">
        <f t="shared" si="3"/>
        <v>0</v>
      </c>
      <c r="BF27" s="795"/>
      <c r="BG27" s="769"/>
      <c r="BI27" s="1563"/>
      <c r="BJ27" s="1164" t="s">
        <v>112</v>
      </c>
      <c r="BK27" s="1152">
        <v>50</v>
      </c>
    </row>
    <row r="28" spans="1:63" ht="33" customHeight="1">
      <c r="B28" s="1539"/>
      <c r="C28" s="364" t="s">
        <v>4</v>
      </c>
      <c r="D28" s="1741" t="s">
        <v>104</v>
      </c>
      <c r="E28" s="1750" t="s">
        <v>99</v>
      </c>
      <c r="F28" s="1751"/>
      <c r="G28" s="1037">
        <v>760</v>
      </c>
      <c r="H28" s="1007"/>
      <c r="I28" s="1008"/>
      <c r="J28" s="1752"/>
      <c r="K28" s="1753"/>
      <c r="L28" s="363"/>
      <c r="M28" s="1737"/>
      <c r="N28" s="1738"/>
      <c r="O28" s="1738"/>
      <c r="P28" s="1738"/>
      <c r="Q28" s="1052" t="str">
        <f>IF(M28="","",VLOOKUP(M28,$BJ$33:$BK$36,2,FALSE))</f>
        <v/>
      </c>
      <c r="R28" s="987"/>
      <c r="S28" s="1661"/>
      <c r="T28" s="1662"/>
      <c r="U28" s="1691"/>
      <c r="V28" s="1692"/>
      <c r="X28" s="533">
        <f>SUM(R28:V28)</f>
        <v>0</v>
      </c>
      <c r="Y28" s="533"/>
      <c r="Z28" s="664"/>
      <c r="AA28" s="538" t="s">
        <v>385</v>
      </c>
      <c r="AB28" s="538">
        <v>100</v>
      </c>
      <c r="AC28" s="666">
        <f>N16*AB28</f>
        <v>0</v>
      </c>
      <c r="AK28" s="533" t="s">
        <v>132</v>
      </c>
      <c r="AL28" s="533">
        <v>780</v>
      </c>
      <c r="AN28" s="800" t="s">
        <v>4</v>
      </c>
      <c r="AO28" s="797"/>
      <c r="AP28" s="805" t="s">
        <v>86</v>
      </c>
      <c r="AQ28" s="805"/>
      <c r="AR28" s="793"/>
      <c r="AS28" s="793"/>
      <c r="AT28" s="793"/>
      <c r="AU28" s="793"/>
      <c r="AV28" s="793"/>
      <c r="AW28" s="803"/>
      <c r="AX28" s="794"/>
      <c r="AY28" s="794"/>
      <c r="AZ28" s="794"/>
      <c r="BA28" s="794"/>
      <c r="BB28" s="806"/>
      <c r="BC28" s="795">
        <f t="shared" si="1"/>
        <v>0</v>
      </c>
      <c r="BD28" s="795">
        <f t="shared" si="2"/>
        <v>0</v>
      </c>
      <c r="BE28" s="795">
        <f t="shared" si="3"/>
        <v>0</v>
      </c>
      <c r="BF28" s="795"/>
      <c r="BG28" s="769"/>
      <c r="BI28" s="1563"/>
      <c r="BJ28" s="1164" t="s">
        <v>113</v>
      </c>
      <c r="BK28" s="1152">
        <v>200</v>
      </c>
    </row>
    <row r="29" spans="1:63" ht="33" customHeight="1" thickBot="1">
      <c r="B29" s="1539"/>
      <c r="C29" s="358"/>
      <c r="D29" s="1742"/>
      <c r="E29" s="1767" t="s">
        <v>101</v>
      </c>
      <c r="F29" s="1768"/>
      <c r="G29" s="1031">
        <v>1000</v>
      </c>
      <c r="H29" s="993"/>
      <c r="I29" s="994"/>
      <c r="J29" s="1696"/>
      <c r="K29" s="1697"/>
      <c r="L29" s="527">
        <f>J28+H29+I29+J29</f>
        <v>0</v>
      </c>
      <c r="M29" s="1737"/>
      <c r="N29" s="1738"/>
      <c r="O29" s="1738"/>
      <c r="P29" s="1738"/>
      <c r="Q29" s="1052" t="str">
        <f>IF(M29="","",VLOOKUP(M29,$BJ$33:$BK$36,2,FALSE))</f>
        <v/>
      </c>
      <c r="R29" s="990"/>
      <c r="S29" s="1754"/>
      <c r="T29" s="1755"/>
      <c r="U29" s="1765"/>
      <c r="V29" s="1766"/>
      <c r="X29" s="533">
        <f>SUM(R29:V29)</f>
        <v>0</v>
      </c>
      <c r="Y29" s="533"/>
      <c r="Z29" s="533"/>
      <c r="AA29" s="538" t="s">
        <v>383</v>
      </c>
      <c r="AB29" s="538">
        <v>100</v>
      </c>
      <c r="AC29" s="666">
        <f>P16*AB29</f>
        <v>0</v>
      </c>
      <c r="AI29" s="533">
        <v>200</v>
      </c>
      <c r="AN29" s="796"/>
      <c r="AO29" s="797" t="s">
        <v>104</v>
      </c>
      <c r="AP29" s="771" t="s">
        <v>99</v>
      </c>
      <c r="AQ29" s="771"/>
      <c r="AR29" s="793"/>
      <c r="AS29" s="793">
        <f t="shared" ref="AS29:AU36" si="4">$G28*H28</f>
        <v>0</v>
      </c>
      <c r="AT29" s="793">
        <f t="shared" si="4"/>
        <v>0</v>
      </c>
      <c r="AU29" s="793">
        <f t="shared" si="4"/>
        <v>0</v>
      </c>
      <c r="AV29" s="793"/>
      <c r="AW29" s="803"/>
      <c r="AX29" s="794"/>
      <c r="AY29" s="794"/>
      <c r="AZ29" s="794"/>
      <c r="BA29" s="794"/>
      <c r="BB29" s="775"/>
      <c r="BC29" s="795">
        <f t="shared" si="1"/>
        <v>0</v>
      </c>
      <c r="BD29" s="795">
        <f t="shared" si="2"/>
        <v>0</v>
      </c>
      <c r="BE29" s="795">
        <f t="shared" si="3"/>
        <v>0</v>
      </c>
      <c r="BF29" s="795"/>
      <c r="BG29" s="769"/>
      <c r="BI29" s="1563"/>
      <c r="BJ29" s="1164" t="s">
        <v>159</v>
      </c>
      <c r="BK29" s="1152">
        <v>150</v>
      </c>
    </row>
    <row r="30" spans="1:63" ht="33" customHeight="1" thickBot="1">
      <c r="B30" s="1539"/>
      <c r="C30" s="361"/>
      <c r="D30" s="1743"/>
      <c r="E30" s="1760" t="s">
        <v>106</v>
      </c>
      <c r="F30" s="1761"/>
      <c r="G30" s="1038">
        <v>1800</v>
      </c>
      <c r="H30" s="1009"/>
      <c r="I30" s="1010"/>
      <c r="J30" s="1716"/>
      <c r="K30" s="1717"/>
      <c r="L30" s="527">
        <f>H30+I30+J30</f>
        <v>0</v>
      </c>
      <c r="M30" s="1858" t="s">
        <v>303</v>
      </c>
      <c r="N30" s="1859"/>
      <c r="O30" s="1859"/>
      <c r="P30" s="1860"/>
      <c r="Q30" s="1048" t="s">
        <v>97</v>
      </c>
      <c r="R30" s="719"/>
      <c r="S30" s="720"/>
      <c r="T30" s="720"/>
      <c r="U30" s="720"/>
      <c r="V30" s="721"/>
      <c r="X30" s="533">
        <f>SUM(X27:X29)</f>
        <v>0</v>
      </c>
      <c r="Y30" s="533"/>
      <c r="Z30" s="533"/>
      <c r="AA30" s="538" t="s">
        <v>384</v>
      </c>
      <c r="AB30" s="538">
        <v>50</v>
      </c>
      <c r="AC30" s="666">
        <f>Q16*AB30</f>
        <v>0</v>
      </c>
      <c r="AI30" s="533">
        <v>100</v>
      </c>
      <c r="AN30" s="796"/>
      <c r="AO30" s="798"/>
      <c r="AP30" s="771" t="s">
        <v>101</v>
      </c>
      <c r="AQ30" s="771"/>
      <c r="AR30" s="793"/>
      <c r="AS30" s="793">
        <f t="shared" si="4"/>
        <v>0</v>
      </c>
      <c r="AT30" s="793">
        <f t="shared" si="4"/>
        <v>0</v>
      </c>
      <c r="AU30" s="793">
        <f t="shared" si="4"/>
        <v>0</v>
      </c>
      <c r="AV30" s="793"/>
      <c r="AW30" s="769"/>
      <c r="AX30" s="807" t="s">
        <v>86</v>
      </c>
      <c r="AY30" s="808"/>
      <c r="AZ30" s="774" t="s">
        <v>3</v>
      </c>
      <c r="BA30" s="809"/>
      <c r="BB30" s="774"/>
      <c r="BC30" s="795"/>
      <c r="BD30" s="795"/>
      <c r="BE30" s="795">
        <f>Q30*U30</f>
        <v>0</v>
      </c>
      <c r="BF30" s="795"/>
      <c r="BG30" s="769"/>
      <c r="BI30" s="1563"/>
      <c r="BJ30" s="1164" t="s">
        <v>257</v>
      </c>
      <c r="BK30" s="1152">
        <v>300</v>
      </c>
    </row>
    <row r="31" spans="1:63" ht="33" customHeight="1">
      <c r="B31" s="1539"/>
      <c r="C31" s="1184"/>
      <c r="D31" s="1746" t="s">
        <v>107</v>
      </c>
      <c r="E31" s="1700" t="s">
        <v>99</v>
      </c>
      <c r="F31" s="1701"/>
      <c r="G31" s="1030">
        <v>510</v>
      </c>
      <c r="H31" s="1011"/>
      <c r="I31" s="1012"/>
      <c r="J31" s="1748"/>
      <c r="K31" s="1749"/>
      <c r="L31" s="526"/>
      <c r="M31" s="1762"/>
      <c r="N31" s="1763"/>
      <c r="O31" s="1763"/>
      <c r="P31" s="1764"/>
      <c r="Q31" s="1053" t="str">
        <f>IF(M31="","",VLOOKUP(M31,BJ37:BK42,2,FALSE))</f>
        <v/>
      </c>
      <c r="R31" s="1056"/>
      <c r="S31" s="1848"/>
      <c r="T31" s="1849"/>
      <c r="U31" s="1744"/>
      <c r="V31" s="1745"/>
      <c r="X31" s="533">
        <f>SUM(R31:V31)</f>
        <v>0</v>
      </c>
      <c r="Y31" s="533"/>
      <c r="Z31" s="533"/>
      <c r="AA31" s="644"/>
      <c r="AB31" s="644"/>
      <c r="AC31" s="644">
        <f>SUM(AC16:AC30)</f>
        <v>0</v>
      </c>
      <c r="AK31" s="533" t="s">
        <v>103</v>
      </c>
      <c r="AL31" s="533">
        <v>150</v>
      </c>
      <c r="AM31" s="533">
        <v>1</v>
      </c>
      <c r="AN31" s="800"/>
      <c r="AO31" s="798"/>
      <c r="AP31" s="771" t="s">
        <v>106</v>
      </c>
      <c r="AQ31" s="771"/>
      <c r="AR31" s="793"/>
      <c r="AS31" s="793">
        <f t="shared" si="4"/>
        <v>0</v>
      </c>
      <c r="AT31" s="793">
        <f t="shared" si="4"/>
        <v>0</v>
      </c>
      <c r="AU31" s="793">
        <f t="shared" si="4"/>
        <v>0</v>
      </c>
      <c r="AV31" s="793"/>
      <c r="AW31" s="769">
        <f>SUM(AS29,AT29,AU29,AS30,AT30,AU30,AS31,AT31,AU31)</f>
        <v>0</v>
      </c>
      <c r="AX31" s="775" t="s">
        <v>303</v>
      </c>
      <c r="AY31" s="775"/>
      <c r="AZ31" s="775"/>
      <c r="BA31" s="775"/>
      <c r="BB31" s="775"/>
      <c r="BC31" s="795">
        <f t="shared" ref="BC31:BC36" si="5">Q30*R30</f>
        <v>0</v>
      </c>
      <c r="BD31" s="795">
        <f t="shared" ref="BD31:BD36" si="6">Q30*S30</f>
        <v>0</v>
      </c>
      <c r="BE31" s="795">
        <f t="shared" ref="BE31:BE36" si="7">Q30*U30</f>
        <v>0</v>
      </c>
      <c r="BF31" s="795"/>
      <c r="BG31" s="769"/>
      <c r="BI31" s="1563"/>
      <c r="BJ31" s="1164" t="s">
        <v>256</v>
      </c>
      <c r="BK31" s="1152">
        <v>20</v>
      </c>
    </row>
    <row r="32" spans="1:63" ht="33" customHeight="1">
      <c r="B32" s="1539"/>
      <c r="C32" s="1185"/>
      <c r="D32" s="1747"/>
      <c r="E32" s="1708" t="s">
        <v>101</v>
      </c>
      <c r="F32" s="1709"/>
      <c r="G32" s="1033">
        <v>530</v>
      </c>
      <c r="H32" s="1013"/>
      <c r="I32" s="1014"/>
      <c r="J32" s="1696"/>
      <c r="K32" s="1697"/>
      <c r="L32" s="527">
        <f>J31+H32+I32+J32</f>
        <v>0</v>
      </c>
      <c r="M32" s="1757"/>
      <c r="N32" s="1758"/>
      <c r="O32" s="1758"/>
      <c r="P32" s="1759"/>
      <c r="Q32" s="1149" t="str">
        <f>IF(M32="","",VLOOKUP(M32,BJ38:BK43,2,FALSE))</f>
        <v/>
      </c>
      <c r="R32" s="987"/>
      <c r="S32" s="1846"/>
      <c r="T32" s="1847"/>
      <c r="U32" s="1691"/>
      <c r="V32" s="1692"/>
      <c r="X32" s="533">
        <f>SUM(R32:V32)</f>
        <v>0</v>
      </c>
      <c r="Y32" s="533"/>
      <c r="Z32" s="533"/>
      <c r="AK32" s="533" t="s">
        <v>105</v>
      </c>
      <c r="AL32" s="533">
        <v>150</v>
      </c>
      <c r="AM32" s="533">
        <v>2</v>
      </c>
      <c r="AN32" s="800"/>
      <c r="AO32" s="797" t="s">
        <v>107</v>
      </c>
      <c r="AP32" s="771" t="s">
        <v>99</v>
      </c>
      <c r="AQ32" s="771"/>
      <c r="AR32" s="793"/>
      <c r="AS32" s="793">
        <f t="shared" si="4"/>
        <v>0</v>
      </c>
      <c r="AT32" s="793">
        <f t="shared" si="4"/>
        <v>0</v>
      </c>
      <c r="AU32" s="793">
        <f t="shared" si="4"/>
        <v>0</v>
      </c>
      <c r="AV32" s="793"/>
      <c r="AW32" s="803"/>
      <c r="AX32" s="794"/>
      <c r="AY32" s="794"/>
      <c r="AZ32" s="794"/>
      <c r="BA32" s="794"/>
      <c r="BB32" s="775"/>
      <c r="BC32" s="795">
        <f t="shared" si="5"/>
        <v>0</v>
      </c>
      <c r="BD32" s="795">
        <f t="shared" si="6"/>
        <v>0</v>
      </c>
      <c r="BE32" s="795">
        <f t="shared" si="7"/>
        <v>0</v>
      </c>
      <c r="BF32" s="795"/>
      <c r="BG32" s="769"/>
      <c r="BI32" s="1564"/>
      <c r="BJ32" s="1164" t="s">
        <v>546</v>
      </c>
      <c r="BK32" s="1152">
        <v>650</v>
      </c>
    </row>
    <row r="33" spans="2:63" ht="33" customHeight="1">
      <c r="B33" s="1539"/>
      <c r="C33" s="1186">
        <f>AI22</f>
        <v>45992</v>
      </c>
      <c r="D33" s="1568" t="s">
        <v>98</v>
      </c>
      <c r="E33" s="1750" t="s">
        <v>99</v>
      </c>
      <c r="F33" s="1751"/>
      <c r="G33" s="1037">
        <v>700</v>
      </c>
      <c r="H33" s="1007"/>
      <c r="I33" s="1008"/>
      <c r="J33" s="1696"/>
      <c r="K33" s="1697"/>
      <c r="L33" s="526"/>
      <c r="M33" s="1757"/>
      <c r="N33" s="1758"/>
      <c r="O33" s="1758"/>
      <c r="P33" s="1759"/>
      <c r="Q33" s="1149" t="str">
        <f>IF(M33="","",VLOOKUP(M33,BJ39:BK44,2,FALSE))</f>
        <v/>
      </c>
      <c r="R33" s="987"/>
      <c r="S33" s="1846"/>
      <c r="T33" s="1847"/>
      <c r="U33" s="1691"/>
      <c r="V33" s="1692"/>
      <c r="X33" s="533">
        <f>SUM(R33:V33)</f>
        <v>0</v>
      </c>
      <c r="Y33" s="533"/>
      <c r="Z33" s="1756" t="s">
        <v>398</v>
      </c>
      <c r="AA33" s="665"/>
      <c r="AB33" s="538"/>
      <c r="AC33" s="666"/>
      <c r="AH33" s="533" t="s">
        <v>628</v>
      </c>
      <c r="AI33" s="533">
        <v>5300</v>
      </c>
      <c r="AK33" s="533" t="s">
        <v>781</v>
      </c>
      <c r="AL33" s="533">
        <v>100</v>
      </c>
      <c r="AM33" s="533">
        <v>3</v>
      </c>
      <c r="AN33" s="785"/>
      <c r="AO33" s="798"/>
      <c r="AP33" s="771" t="s">
        <v>101</v>
      </c>
      <c r="AQ33" s="771"/>
      <c r="AR33" s="793"/>
      <c r="AS33" s="793">
        <f t="shared" si="4"/>
        <v>0</v>
      </c>
      <c r="AT33" s="793">
        <f t="shared" si="4"/>
        <v>0</v>
      </c>
      <c r="AU33" s="793">
        <f t="shared" si="4"/>
        <v>0</v>
      </c>
      <c r="AV33" s="793"/>
      <c r="AW33" s="769">
        <f>SUM(AS32,AT32,AU32,AS33,AT33,AU33)</f>
        <v>0</v>
      </c>
      <c r="AX33" s="794"/>
      <c r="AY33" s="794"/>
      <c r="AZ33" s="794"/>
      <c r="BA33" s="794"/>
      <c r="BB33" s="775"/>
      <c r="BC33" s="795">
        <f t="shared" si="5"/>
        <v>0</v>
      </c>
      <c r="BD33" s="795">
        <f t="shared" si="6"/>
        <v>0</v>
      </c>
      <c r="BE33" s="795">
        <f t="shared" si="7"/>
        <v>0</v>
      </c>
      <c r="BF33" s="795"/>
      <c r="BG33" s="769"/>
      <c r="BI33" s="1565" t="s">
        <v>765</v>
      </c>
      <c r="BJ33" s="1165" t="s">
        <v>313</v>
      </c>
      <c r="BK33" s="1153">
        <v>290</v>
      </c>
    </row>
    <row r="34" spans="2:63" ht="33" customHeight="1" thickBot="1">
      <c r="B34" s="1539"/>
      <c r="C34" s="1187" t="s">
        <v>93</v>
      </c>
      <c r="D34" s="1569"/>
      <c r="E34" s="1760" t="s">
        <v>101</v>
      </c>
      <c r="F34" s="1761"/>
      <c r="G34" s="1038">
        <v>780</v>
      </c>
      <c r="H34" s="1009"/>
      <c r="I34" s="1010"/>
      <c r="J34" s="1716"/>
      <c r="K34" s="1717"/>
      <c r="L34" s="527">
        <f>J33+H34+I34+J34</f>
        <v>0</v>
      </c>
      <c r="M34" s="1757"/>
      <c r="N34" s="1758"/>
      <c r="O34" s="1758"/>
      <c r="P34" s="1759"/>
      <c r="Q34" s="1149" t="str">
        <f>IF(M34="","",VLOOKUP(M34,BJ41:BK45,2,FALSE))</f>
        <v/>
      </c>
      <c r="R34" s="987"/>
      <c r="S34" s="1846"/>
      <c r="T34" s="1847"/>
      <c r="U34" s="1691"/>
      <c r="V34" s="1692"/>
      <c r="X34" s="533">
        <f>SUM(R34:V34)</f>
        <v>0</v>
      </c>
      <c r="Y34" s="533"/>
      <c r="Z34" s="1756"/>
      <c r="AA34" s="538"/>
      <c r="AB34" s="538"/>
      <c r="AC34" s="666"/>
      <c r="AH34" s="533" t="s">
        <v>629</v>
      </c>
      <c r="AI34" s="533">
        <v>5300</v>
      </c>
      <c r="AK34" s="533" t="s">
        <v>780</v>
      </c>
      <c r="AL34" s="533">
        <v>300</v>
      </c>
      <c r="AM34" s="533">
        <v>4</v>
      </c>
      <c r="AN34" s="799">
        <f>AN15</f>
        <v>0</v>
      </c>
      <c r="AO34" s="797" t="s">
        <v>98</v>
      </c>
      <c r="AP34" s="771" t="s">
        <v>99</v>
      </c>
      <c r="AQ34" s="771"/>
      <c r="AR34" s="793"/>
      <c r="AS34" s="793">
        <f t="shared" si="4"/>
        <v>0</v>
      </c>
      <c r="AT34" s="793">
        <f t="shared" si="4"/>
        <v>0</v>
      </c>
      <c r="AU34" s="793">
        <f t="shared" si="4"/>
        <v>0</v>
      </c>
      <c r="AV34" s="793"/>
      <c r="AW34" s="803"/>
      <c r="AX34" s="794"/>
      <c r="AY34" s="794"/>
      <c r="AZ34" s="794"/>
      <c r="BA34" s="794"/>
      <c r="BB34" s="775"/>
      <c r="BC34" s="795">
        <f t="shared" si="5"/>
        <v>0</v>
      </c>
      <c r="BD34" s="795">
        <f t="shared" si="6"/>
        <v>0</v>
      </c>
      <c r="BE34" s="795">
        <f t="shared" si="7"/>
        <v>0</v>
      </c>
      <c r="BF34" s="795"/>
      <c r="BG34" s="769"/>
      <c r="BI34" s="1565"/>
      <c r="BJ34" s="1165" t="s">
        <v>314</v>
      </c>
      <c r="BK34" s="1153">
        <v>290</v>
      </c>
    </row>
    <row r="35" spans="2:63" ht="33" customHeight="1" thickBot="1">
      <c r="B35" s="1539"/>
      <c r="C35" s="1188">
        <f>AI22</f>
        <v>45992</v>
      </c>
      <c r="D35" s="1183" t="s">
        <v>102</v>
      </c>
      <c r="E35" s="1733"/>
      <c r="F35" s="1734"/>
      <c r="G35" s="1036" t="str">
        <f>IF(E35="","",VLOOKUP(E35,AK$26:AL$28,2,FALSE))</f>
        <v/>
      </c>
      <c r="H35" s="1005"/>
      <c r="I35" s="1006"/>
      <c r="J35" s="1735"/>
      <c r="K35" s="1736"/>
      <c r="L35" s="527">
        <f>H35+I35+J35</f>
        <v>0</v>
      </c>
      <c r="M35" s="1659"/>
      <c r="N35" s="1660"/>
      <c r="O35" s="1660"/>
      <c r="P35" s="1886"/>
      <c r="Q35" s="1053" t="str">
        <f>IF(M35="","",VLOOKUP(M35,BJ42:BK46,2,FALSE))</f>
        <v/>
      </c>
      <c r="R35" s="990"/>
      <c r="S35" s="1887"/>
      <c r="T35" s="1888"/>
      <c r="U35" s="1765"/>
      <c r="V35" s="1766"/>
      <c r="X35" s="533">
        <f>SUM(R35:V35)</f>
        <v>0</v>
      </c>
      <c r="Y35" s="533"/>
      <c r="Z35" s="1756"/>
      <c r="AA35" s="538"/>
      <c r="AB35" s="538"/>
      <c r="AC35" s="666"/>
      <c r="AK35" s="533" t="s">
        <v>108</v>
      </c>
      <c r="AL35" s="533">
        <v>100</v>
      </c>
      <c r="AM35" s="533">
        <v>5</v>
      </c>
      <c r="AN35" s="800" t="s">
        <v>93</v>
      </c>
      <c r="AO35" s="798"/>
      <c r="AP35" s="771" t="s">
        <v>101</v>
      </c>
      <c r="AQ35" s="771"/>
      <c r="AR35" s="793"/>
      <c r="AS35" s="793">
        <f t="shared" si="4"/>
        <v>0</v>
      </c>
      <c r="AT35" s="793">
        <f t="shared" si="4"/>
        <v>0</v>
      </c>
      <c r="AU35" s="793">
        <f t="shared" si="4"/>
        <v>0</v>
      </c>
      <c r="AV35" s="793"/>
      <c r="AW35" s="769">
        <f>SUM(AS34,AT34,AU34,AS35,AT35,AU35)</f>
        <v>0</v>
      </c>
      <c r="AX35" s="794"/>
      <c r="AY35" s="794"/>
      <c r="AZ35" s="794"/>
      <c r="BA35" s="794"/>
      <c r="BB35" s="775"/>
      <c r="BC35" s="795">
        <f t="shared" si="5"/>
        <v>0</v>
      </c>
      <c r="BD35" s="795">
        <f t="shared" si="6"/>
        <v>0</v>
      </c>
      <c r="BE35" s="795">
        <f t="shared" si="7"/>
        <v>0</v>
      </c>
      <c r="BF35" s="795"/>
      <c r="BG35" s="769"/>
      <c r="BI35" s="1565"/>
      <c r="BJ35" s="1165" t="s">
        <v>315</v>
      </c>
      <c r="BK35" s="1153">
        <v>120</v>
      </c>
    </row>
    <row r="36" spans="2:63" ht="33" customHeight="1">
      <c r="B36" s="1539"/>
      <c r="C36" s="1187" t="s">
        <v>4</v>
      </c>
      <c r="D36" s="1775" t="s">
        <v>104</v>
      </c>
      <c r="E36" s="1750" t="s">
        <v>99</v>
      </c>
      <c r="F36" s="1751"/>
      <c r="G36" s="1037">
        <v>760</v>
      </c>
      <c r="H36" s="1015"/>
      <c r="I36" s="1016"/>
      <c r="J36" s="1752"/>
      <c r="K36" s="1753"/>
      <c r="L36" s="363"/>
      <c r="M36" s="1777" t="s">
        <v>137</v>
      </c>
      <c r="N36" s="1778"/>
      <c r="O36" s="1778"/>
      <c r="P36" s="1778"/>
      <c r="Q36" s="1049" t="s">
        <v>97</v>
      </c>
      <c r="R36" s="719"/>
      <c r="S36" s="720"/>
      <c r="T36" s="720"/>
      <c r="U36" s="1779"/>
      <c r="V36" s="1780"/>
      <c r="X36" s="533">
        <f>SUM(X31:X35)</f>
        <v>0</v>
      </c>
      <c r="Y36" s="533"/>
      <c r="Z36" s="533"/>
      <c r="AA36" s="665"/>
      <c r="AB36" s="538"/>
      <c r="AC36" s="666"/>
      <c r="AH36" s="533" t="s">
        <v>630</v>
      </c>
      <c r="AI36" s="533">
        <v>2700</v>
      </c>
      <c r="AK36" s="533" t="s">
        <v>109</v>
      </c>
      <c r="AL36" s="533">
        <v>200</v>
      </c>
      <c r="AM36" s="533">
        <v>6</v>
      </c>
      <c r="AN36" s="810">
        <f>AO15</f>
        <v>0</v>
      </c>
      <c r="AO36" s="797" t="s">
        <v>102</v>
      </c>
      <c r="AP36" s="802" t="s">
        <v>524</v>
      </c>
      <c r="AQ36" s="802"/>
      <c r="AR36" s="793"/>
      <c r="AS36" s="793">
        <f t="shared" si="4"/>
        <v>0</v>
      </c>
      <c r="AT36" s="793">
        <f t="shared" si="4"/>
        <v>0</v>
      </c>
      <c r="AU36" s="793">
        <f t="shared" si="4"/>
        <v>0</v>
      </c>
      <c r="AV36" s="793"/>
      <c r="AW36" s="803">
        <f>AS36+AT36+AU36</f>
        <v>0</v>
      </c>
      <c r="AX36" s="794" t="s">
        <v>306</v>
      </c>
      <c r="AY36" s="794"/>
      <c r="AZ36" s="794"/>
      <c r="BA36" s="794"/>
      <c r="BB36" s="775"/>
      <c r="BC36" s="795">
        <f t="shared" si="5"/>
        <v>0</v>
      </c>
      <c r="BD36" s="795">
        <f t="shared" si="6"/>
        <v>0</v>
      </c>
      <c r="BE36" s="795">
        <f t="shared" si="7"/>
        <v>0</v>
      </c>
      <c r="BF36" s="795"/>
      <c r="BG36" s="769"/>
      <c r="BI36" s="1565"/>
      <c r="BJ36" s="1165" t="s">
        <v>245</v>
      </c>
      <c r="BK36" s="1153">
        <v>210</v>
      </c>
    </row>
    <row r="37" spans="2:63" ht="33" customHeight="1">
      <c r="B37" s="1539"/>
      <c r="C37" s="1189"/>
      <c r="D37" s="1775"/>
      <c r="E37" s="1767" t="s">
        <v>101</v>
      </c>
      <c r="F37" s="1768"/>
      <c r="G37" s="1031">
        <v>1000</v>
      </c>
      <c r="H37" s="993"/>
      <c r="I37" s="994"/>
      <c r="J37" s="1696"/>
      <c r="K37" s="1697"/>
      <c r="L37" s="527">
        <f>J36+H37+I37+J37</f>
        <v>0</v>
      </c>
      <c r="M37" s="1781" t="s">
        <v>750</v>
      </c>
      <c r="N37" s="1782"/>
      <c r="O37" s="1782"/>
      <c r="P37" s="1782"/>
      <c r="Q37" s="1861">
        <v>1500</v>
      </c>
      <c r="R37" s="1863"/>
      <c r="S37" s="1865"/>
      <c r="T37" s="1866"/>
      <c r="U37" s="1868"/>
      <c r="V37" s="1869"/>
      <c r="X37" s="533">
        <f>SUM(R37:V37)</f>
        <v>0</v>
      </c>
      <c r="Y37" s="533"/>
      <c r="Z37" s="533"/>
      <c r="AA37" s="665"/>
      <c r="AB37" s="538"/>
      <c r="AC37" s="666"/>
      <c r="AH37" s="533" t="s">
        <v>631</v>
      </c>
      <c r="AI37" s="533">
        <v>2700</v>
      </c>
      <c r="AK37" s="533" t="s">
        <v>110</v>
      </c>
      <c r="AL37" s="533">
        <v>100</v>
      </c>
      <c r="AN37" s="800" t="s">
        <v>4</v>
      </c>
      <c r="AO37" s="797"/>
      <c r="AP37" s="805" t="s">
        <v>86</v>
      </c>
      <c r="AQ37" s="805"/>
      <c r="AR37" s="793"/>
      <c r="AS37" s="793"/>
      <c r="AT37" s="793"/>
      <c r="AU37" s="793"/>
      <c r="AV37" s="793"/>
      <c r="AW37" s="803"/>
      <c r="AX37" s="807" t="s">
        <v>86</v>
      </c>
      <c r="AY37" s="808"/>
      <c r="AZ37" s="774" t="s">
        <v>3</v>
      </c>
      <c r="BA37" s="808"/>
      <c r="BB37" s="774"/>
      <c r="BC37" s="795"/>
      <c r="BD37" s="795"/>
      <c r="BE37" s="795"/>
      <c r="BF37" s="795"/>
      <c r="BG37" s="769"/>
      <c r="BI37" s="1843" t="s">
        <v>303</v>
      </c>
      <c r="BJ37" s="1166" t="s">
        <v>306</v>
      </c>
      <c r="BK37" s="1154">
        <v>2000</v>
      </c>
    </row>
    <row r="38" spans="2:63" ht="33" customHeight="1" thickBot="1">
      <c r="B38" s="1539"/>
      <c r="C38" s="1190"/>
      <c r="D38" s="1776"/>
      <c r="E38" s="1760" t="s">
        <v>106</v>
      </c>
      <c r="F38" s="1761"/>
      <c r="G38" s="1038">
        <v>1800</v>
      </c>
      <c r="H38" s="1009"/>
      <c r="I38" s="1010"/>
      <c r="J38" s="1716"/>
      <c r="K38" s="1717"/>
      <c r="L38" s="527">
        <f>H38+I38+J38</f>
        <v>0</v>
      </c>
      <c r="M38" s="1783"/>
      <c r="N38" s="1784"/>
      <c r="O38" s="1784"/>
      <c r="P38" s="1784"/>
      <c r="Q38" s="1862"/>
      <c r="R38" s="1864"/>
      <c r="S38" s="1787"/>
      <c r="T38" s="1867"/>
      <c r="U38" s="1739"/>
      <c r="V38" s="1740"/>
      <c r="Y38" s="533"/>
      <c r="Z38" s="533"/>
      <c r="AA38" s="538"/>
      <c r="AB38" s="538"/>
      <c r="AC38" s="666"/>
      <c r="AK38" s="533" t="s">
        <v>111</v>
      </c>
      <c r="AL38" s="533">
        <v>150</v>
      </c>
      <c r="AM38" s="533">
        <v>7</v>
      </c>
      <c r="AN38" s="800"/>
      <c r="AO38" s="797" t="s">
        <v>104</v>
      </c>
      <c r="AP38" s="771" t="s">
        <v>99</v>
      </c>
      <c r="AQ38" s="771"/>
      <c r="AR38" s="793"/>
      <c r="AS38" s="793">
        <f t="shared" ref="AS38:AU45" si="8">$G36*H36</f>
        <v>0</v>
      </c>
      <c r="AT38" s="793">
        <f t="shared" si="8"/>
        <v>0</v>
      </c>
      <c r="AU38" s="793">
        <f t="shared" si="8"/>
        <v>0</v>
      </c>
      <c r="AV38" s="793"/>
      <c r="AW38" s="803"/>
      <c r="AX38" s="805" t="s">
        <v>137</v>
      </c>
      <c r="AY38" s="805"/>
      <c r="AZ38" s="805"/>
      <c r="BA38" s="805"/>
      <c r="BB38" s="775"/>
      <c r="BC38" s="795">
        <f>Q36*R36</f>
        <v>0</v>
      </c>
      <c r="BD38" s="795">
        <f>Q36*S36</f>
        <v>0</v>
      </c>
      <c r="BE38" s="795">
        <f>Q36*U36</f>
        <v>0</v>
      </c>
      <c r="BF38" s="795"/>
      <c r="BG38" s="769"/>
      <c r="BI38" s="1844"/>
      <c r="BJ38" s="1166" t="s">
        <v>246</v>
      </c>
      <c r="BK38" s="1154">
        <v>130</v>
      </c>
    </row>
    <row r="39" spans="2:63" ht="33" customHeight="1" thickBot="1">
      <c r="B39" s="1539"/>
      <c r="C39" s="360"/>
      <c r="D39" s="1698" t="s">
        <v>107</v>
      </c>
      <c r="E39" s="1700" t="s">
        <v>99</v>
      </c>
      <c r="F39" s="1701"/>
      <c r="G39" s="1030">
        <v>510</v>
      </c>
      <c r="H39" s="1011"/>
      <c r="I39" s="1017"/>
      <c r="J39" s="1748"/>
      <c r="K39" s="1749"/>
      <c r="L39" s="526"/>
      <c r="M39" s="1880" t="s">
        <v>751</v>
      </c>
      <c r="N39" s="1881"/>
      <c r="O39" s="1881"/>
      <c r="P39" s="1881"/>
      <c r="Q39" s="1054">
        <v>1500</v>
      </c>
      <c r="R39" s="1057"/>
      <c r="S39" s="1882"/>
      <c r="T39" s="1883"/>
      <c r="U39" s="1884"/>
      <c r="V39" s="1885"/>
      <c r="X39" s="533">
        <f>SUM(R39:V39)</f>
        <v>0</v>
      </c>
      <c r="Y39" s="1756"/>
      <c r="Z39" s="533"/>
      <c r="AA39" s="538"/>
      <c r="AB39" s="538"/>
      <c r="AC39" s="666"/>
      <c r="AK39" s="533" t="s">
        <v>112</v>
      </c>
      <c r="AL39" s="533">
        <v>50</v>
      </c>
      <c r="AM39" s="533">
        <v>8</v>
      </c>
      <c r="AN39" s="800"/>
      <c r="AO39" s="798"/>
      <c r="AP39" s="771" t="s">
        <v>101</v>
      </c>
      <c r="AQ39" s="771"/>
      <c r="AR39" s="793"/>
      <c r="AS39" s="793">
        <f t="shared" si="8"/>
        <v>0</v>
      </c>
      <c r="AT39" s="793">
        <f t="shared" si="8"/>
        <v>0</v>
      </c>
      <c r="AU39" s="793">
        <f t="shared" si="8"/>
        <v>0</v>
      </c>
      <c r="AV39" s="793"/>
      <c r="AW39" s="803"/>
      <c r="AX39" s="811" t="s">
        <v>522</v>
      </c>
      <c r="AY39" s="811"/>
      <c r="AZ39" s="811"/>
      <c r="BA39" s="811"/>
      <c r="BB39" s="775"/>
      <c r="BC39" s="795">
        <f>Q37*R37</f>
        <v>0</v>
      </c>
      <c r="BD39" s="795">
        <f>Q37*S37</f>
        <v>0</v>
      </c>
      <c r="BE39" s="795">
        <f>Q37*U37</f>
        <v>0</v>
      </c>
      <c r="BF39" s="795"/>
      <c r="BG39" s="769"/>
      <c r="BI39" s="1844"/>
      <c r="BJ39" s="1166" t="s">
        <v>307</v>
      </c>
      <c r="BK39" s="1154">
        <v>650</v>
      </c>
    </row>
    <row r="40" spans="2:63" ht="33" customHeight="1" thickBot="1">
      <c r="B40" s="1539"/>
      <c r="C40" s="502"/>
      <c r="D40" s="1789"/>
      <c r="E40" s="1760" t="s">
        <v>101</v>
      </c>
      <c r="F40" s="1761"/>
      <c r="G40" s="1038">
        <v>530</v>
      </c>
      <c r="H40" s="1009"/>
      <c r="I40" s="1010"/>
      <c r="J40" s="1716"/>
      <c r="K40" s="1717"/>
      <c r="L40" s="527">
        <f>J39+H40+I40+J40</f>
        <v>0</v>
      </c>
      <c r="M40" s="1777" t="s">
        <v>134</v>
      </c>
      <c r="N40" s="1778"/>
      <c r="O40" s="1778"/>
      <c r="P40" s="1778"/>
      <c r="Q40" s="1049" t="s">
        <v>97</v>
      </c>
      <c r="R40" s="719"/>
      <c r="S40" s="720"/>
      <c r="T40" s="720"/>
      <c r="U40" s="1779"/>
      <c r="V40" s="1780"/>
      <c r="X40" s="533">
        <f>SUM(X39)</f>
        <v>0</v>
      </c>
      <c r="Y40" s="1756"/>
      <c r="Z40" s="533"/>
      <c r="AA40" s="665"/>
      <c r="AB40" s="538"/>
      <c r="AC40" s="666"/>
      <c r="AH40" s="533" t="s">
        <v>135</v>
      </c>
      <c r="AI40" s="533">
        <v>150</v>
      </c>
      <c r="AK40" s="533" t="s">
        <v>113</v>
      </c>
      <c r="AL40" s="533">
        <v>200</v>
      </c>
      <c r="AM40" s="533">
        <v>9</v>
      </c>
      <c r="AN40" s="800"/>
      <c r="AO40" s="798"/>
      <c r="AP40" s="771" t="s">
        <v>106</v>
      </c>
      <c r="AQ40" s="771"/>
      <c r="AR40" s="793"/>
      <c r="AS40" s="793">
        <f t="shared" si="8"/>
        <v>0</v>
      </c>
      <c r="AT40" s="793">
        <f t="shared" si="8"/>
        <v>0</v>
      </c>
      <c r="AU40" s="793">
        <f t="shared" si="8"/>
        <v>0</v>
      </c>
      <c r="AV40" s="793"/>
      <c r="AW40" s="769">
        <f>SUM(AS39,AT39,AU39,AS40,AT40,AU40,AS38,AT38,AU38)</f>
        <v>0</v>
      </c>
      <c r="AX40" s="811"/>
      <c r="AY40" s="811"/>
      <c r="AZ40" s="811"/>
      <c r="BA40" s="811"/>
      <c r="BB40" s="775"/>
      <c r="BC40" s="795"/>
      <c r="BD40" s="795"/>
      <c r="BE40" s="795"/>
      <c r="BF40" s="795"/>
      <c r="BG40" s="769"/>
      <c r="BI40" s="1844"/>
      <c r="BJ40" s="1166" t="s">
        <v>783</v>
      </c>
      <c r="BK40" s="1154">
        <v>500</v>
      </c>
    </row>
    <row r="41" spans="2:63" ht="33" customHeight="1">
      <c r="B41" s="1539"/>
      <c r="C41" s="478">
        <f>AI23</f>
        <v>45991</v>
      </c>
      <c r="D41" s="1824" t="s">
        <v>98</v>
      </c>
      <c r="E41" s="1750" t="s">
        <v>99</v>
      </c>
      <c r="F41" s="1751"/>
      <c r="G41" s="1037">
        <v>700</v>
      </c>
      <c r="H41" s="1007"/>
      <c r="I41" s="1018"/>
      <c r="J41" s="1752"/>
      <c r="K41" s="1753"/>
      <c r="L41" s="526"/>
      <c r="M41" s="1785"/>
      <c r="N41" s="1786"/>
      <c r="O41" s="1786"/>
      <c r="P41" s="1786"/>
      <c r="Q41" s="1052" t="str">
        <f>IF(M41="","",VLOOKUP(M41,BJ43:BK46,2,FALSE))</f>
        <v/>
      </c>
      <c r="R41" s="1056"/>
      <c r="S41" s="1787"/>
      <c r="T41" s="1788"/>
      <c r="U41" s="1739"/>
      <c r="V41" s="1740"/>
      <c r="X41" s="533">
        <f>SUM(R41:V41)</f>
        <v>0</v>
      </c>
      <c r="Y41" s="533"/>
      <c r="Z41" s="533"/>
      <c r="AA41" s="538"/>
      <c r="AB41" s="538"/>
      <c r="AC41" s="666"/>
      <c r="AH41" s="533" t="s">
        <v>387</v>
      </c>
      <c r="AI41" s="533">
        <v>150</v>
      </c>
      <c r="AK41" s="533" t="s">
        <v>159</v>
      </c>
      <c r="AL41" s="533">
        <v>150</v>
      </c>
      <c r="AM41" s="533">
        <v>10</v>
      </c>
      <c r="AN41" s="800"/>
      <c r="AO41" s="797" t="s">
        <v>107</v>
      </c>
      <c r="AP41" s="771" t="s">
        <v>99</v>
      </c>
      <c r="AQ41" s="771"/>
      <c r="AR41" s="793"/>
      <c r="AS41" s="793">
        <f t="shared" si="8"/>
        <v>0</v>
      </c>
      <c r="AT41" s="793">
        <f t="shared" si="8"/>
        <v>0</v>
      </c>
      <c r="AU41" s="793">
        <f t="shared" si="8"/>
        <v>0</v>
      </c>
      <c r="AV41" s="793"/>
      <c r="AW41" s="803"/>
      <c r="AX41" s="771" t="s">
        <v>394</v>
      </c>
      <c r="AY41" s="771"/>
      <c r="AZ41" s="771"/>
      <c r="BA41" s="771"/>
      <c r="BB41" s="775"/>
      <c r="BC41" s="795">
        <f>Q39*R39</f>
        <v>0</v>
      </c>
      <c r="BD41" s="795">
        <f>Q39*S39</f>
        <v>0</v>
      </c>
      <c r="BE41" s="795">
        <f>Q39*U39</f>
        <v>0</v>
      </c>
      <c r="BF41" s="795"/>
      <c r="BG41" s="769"/>
      <c r="BI41" s="1844"/>
      <c r="BJ41" s="1166" t="s">
        <v>558</v>
      </c>
      <c r="BK41" s="1154">
        <v>660</v>
      </c>
    </row>
    <row r="42" spans="2:63" ht="33" customHeight="1" thickBot="1">
      <c r="B42" s="1539"/>
      <c r="C42" s="360" t="s">
        <v>93</v>
      </c>
      <c r="D42" s="1719"/>
      <c r="E42" s="1726" t="s">
        <v>101</v>
      </c>
      <c r="F42" s="1640"/>
      <c r="G42" s="1035">
        <v>780</v>
      </c>
      <c r="H42" s="1003"/>
      <c r="I42" s="1004"/>
      <c r="J42" s="1727"/>
      <c r="K42" s="1728"/>
      <c r="L42" s="527">
        <f>J41+H42+I42+J42</f>
        <v>0</v>
      </c>
      <c r="M42" s="1874"/>
      <c r="N42" s="1875"/>
      <c r="O42" s="1875"/>
      <c r="P42" s="1875"/>
      <c r="Q42" s="1055" t="str">
        <f>IF(M42="","",VLOOKUP(M42,BJ45:BK46,2,FALSE))</f>
        <v/>
      </c>
      <c r="R42" s="988"/>
      <c r="S42" s="1876"/>
      <c r="T42" s="1877"/>
      <c r="U42" s="1878"/>
      <c r="V42" s="1879"/>
      <c r="X42" s="533">
        <f>SUM(R42:V42)</f>
        <v>0</v>
      </c>
      <c r="Y42" s="533"/>
      <c r="Z42" s="533"/>
      <c r="AA42" s="538" t="s">
        <v>344</v>
      </c>
      <c r="AB42" s="538" t="e">
        <f>#REF!</f>
        <v>#REF!</v>
      </c>
      <c r="AC42" s="666" t="e">
        <f>J22*#REF!</f>
        <v>#REF!</v>
      </c>
      <c r="AH42" s="533" t="s">
        <v>388</v>
      </c>
      <c r="AI42" s="533">
        <v>150</v>
      </c>
      <c r="AK42" s="533" t="s">
        <v>257</v>
      </c>
      <c r="AL42" s="533">
        <v>300</v>
      </c>
      <c r="AM42" s="533">
        <v>11</v>
      </c>
      <c r="AN42" s="799"/>
      <c r="AO42" s="798"/>
      <c r="AP42" s="771" t="s">
        <v>101</v>
      </c>
      <c r="AQ42" s="771"/>
      <c r="AR42" s="793"/>
      <c r="AS42" s="793">
        <f t="shared" si="8"/>
        <v>0</v>
      </c>
      <c r="AT42" s="793">
        <f t="shared" si="8"/>
        <v>0</v>
      </c>
      <c r="AU42" s="793">
        <f t="shared" si="8"/>
        <v>0</v>
      </c>
      <c r="AV42" s="793"/>
      <c r="AW42" s="769">
        <f>SUM(AS41,AT41,AU41,AS42,AT42,AU42)</f>
        <v>0</v>
      </c>
      <c r="AX42" s="807" t="s">
        <v>86</v>
      </c>
      <c r="AY42" s="808"/>
      <c r="AZ42" s="774" t="s">
        <v>3</v>
      </c>
      <c r="BA42" s="808"/>
      <c r="BB42" s="774"/>
      <c r="BC42" s="795"/>
      <c r="BD42" s="795"/>
      <c r="BE42" s="795"/>
      <c r="BF42" s="795"/>
      <c r="BG42" s="769"/>
      <c r="BI42" s="1845"/>
      <c r="BJ42" s="1166" t="s">
        <v>789</v>
      </c>
      <c r="BK42" s="1154">
        <v>2500</v>
      </c>
    </row>
    <row r="43" spans="2:63" ht="33" customHeight="1" thickBot="1">
      <c r="B43" s="1539"/>
      <c r="C43" s="362">
        <f>AI23</f>
        <v>45991</v>
      </c>
      <c r="D43" s="479" t="s">
        <v>102</v>
      </c>
      <c r="E43" s="1733"/>
      <c r="F43" s="1734"/>
      <c r="G43" s="1039" t="str">
        <f>IF(E43="","",VLOOKUP(E43,AK$26:AL$28,2,FALSE))</f>
        <v/>
      </c>
      <c r="H43" s="1005"/>
      <c r="I43" s="1006"/>
      <c r="J43" s="1735"/>
      <c r="K43" s="1736"/>
      <c r="L43" s="527">
        <f>H43+I43+J43</f>
        <v>0</v>
      </c>
      <c r="M43" s="1769" t="s">
        <v>803</v>
      </c>
      <c r="N43" s="1770"/>
      <c r="O43" s="1770"/>
      <c r="P43" s="1771"/>
      <c r="Q43" s="440"/>
      <c r="R43" s="450">
        <v>0.5</v>
      </c>
      <c r="S43" s="1772"/>
      <c r="T43" s="1773"/>
      <c r="U43" s="1772">
        <v>2</v>
      </c>
      <c r="V43" s="1774"/>
      <c r="X43" s="533">
        <f>SUM(X41:X42)</f>
        <v>0</v>
      </c>
      <c r="Y43" s="533"/>
      <c r="Z43" s="533"/>
      <c r="AD43" s="533" t="s">
        <v>313</v>
      </c>
      <c r="AE43" s="533">
        <v>290</v>
      </c>
      <c r="AH43" s="533" t="s">
        <v>136</v>
      </c>
      <c r="AI43" s="533">
        <v>180</v>
      </c>
      <c r="AK43" s="533" t="s">
        <v>256</v>
      </c>
      <c r="AL43" s="533">
        <v>20</v>
      </c>
      <c r="AM43" s="533">
        <v>12</v>
      </c>
      <c r="AN43" s="799">
        <f>AN16</f>
        <v>0</v>
      </c>
      <c r="AO43" s="797" t="s">
        <v>98</v>
      </c>
      <c r="AP43" s="771" t="s">
        <v>99</v>
      </c>
      <c r="AQ43" s="771"/>
      <c r="AR43" s="793"/>
      <c r="AS43" s="793">
        <f t="shared" si="8"/>
        <v>0</v>
      </c>
      <c r="AT43" s="793">
        <f t="shared" si="8"/>
        <v>0</v>
      </c>
      <c r="AU43" s="793">
        <f t="shared" si="8"/>
        <v>0</v>
      </c>
      <c r="AV43" s="793"/>
      <c r="AW43" s="803"/>
      <c r="AX43" s="805" t="s">
        <v>134</v>
      </c>
      <c r="AY43" s="805"/>
      <c r="AZ43" s="805"/>
      <c r="BA43" s="805"/>
      <c r="BB43" s="806"/>
      <c r="BC43" s="795">
        <f>Q40*R40</f>
        <v>0</v>
      </c>
      <c r="BD43" s="795">
        <f>Q40*S40</f>
        <v>0</v>
      </c>
      <c r="BE43" s="795">
        <f>Q40*U40</f>
        <v>0</v>
      </c>
      <c r="BF43" s="795"/>
      <c r="BG43" s="769"/>
      <c r="BI43" s="1566" t="s">
        <v>134</v>
      </c>
      <c r="BJ43" s="1148" t="s">
        <v>808</v>
      </c>
      <c r="BK43" s="1155">
        <v>5300</v>
      </c>
    </row>
    <row r="44" spans="2:63" ht="33" customHeight="1" thickBot="1">
      <c r="B44" s="1539"/>
      <c r="C44" s="360" t="s">
        <v>4</v>
      </c>
      <c r="D44" s="1810" t="s">
        <v>104</v>
      </c>
      <c r="E44" s="1813" t="s">
        <v>99</v>
      </c>
      <c r="F44" s="1814"/>
      <c r="G44" s="1040">
        <v>760</v>
      </c>
      <c r="H44" s="1019"/>
      <c r="I44" s="1019"/>
      <c r="J44" s="1815"/>
      <c r="K44" s="1816"/>
      <c r="L44" s="363"/>
      <c r="M44" s="1821" t="s">
        <v>806</v>
      </c>
      <c r="N44" s="1822"/>
      <c r="O44" s="1822"/>
      <c r="P44" s="1822"/>
      <c r="Q44" s="1822"/>
      <c r="R44" s="1822"/>
      <c r="S44" s="1822"/>
      <c r="T44" s="1822"/>
      <c r="U44" s="1822"/>
      <c r="V44" s="1823"/>
      <c r="Y44" s="533"/>
      <c r="AD44" s="533" t="s">
        <v>314</v>
      </c>
      <c r="AE44" s="533">
        <v>290</v>
      </c>
      <c r="AK44" s="533" t="s">
        <v>546</v>
      </c>
      <c r="AL44" s="533">
        <v>650</v>
      </c>
      <c r="AM44" s="533">
        <v>13</v>
      </c>
      <c r="AN44" s="800" t="s">
        <v>93</v>
      </c>
      <c r="AO44" s="798"/>
      <c r="AP44" s="771" t="s">
        <v>101</v>
      </c>
      <c r="AQ44" s="771"/>
      <c r="AR44" s="793"/>
      <c r="AS44" s="793">
        <f t="shared" si="8"/>
        <v>0</v>
      </c>
      <c r="AT44" s="793">
        <f t="shared" si="8"/>
        <v>0</v>
      </c>
      <c r="AU44" s="793">
        <f t="shared" si="8"/>
        <v>0</v>
      </c>
      <c r="AV44" s="793"/>
      <c r="AW44" s="769">
        <f>SUM(AS43,AT43,AU43,AS44,AT44,AU44)</f>
        <v>0</v>
      </c>
      <c r="AX44" s="812" t="s">
        <v>516</v>
      </c>
      <c r="AY44" s="812"/>
      <c r="AZ44" s="812"/>
      <c r="BA44" s="812"/>
      <c r="BB44" s="806"/>
      <c r="BC44" s="795">
        <f>Q41*R41</f>
        <v>0</v>
      </c>
      <c r="BD44" s="795">
        <f>Q41*S41</f>
        <v>0</v>
      </c>
      <c r="BE44" s="795">
        <f>Q41*U41</f>
        <v>0</v>
      </c>
      <c r="BF44" s="795"/>
      <c r="BG44" s="769"/>
      <c r="BI44" s="1566"/>
      <c r="BJ44" s="1148" t="s">
        <v>809</v>
      </c>
      <c r="BK44" s="1155">
        <v>5300</v>
      </c>
    </row>
    <row r="45" spans="2:63" ht="33" customHeight="1" thickBot="1">
      <c r="B45" s="1539"/>
      <c r="C45" s="360"/>
      <c r="D45" s="1811"/>
      <c r="E45" s="1817" t="s">
        <v>101</v>
      </c>
      <c r="F45" s="1818"/>
      <c r="G45" s="1041">
        <v>1000</v>
      </c>
      <c r="H45" s="1020"/>
      <c r="I45" s="1020"/>
      <c r="J45" s="1819"/>
      <c r="K45" s="1820"/>
      <c r="L45" s="527">
        <f>J44+H45+I45+J45</f>
        <v>0</v>
      </c>
      <c r="M45" s="445" t="s">
        <v>157</v>
      </c>
      <c r="N45" s="365"/>
      <c r="O45" s="365"/>
      <c r="P45" s="365"/>
      <c r="Q45" s="365"/>
      <c r="R45" s="365"/>
      <c r="S45" s="365"/>
      <c r="T45" s="365"/>
      <c r="U45" s="365"/>
      <c r="V45" s="366"/>
      <c r="Y45" s="533"/>
      <c r="Z45" s="533"/>
      <c r="AD45" s="533" t="s">
        <v>315</v>
      </c>
      <c r="AE45" s="533">
        <v>120</v>
      </c>
      <c r="AM45" s="533">
        <v>14</v>
      </c>
      <c r="AN45" s="810">
        <f>AO16</f>
        <v>0</v>
      </c>
      <c r="AO45" s="773" t="s">
        <v>102</v>
      </c>
      <c r="AP45" s="802" t="s">
        <v>130</v>
      </c>
      <c r="AQ45" s="802"/>
      <c r="AR45" s="793"/>
      <c r="AS45" s="793">
        <f t="shared" si="8"/>
        <v>0</v>
      </c>
      <c r="AT45" s="793">
        <f t="shared" si="8"/>
        <v>0</v>
      </c>
      <c r="AU45" s="793">
        <f t="shared" si="8"/>
        <v>0</v>
      </c>
      <c r="AV45" s="793"/>
      <c r="AW45" s="803">
        <f>AS45+AT45+AU45</f>
        <v>0</v>
      </c>
      <c r="AX45" s="812" t="s">
        <v>517</v>
      </c>
      <c r="AY45" s="812"/>
      <c r="AZ45" s="812"/>
      <c r="BA45" s="812"/>
      <c r="BB45" s="806"/>
      <c r="BC45" s="795">
        <f>Q42*R42</f>
        <v>0</v>
      </c>
      <c r="BD45" s="795">
        <f>Q42*S42</f>
        <v>0</v>
      </c>
      <c r="BE45" s="795">
        <f>Q42*U42</f>
        <v>0</v>
      </c>
      <c r="BF45" s="795"/>
      <c r="BG45" s="769"/>
      <c r="BI45" s="1566"/>
      <c r="BJ45" s="1148" t="s">
        <v>810</v>
      </c>
      <c r="BK45" s="1155">
        <v>2700</v>
      </c>
    </row>
    <row r="46" spans="2:63" ht="33" customHeight="1" thickBot="1">
      <c r="B46" s="1539"/>
      <c r="C46" s="360"/>
      <c r="D46" s="1812"/>
      <c r="E46" s="1791" t="s">
        <v>106</v>
      </c>
      <c r="F46" s="1792"/>
      <c r="G46" s="1042">
        <v>1800</v>
      </c>
      <c r="H46" s="1021"/>
      <c r="I46" s="1021"/>
      <c r="J46" s="1793"/>
      <c r="K46" s="1794"/>
      <c r="L46" s="527">
        <f>H46+I46+J46</f>
        <v>0</v>
      </c>
      <c r="M46" s="1799" t="s">
        <v>114</v>
      </c>
      <c r="N46" s="1802"/>
      <c r="O46" s="1803"/>
      <c r="P46" s="446" t="s">
        <v>115</v>
      </c>
      <c r="Q46" s="168"/>
      <c r="R46" s="168"/>
      <c r="S46" s="178"/>
      <c r="T46" s="178"/>
      <c r="U46" s="178"/>
      <c r="V46" s="282"/>
      <c r="Y46" s="533"/>
      <c r="Z46" s="533"/>
      <c r="AD46" s="533" t="s">
        <v>245</v>
      </c>
      <c r="AE46" s="533">
        <v>210</v>
      </c>
      <c r="AN46" s="800" t="s">
        <v>4</v>
      </c>
      <c r="AO46" s="773"/>
      <c r="AP46" s="805" t="s">
        <v>86</v>
      </c>
      <c r="AQ46" s="805"/>
      <c r="AR46" s="793"/>
      <c r="AS46" s="793"/>
      <c r="AT46" s="793"/>
      <c r="AU46" s="793"/>
      <c r="AV46" s="793"/>
      <c r="AW46" s="803"/>
      <c r="AX46" s="771" t="s">
        <v>86</v>
      </c>
      <c r="AY46" s="808"/>
      <c r="AZ46" s="813" t="s">
        <v>3</v>
      </c>
      <c r="BA46" s="808"/>
      <c r="BB46" s="814" t="s">
        <v>87</v>
      </c>
      <c r="BC46" s="815">
        <f>SUM(BC20:BC45)</f>
        <v>0</v>
      </c>
      <c r="BD46" s="815">
        <f>SUM(BD20:BD45)</f>
        <v>0</v>
      </c>
      <c r="BE46" s="815">
        <f>SUM(BE20:BE45)</f>
        <v>0</v>
      </c>
      <c r="BF46" s="774"/>
      <c r="BG46" s="769"/>
      <c r="BI46" s="1566"/>
      <c r="BJ46" s="1148" t="s">
        <v>811</v>
      </c>
      <c r="BK46" s="1155">
        <v>2700</v>
      </c>
    </row>
    <row r="47" spans="2:63" ht="33" customHeight="1" thickBot="1">
      <c r="C47" s="1795" t="s">
        <v>386</v>
      </c>
      <c r="D47" s="1796"/>
      <c r="E47" s="1796"/>
      <c r="F47" s="1796"/>
      <c r="G47" s="1043" t="s">
        <v>97</v>
      </c>
      <c r="H47" s="1022"/>
      <c r="I47" s="1023"/>
      <c r="J47" s="1797"/>
      <c r="K47" s="1798"/>
      <c r="L47" s="363"/>
      <c r="M47" s="1800"/>
      <c r="N47" s="1808"/>
      <c r="O47" s="1809"/>
      <c r="P47" s="447" t="s">
        <v>116</v>
      </c>
      <c r="Q47" s="266"/>
      <c r="R47" s="266"/>
      <c r="S47" s="179"/>
      <c r="T47" s="179"/>
      <c r="U47" s="179"/>
      <c r="V47" s="302"/>
      <c r="Y47" s="533"/>
      <c r="Z47" s="533"/>
      <c r="AM47" s="533">
        <v>15</v>
      </c>
      <c r="AN47" s="800"/>
      <c r="AO47" s="797" t="s">
        <v>104</v>
      </c>
      <c r="AP47" s="771" t="s">
        <v>99</v>
      </c>
      <c r="AQ47" s="771"/>
      <c r="AR47" s="793"/>
      <c r="AS47" s="793">
        <f t="shared" ref="AS47:AU49" si="9">$G44*H44</f>
        <v>0</v>
      </c>
      <c r="AT47" s="793">
        <f t="shared" si="9"/>
        <v>0</v>
      </c>
      <c r="AU47" s="793">
        <f t="shared" si="9"/>
        <v>0</v>
      </c>
      <c r="AV47" s="793"/>
      <c r="AW47" s="803"/>
      <c r="AX47" s="787" t="s">
        <v>523</v>
      </c>
      <c r="AY47" s="774"/>
      <c r="AZ47" s="774"/>
      <c r="BA47" s="774"/>
      <c r="BB47" s="774"/>
      <c r="BC47" s="774"/>
      <c r="BD47" s="805"/>
      <c r="BE47" s="805"/>
      <c r="BF47" s="805"/>
      <c r="BG47" s="769"/>
    </row>
    <row r="48" spans="2:63" ht="33" customHeight="1" thickBot="1">
      <c r="C48" s="1804" t="s">
        <v>135</v>
      </c>
      <c r="D48" s="1803"/>
      <c r="E48" s="1803"/>
      <c r="F48" s="1805"/>
      <c r="G48" s="1044">
        <v>150</v>
      </c>
      <c r="H48" s="1024"/>
      <c r="I48" s="1025"/>
      <c r="J48" s="1806"/>
      <c r="K48" s="1807"/>
      <c r="L48" s="526"/>
      <c r="M48" s="1801"/>
      <c r="N48" s="1838"/>
      <c r="O48" s="1826"/>
      <c r="P48" s="448" t="s">
        <v>117</v>
      </c>
      <c r="Q48" s="171"/>
      <c r="R48" s="267"/>
      <c r="S48" s="173"/>
      <c r="T48" s="173"/>
      <c r="U48" s="173"/>
      <c r="V48" s="353"/>
      <c r="Y48" s="1790"/>
      <c r="Z48" s="1790"/>
      <c r="AM48" s="533">
        <v>16</v>
      </c>
      <c r="AN48" s="800"/>
      <c r="AO48" s="798"/>
      <c r="AP48" s="771" t="s">
        <v>101</v>
      </c>
      <c r="AQ48" s="771"/>
      <c r="AR48" s="793"/>
      <c r="AS48" s="793">
        <f t="shared" si="9"/>
        <v>0</v>
      </c>
      <c r="AT48" s="793">
        <f t="shared" si="9"/>
        <v>0</v>
      </c>
      <c r="AU48" s="793">
        <f t="shared" si="9"/>
        <v>0</v>
      </c>
      <c r="AV48" s="793"/>
      <c r="AW48" s="769"/>
      <c r="AX48" s="787" t="s">
        <v>526</v>
      </c>
      <c r="AY48" s="816"/>
      <c r="AZ48" s="816"/>
      <c r="BA48" s="816"/>
      <c r="BB48" s="816"/>
      <c r="BC48" s="769"/>
      <c r="BD48" s="817"/>
      <c r="BE48" s="808" t="s">
        <v>514</v>
      </c>
      <c r="BF48" s="808"/>
      <c r="BG48" s="769"/>
    </row>
    <row r="49" spans="2:59" ht="33" customHeight="1">
      <c r="C49" s="1833" t="s">
        <v>387</v>
      </c>
      <c r="D49" s="1834"/>
      <c r="E49" s="1834"/>
      <c r="F49" s="1835"/>
      <c r="G49" s="1045">
        <v>150</v>
      </c>
      <c r="H49" s="1026"/>
      <c r="I49" s="1027"/>
      <c r="J49" s="1836"/>
      <c r="K49" s="1837"/>
      <c r="L49" s="526"/>
      <c r="M49" s="1800" t="s">
        <v>118</v>
      </c>
      <c r="N49" s="1802"/>
      <c r="O49" s="1805"/>
      <c r="P49" s="1870" t="s">
        <v>814</v>
      </c>
      <c r="Q49" s="1872" t="s">
        <v>249</v>
      </c>
      <c r="R49" s="1145"/>
      <c r="S49" s="1058" t="s">
        <v>120</v>
      </c>
      <c r="T49" s="374"/>
      <c r="U49" s="374"/>
      <c r="V49" s="375"/>
      <c r="Y49" s="533"/>
      <c r="Z49" s="533"/>
      <c r="AN49" s="800"/>
      <c r="AO49" s="798"/>
      <c r="AP49" s="771" t="s">
        <v>106</v>
      </c>
      <c r="AQ49" s="771"/>
      <c r="AR49" s="793"/>
      <c r="AS49" s="793">
        <f t="shared" si="9"/>
        <v>0</v>
      </c>
      <c r="AT49" s="793">
        <f t="shared" si="9"/>
        <v>0</v>
      </c>
      <c r="AU49" s="793">
        <f t="shared" si="9"/>
        <v>0</v>
      </c>
      <c r="AV49" s="793"/>
      <c r="AW49" s="769">
        <f>SUM(AS48,AT48,AU48,AS49,AT49,AU49)</f>
        <v>0</v>
      </c>
      <c r="AX49" s="785" t="s">
        <v>157</v>
      </c>
      <c r="AY49" s="769"/>
      <c r="AZ49" s="769"/>
      <c r="BA49" s="769"/>
      <c r="BB49" s="769"/>
      <c r="BC49" s="769"/>
      <c r="BD49" s="769"/>
      <c r="BE49" s="769"/>
      <c r="BF49" s="769"/>
      <c r="BG49" s="769"/>
    </row>
    <row r="50" spans="2:59" ht="33" customHeight="1">
      <c r="C50" s="1833" t="s">
        <v>388</v>
      </c>
      <c r="D50" s="1834"/>
      <c r="E50" s="1834"/>
      <c r="F50" s="1835"/>
      <c r="G50" s="1045">
        <v>150</v>
      </c>
      <c r="H50" s="1026"/>
      <c r="I50" s="1027"/>
      <c r="J50" s="1836"/>
      <c r="K50" s="1837"/>
      <c r="L50" s="526"/>
      <c r="M50" s="1800"/>
      <c r="N50" s="1839"/>
      <c r="O50" s="1840"/>
      <c r="P50" s="1871"/>
      <c r="Q50" s="1873"/>
      <c r="R50" s="1146"/>
      <c r="S50" s="447" t="s">
        <v>121</v>
      </c>
      <c r="T50" s="354"/>
      <c r="U50" s="354"/>
      <c r="V50" s="355"/>
      <c r="Y50" s="533"/>
      <c r="Z50" s="533"/>
      <c r="AD50" s="533" t="s">
        <v>306</v>
      </c>
      <c r="AE50" s="533">
        <v>2000</v>
      </c>
      <c r="AN50" s="771" t="s">
        <v>386</v>
      </c>
      <c r="AO50" s="771"/>
      <c r="AP50" s="771"/>
      <c r="AQ50" s="771"/>
      <c r="AR50" s="774"/>
      <c r="AS50" s="793"/>
      <c r="AT50" s="793"/>
      <c r="AU50" s="793"/>
      <c r="AV50" s="793"/>
      <c r="AW50" s="769"/>
      <c r="AX50" s="818" t="s">
        <v>114</v>
      </c>
      <c r="AY50" s="819"/>
      <c r="AZ50" s="819"/>
      <c r="BA50" s="787" t="s">
        <v>115</v>
      </c>
      <c r="BB50" s="792"/>
      <c r="BC50" s="792"/>
      <c r="BD50" s="769"/>
      <c r="BE50" s="769"/>
      <c r="BF50" s="792"/>
      <c r="BG50" s="769"/>
    </row>
    <row r="51" spans="2:59" ht="33" customHeight="1" thickBot="1">
      <c r="C51" s="1825" t="s">
        <v>304</v>
      </c>
      <c r="D51" s="1826"/>
      <c r="E51" s="1826"/>
      <c r="F51" s="1827"/>
      <c r="G51" s="1046">
        <v>180</v>
      </c>
      <c r="H51" s="1028"/>
      <c r="I51" s="1029"/>
      <c r="J51" s="1828"/>
      <c r="K51" s="1829"/>
      <c r="L51" s="526"/>
      <c r="M51" s="1800"/>
      <c r="N51" s="1808"/>
      <c r="O51" s="1832"/>
      <c r="P51" s="263" t="s">
        <v>776</v>
      </c>
      <c r="Q51" s="300"/>
      <c r="R51" s="300"/>
      <c r="S51" s="300"/>
      <c r="T51" s="300"/>
      <c r="U51" s="179"/>
      <c r="V51" s="180"/>
      <c r="Y51" s="533"/>
      <c r="Z51" s="533"/>
      <c r="AD51" s="533" t="s">
        <v>753</v>
      </c>
      <c r="AE51" s="533">
        <v>130</v>
      </c>
      <c r="AN51" s="795" t="s">
        <v>135</v>
      </c>
      <c r="AO51" s="795"/>
      <c r="AP51" s="795"/>
      <c r="AQ51" s="795"/>
      <c r="AR51" s="775"/>
      <c r="AS51" s="793">
        <f t="shared" ref="AS51:AU54" si="10">$G48*H48</f>
        <v>0</v>
      </c>
      <c r="AT51" s="793">
        <f t="shared" si="10"/>
        <v>0</v>
      </c>
      <c r="AU51" s="793">
        <f t="shared" si="10"/>
        <v>0</v>
      </c>
      <c r="AV51" s="793"/>
      <c r="AW51" s="769"/>
      <c r="AX51" s="818"/>
      <c r="AY51" s="819"/>
      <c r="AZ51" s="819"/>
      <c r="BA51" s="787" t="s">
        <v>116</v>
      </c>
      <c r="BB51" s="792"/>
      <c r="BC51" s="792"/>
      <c r="BD51" s="769"/>
      <c r="BE51" s="769"/>
      <c r="BF51" s="792"/>
      <c r="BG51" s="769"/>
    </row>
    <row r="52" spans="2:59" ht="27" customHeight="1" thickBot="1">
      <c r="C52" s="1830" t="s">
        <v>774</v>
      </c>
      <c r="D52" s="1830"/>
      <c r="E52" s="1830"/>
      <c r="F52" s="1830"/>
      <c r="G52" s="1830"/>
      <c r="H52" s="1830"/>
      <c r="I52" s="1830"/>
      <c r="J52" s="1830"/>
      <c r="K52" s="1830"/>
      <c r="L52" s="526"/>
      <c r="M52" s="1801"/>
      <c r="N52" s="1850"/>
      <c r="O52" s="1851"/>
      <c r="P52" s="1059" t="s">
        <v>544</v>
      </c>
      <c r="Q52" s="173"/>
      <c r="R52" s="173"/>
      <c r="S52" s="173"/>
      <c r="T52" s="173"/>
      <c r="U52" s="173"/>
      <c r="V52" s="264"/>
      <c r="Y52" s="533"/>
      <c r="Z52" s="533"/>
      <c r="AD52" s="533" t="s">
        <v>307</v>
      </c>
      <c r="AE52" s="533">
        <v>650</v>
      </c>
      <c r="AN52" s="795" t="s">
        <v>387</v>
      </c>
      <c r="AO52" s="795"/>
      <c r="AP52" s="795"/>
      <c r="AQ52" s="795"/>
      <c r="AR52" s="775"/>
      <c r="AS52" s="793">
        <f t="shared" si="10"/>
        <v>0</v>
      </c>
      <c r="AT52" s="793">
        <f t="shared" si="10"/>
        <v>0</v>
      </c>
      <c r="AU52" s="793">
        <f t="shared" si="10"/>
        <v>0</v>
      </c>
      <c r="AV52" s="793"/>
      <c r="AW52" s="769"/>
      <c r="AX52" s="818"/>
      <c r="AY52" s="819"/>
      <c r="AZ52" s="819"/>
      <c r="BA52" s="787" t="s">
        <v>117</v>
      </c>
      <c r="BB52" s="790"/>
      <c r="BC52" s="790"/>
      <c r="BD52" s="769"/>
      <c r="BE52" s="769"/>
      <c r="BF52" s="790"/>
      <c r="BG52" s="769"/>
    </row>
    <row r="53" spans="2:59" ht="27" customHeight="1">
      <c r="C53" s="1831"/>
      <c r="D53" s="1831"/>
      <c r="E53" s="1831"/>
      <c r="F53" s="1831"/>
      <c r="G53" s="1831"/>
      <c r="H53" s="1831"/>
      <c r="I53" s="1831"/>
      <c r="J53" s="1831"/>
      <c r="K53" s="1831"/>
      <c r="L53" s="526"/>
      <c r="M53" s="1852" t="s">
        <v>124</v>
      </c>
      <c r="N53" s="1853"/>
      <c r="O53" s="1854"/>
      <c r="P53" s="376"/>
      <c r="Q53" s="1060" t="s">
        <v>777</v>
      </c>
      <c r="R53" s="168"/>
      <c r="S53" s="168"/>
      <c r="T53" s="168"/>
      <c r="U53" s="168"/>
      <c r="V53" s="282"/>
      <c r="Y53" s="533"/>
      <c r="Z53" s="533"/>
      <c r="AD53" s="533" t="s">
        <v>752</v>
      </c>
      <c r="AE53" s="533">
        <v>100</v>
      </c>
      <c r="AN53" s="795" t="s">
        <v>388</v>
      </c>
      <c r="AO53" s="795"/>
      <c r="AP53" s="795"/>
      <c r="AQ53" s="795"/>
      <c r="AR53" s="775"/>
      <c r="AS53" s="793">
        <f>$G50*H50</f>
        <v>0</v>
      </c>
      <c r="AT53" s="793">
        <f t="shared" si="10"/>
        <v>0</v>
      </c>
      <c r="AU53" s="793">
        <f t="shared" si="10"/>
        <v>0</v>
      </c>
      <c r="AV53" s="793"/>
      <c r="AW53" s="769"/>
      <c r="AX53" s="818" t="s">
        <v>118</v>
      </c>
      <c r="AY53" s="819"/>
      <c r="AZ53" s="819"/>
      <c r="BA53" s="789" t="s">
        <v>119</v>
      </c>
      <c r="BB53" s="820" t="s">
        <v>249</v>
      </c>
      <c r="BC53" s="821"/>
      <c r="BD53" s="812"/>
      <c r="BE53" s="812"/>
      <c r="BF53" s="812"/>
      <c r="BG53" s="769"/>
    </row>
    <row r="54" spans="2:59" ht="27" customHeight="1" thickBot="1">
      <c r="C54" s="1831"/>
      <c r="D54" s="1831"/>
      <c r="E54" s="1831"/>
      <c r="F54" s="1831"/>
      <c r="G54" s="1831"/>
      <c r="H54" s="1831"/>
      <c r="I54" s="1831"/>
      <c r="J54" s="1831"/>
      <c r="K54" s="1831"/>
      <c r="L54" s="713"/>
      <c r="M54" s="1855"/>
      <c r="N54" s="1856"/>
      <c r="O54" s="1857"/>
      <c r="P54" s="377"/>
      <c r="Q54" s="1061" t="s">
        <v>778</v>
      </c>
      <c r="R54" s="268"/>
      <c r="S54" s="268"/>
      <c r="T54" s="268"/>
      <c r="U54" s="268"/>
      <c r="V54" s="264"/>
      <c r="Y54" s="533"/>
      <c r="Z54" s="533"/>
      <c r="AD54" s="533" t="s">
        <v>558</v>
      </c>
      <c r="AE54" s="533">
        <v>660</v>
      </c>
      <c r="AN54" s="795" t="s">
        <v>304</v>
      </c>
      <c r="AO54" s="795"/>
      <c r="AP54" s="795"/>
      <c r="AQ54" s="795"/>
      <c r="AR54" s="806"/>
      <c r="AS54" s="793">
        <f>$G51*H51</f>
        <v>0</v>
      </c>
      <c r="AT54" s="793">
        <f t="shared" si="10"/>
        <v>0</v>
      </c>
      <c r="AU54" s="793">
        <f t="shared" si="10"/>
        <v>0</v>
      </c>
      <c r="AV54" s="793"/>
      <c r="AW54" s="769"/>
      <c r="AX54" s="818"/>
      <c r="AY54" s="819"/>
      <c r="AZ54" s="819"/>
      <c r="BA54" s="789"/>
      <c r="BB54" s="820"/>
      <c r="BC54" s="821"/>
      <c r="BD54" s="771"/>
      <c r="BE54" s="771"/>
      <c r="BF54" s="771"/>
      <c r="BG54" s="769"/>
    </row>
    <row r="55" spans="2:59" ht="22.5" customHeight="1">
      <c r="B55" s="1157"/>
      <c r="C55" s="924" t="s">
        <v>547</v>
      </c>
      <c r="M55" s="923"/>
      <c r="N55" s="923"/>
      <c r="O55" s="923"/>
      <c r="P55" s="923"/>
      <c r="Q55" s="923"/>
      <c r="R55" s="923"/>
      <c r="S55" s="923"/>
      <c r="T55" s="923"/>
      <c r="U55" s="923"/>
      <c r="V55" s="923"/>
      <c r="W55" s="1756"/>
      <c r="X55" s="538"/>
      <c r="Y55" s="533"/>
      <c r="Z55" s="533"/>
      <c r="AD55" s="533" t="s">
        <v>247</v>
      </c>
      <c r="AE55" s="533">
        <v>2400</v>
      </c>
      <c r="AN55" s="776" t="s">
        <v>520</v>
      </c>
      <c r="AO55" s="776"/>
      <c r="AP55" s="776"/>
      <c r="AQ55" s="776"/>
      <c r="AR55" s="776"/>
      <c r="AS55" s="822">
        <f>SUM(AS20:AS54)</f>
        <v>0</v>
      </c>
      <c r="AT55" s="776">
        <f>SUM(AT20:AT54)</f>
        <v>0</v>
      </c>
      <c r="AU55" s="822">
        <f>SUM(AU20:AU54)</f>
        <v>0</v>
      </c>
      <c r="AV55" s="776"/>
      <c r="AW55" s="776"/>
      <c r="AX55" s="818"/>
      <c r="AY55" s="819"/>
      <c r="AZ55" s="819"/>
      <c r="BA55" s="771" t="s">
        <v>122</v>
      </c>
      <c r="BB55" s="769"/>
      <c r="BC55" s="769"/>
      <c r="BD55" s="769"/>
      <c r="BE55" s="769"/>
      <c r="BF55" s="769"/>
      <c r="BG55" s="769"/>
    </row>
    <row r="56" spans="2:59" ht="22.5" customHeight="1">
      <c r="B56" s="1157"/>
      <c r="L56" s="922"/>
      <c r="M56" s="922"/>
      <c r="N56" s="922"/>
      <c r="O56" s="922"/>
      <c r="P56" s="922"/>
      <c r="Q56" s="922"/>
      <c r="R56" s="922"/>
      <c r="S56" s="922"/>
      <c r="T56" s="922"/>
      <c r="U56" s="922"/>
      <c r="V56" s="922"/>
      <c r="W56" s="1756"/>
      <c r="X56" s="538"/>
      <c r="Y56" s="644"/>
      <c r="Z56" s="533"/>
      <c r="AN56" s="776"/>
      <c r="AO56" s="776"/>
      <c r="AP56" s="776"/>
      <c r="AQ56" s="776"/>
      <c r="AR56" s="776"/>
      <c r="AS56" s="776"/>
      <c r="AT56" s="776"/>
      <c r="AU56" s="776"/>
      <c r="AV56" s="776"/>
      <c r="AW56" s="776"/>
      <c r="AX56" s="818"/>
      <c r="AY56" s="819"/>
      <c r="AZ56" s="819"/>
      <c r="BA56" s="771" t="s">
        <v>123</v>
      </c>
      <c r="BB56" s="769"/>
      <c r="BC56" s="769"/>
      <c r="BD56" s="769"/>
      <c r="BE56" s="769"/>
      <c r="BF56" s="769"/>
      <c r="BG56" s="769"/>
    </row>
    <row r="57" spans="2:59" ht="19.5" customHeight="1">
      <c r="M57" s="451"/>
      <c r="N57" s="451"/>
      <c r="O57" s="451"/>
      <c r="P57" s="451"/>
      <c r="Q57" s="451"/>
      <c r="R57" s="451"/>
      <c r="S57" s="451"/>
      <c r="T57" s="451"/>
      <c r="U57" s="451"/>
      <c r="V57" s="451"/>
      <c r="W57" s="1756"/>
      <c r="X57" s="538"/>
      <c r="Y57" s="644"/>
      <c r="Z57" s="533"/>
      <c r="AN57" s="776"/>
      <c r="AO57" s="776"/>
      <c r="AP57" s="776"/>
      <c r="AQ57" s="776"/>
      <c r="AR57" s="776"/>
      <c r="AS57" s="776"/>
      <c r="AT57" s="776"/>
      <c r="AU57" s="776"/>
      <c r="AV57" s="776"/>
      <c r="AW57" s="776"/>
      <c r="AX57" s="789" t="s">
        <v>124</v>
      </c>
      <c r="AY57" s="789"/>
      <c r="AZ57" s="823"/>
      <c r="BA57" s="792" t="s">
        <v>125</v>
      </c>
      <c r="BB57" s="792"/>
      <c r="BC57" s="792"/>
      <c r="BD57" s="792"/>
      <c r="BE57" s="792"/>
      <c r="BF57" s="792"/>
      <c r="BG57" s="769"/>
    </row>
    <row r="58" spans="2:59" ht="18" customHeight="1">
      <c r="W58" s="1756"/>
      <c r="X58" s="538"/>
      <c r="AN58" s="776"/>
      <c r="AO58" s="776"/>
      <c r="AP58" s="776"/>
      <c r="AQ58" s="776"/>
      <c r="AR58" s="776"/>
      <c r="AS58" s="776"/>
      <c r="AT58" s="776"/>
      <c r="AU58" s="776"/>
      <c r="AV58" s="776"/>
      <c r="AW58" s="776"/>
      <c r="AX58" s="789"/>
      <c r="AY58" s="789"/>
      <c r="AZ58" s="823"/>
      <c r="BA58" s="792" t="s">
        <v>139</v>
      </c>
      <c r="BB58" s="792"/>
      <c r="BC58" s="792"/>
      <c r="BD58" s="792"/>
      <c r="BE58" s="792"/>
      <c r="BF58" s="769"/>
      <c r="BG58" s="769"/>
    </row>
    <row r="59" spans="2:59" ht="12.75" customHeight="1">
      <c r="AN59" s="769"/>
      <c r="AO59" s="769"/>
      <c r="AP59" s="769"/>
      <c r="AQ59" s="769"/>
      <c r="AR59" s="769"/>
      <c r="AS59" s="769"/>
      <c r="AT59" s="769"/>
      <c r="AU59" s="769"/>
      <c r="AV59" s="769"/>
      <c r="AW59" s="769"/>
      <c r="AX59" s="769"/>
      <c r="AY59" s="769"/>
      <c r="AZ59" s="769"/>
      <c r="BA59" s="769"/>
      <c r="BB59" s="769"/>
      <c r="BC59" s="769"/>
      <c r="BD59" s="769"/>
      <c r="BE59" s="769"/>
      <c r="BF59" s="769"/>
      <c r="BG59" s="769"/>
    </row>
    <row r="60" spans="2:59" ht="28.5" hidden="1" customHeight="1">
      <c r="C60" s="172">
        <f>③料金!H29+③料金!I29+③料金!J29+③料金!J28+③料金!J30+③料金!I30+③料金!H30</f>
        <v>0</v>
      </c>
      <c r="AN60" s="533">
        <f>③料金!AS30+③料金!AT30+③料金!AU30+③料金!AU29+③料金!AU31+③料金!AT31+③料金!AS31</f>
        <v>0</v>
      </c>
    </row>
    <row r="64" spans="2:59" ht="28.5" customHeight="1">
      <c r="AA64" s="671"/>
    </row>
    <row r="65" spans="27:27" ht="28.5" customHeight="1">
      <c r="AA65" s="671"/>
    </row>
    <row r="66" spans="27:27" ht="28.5" customHeight="1">
      <c r="AA66" s="671"/>
    </row>
    <row r="67" spans="27:27" ht="28.5" customHeight="1">
      <c r="AA67" s="671"/>
    </row>
    <row r="68" spans="27:27" ht="28.5" customHeight="1">
      <c r="AA68" s="671"/>
    </row>
    <row r="98" spans="17:58" ht="28.5" customHeight="1">
      <c r="Q98" s="433"/>
      <c r="R98" s="433"/>
      <c r="S98" s="433"/>
      <c r="T98" s="433"/>
      <c r="U98" s="433"/>
      <c r="V98" s="433"/>
      <c r="BB98" s="645"/>
      <c r="BC98" s="645"/>
      <c r="BD98" s="645"/>
      <c r="BE98" s="645"/>
      <c r="BF98" s="645"/>
    </row>
    <row r="99" spans="17:58" ht="28.5" customHeight="1">
      <c r="Q99" s="433"/>
      <c r="R99" s="433"/>
      <c r="S99" s="433"/>
      <c r="T99" s="433"/>
      <c r="U99" s="433"/>
      <c r="V99" s="433"/>
      <c r="BB99" s="645"/>
      <c r="BC99" s="645"/>
      <c r="BD99" s="645"/>
      <c r="BE99" s="645"/>
      <c r="BF99" s="645"/>
    </row>
  </sheetData>
  <sheetProtection algorithmName="SHA-512" hashValue="QnPSl9MH/fc2VNza3/1S70VAYmBAzmcS4yacZkgiAW+tnMi21wm2FsxQ42fvY8FcmwP103/BvCn4ayXms8NrAQ==" saltValue="kdDRnhpX4ODRRHfS13BIxg==" spinCount="100000" sheet="1" selectLockedCells="1"/>
  <mergeCells count="241">
    <mergeCell ref="C22:F22"/>
    <mergeCell ref="BI37:BI42"/>
    <mergeCell ref="S34:T34"/>
    <mergeCell ref="S33:T33"/>
    <mergeCell ref="S32:T32"/>
    <mergeCell ref="S31:T31"/>
    <mergeCell ref="W55:W58"/>
    <mergeCell ref="N52:O52"/>
    <mergeCell ref="M53:O54"/>
    <mergeCell ref="M30:P30"/>
    <mergeCell ref="Q37:Q38"/>
    <mergeCell ref="R37:R38"/>
    <mergeCell ref="S37:T38"/>
    <mergeCell ref="U37:V38"/>
    <mergeCell ref="P49:P50"/>
    <mergeCell ref="Q49:Q50"/>
    <mergeCell ref="M42:P42"/>
    <mergeCell ref="S42:T42"/>
    <mergeCell ref="U42:V42"/>
    <mergeCell ref="M39:P39"/>
    <mergeCell ref="S39:T39"/>
    <mergeCell ref="U39:V39"/>
    <mergeCell ref="M35:P35"/>
    <mergeCell ref="S35:T35"/>
    <mergeCell ref="C51:F51"/>
    <mergeCell ref="J51:K51"/>
    <mergeCell ref="C52:K54"/>
    <mergeCell ref="N51:O51"/>
    <mergeCell ref="C49:F49"/>
    <mergeCell ref="J49:K49"/>
    <mergeCell ref="N48:O48"/>
    <mergeCell ref="C50:F50"/>
    <mergeCell ref="J50:K50"/>
    <mergeCell ref="M49:M52"/>
    <mergeCell ref="N49:O50"/>
    <mergeCell ref="E39:F39"/>
    <mergeCell ref="J39:K39"/>
    <mergeCell ref="U35:V35"/>
    <mergeCell ref="U32:V32"/>
    <mergeCell ref="U33:V33"/>
    <mergeCell ref="U34:V34"/>
    <mergeCell ref="J35:K35"/>
    <mergeCell ref="D41:D42"/>
    <mergeCell ref="E41:F41"/>
    <mergeCell ref="J41:K41"/>
    <mergeCell ref="E42:F42"/>
    <mergeCell ref="J42:K42"/>
    <mergeCell ref="Y48:Z48"/>
    <mergeCell ref="E46:F46"/>
    <mergeCell ref="J46:K46"/>
    <mergeCell ref="C47:F47"/>
    <mergeCell ref="J47:K47"/>
    <mergeCell ref="M46:M48"/>
    <mergeCell ref="N46:O46"/>
    <mergeCell ref="C48:F48"/>
    <mergeCell ref="J48:K48"/>
    <mergeCell ref="N47:O47"/>
    <mergeCell ref="D44:D46"/>
    <mergeCell ref="E44:F44"/>
    <mergeCell ref="J44:K44"/>
    <mergeCell ref="E45:F45"/>
    <mergeCell ref="J45:K45"/>
    <mergeCell ref="M44:V44"/>
    <mergeCell ref="M43:P43"/>
    <mergeCell ref="S43:T43"/>
    <mergeCell ref="U43:V43"/>
    <mergeCell ref="E43:F43"/>
    <mergeCell ref="J43:K43"/>
    <mergeCell ref="E40:F40"/>
    <mergeCell ref="J40:K40"/>
    <mergeCell ref="D36:D38"/>
    <mergeCell ref="Y39:Y40"/>
    <mergeCell ref="E38:F38"/>
    <mergeCell ref="J38:K38"/>
    <mergeCell ref="E36:F36"/>
    <mergeCell ref="J36:K36"/>
    <mergeCell ref="M36:P36"/>
    <mergeCell ref="U36:V36"/>
    <mergeCell ref="E37:F37"/>
    <mergeCell ref="J37:K37"/>
    <mergeCell ref="M37:P38"/>
    <mergeCell ref="U40:V40"/>
    <mergeCell ref="M40:P40"/>
    <mergeCell ref="M41:P41"/>
    <mergeCell ref="S41:T41"/>
    <mergeCell ref="U41:V41"/>
    <mergeCell ref="D39:D40"/>
    <mergeCell ref="U31:V31"/>
    <mergeCell ref="D31:D32"/>
    <mergeCell ref="E31:F31"/>
    <mergeCell ref="J31:K31"/>
    <mergeCell ref="E28:F28"/>
    <mergeCell ref="J28:K28"/>
    <mergeCell ref="M29:P29"/>
    <mergeCell ref="S29:T29"/>
    <mergeCell ref="Z33:Z35"/>
    <mergeCell ref="E33:F33"/>
    <mergeCell ref="J33:K33"/>
    <mergeCell ref="M34:P34"/>
    <mergeCell ref="E34:F34"/>
    <mergeCell ref="J34:K34"/>
    <mergeCell ref="E32:F32"/>
    <mergeCell ref="J32:K32"/>
    <mergeCell ref="M33:P33"/>
    <mergeCell ref="M31:P31"/>
    <mergeCell ref="M32:P32"/>
    <mergeCell ref="U29:V29"/>
    <mergeCell ref="E29:F29"/>
    <mergeCell ref="J29:K29"/>
    <mergeCell ref="E30:F30"/>
    <mergeCell ref="E35:F35"/>
    <mergeCell ref="J30:K30"/>
    <mergeCell ref="Z24:Z27"/>
    <mergeCell ref="D25:D26"/>
    <mergeCell ref="E25:F25"/>
    <mergeCell ref="J25:K25"/>
    <mergeCell ref="M25:P25"/>
    <mergeCell ref="S25:T25"/>
    <mergeCell ref="U25:V25"/>
    <mergeCell ref="E26:F26"/>
    <mergeCell ref="J26:K26"/>
    <mergeCell ref="M26:P26"/>
    <mergeCell ref="U26:V26"/>
    <mergeCell ref="E27:F27"/>
    <mergeCell ref="J27:K27"/>
    <mergeCell ref="M27:P27"/>
    <mergeCell ref="S27:T27"/>
    <mergeCell ref="U27:V27"/>
    <mergeCell ref="M28:P28"/>
    <mergeCell ref="S28:T28"/>
    <mergeCell ref="U28:V28"/>
    <mergeCell ref="D28:D30"/>
    <mergeCell ref="AI21:AJ21"/>
    <mergeCell ref="J22:K22"/>
    <mergeCell ref="M22:P22"/>
    <mergeCell ref="S22:T22"/>
    <mergeCell ref="U22:V22"/>
    <mergeCell ref="AI22:AJ22"/>
    <mergeCell ref="Z20:Z23"/>
    <mergeCell ref="C21:F21"/>
    <mergeCell ref="J21:K21"/>
    <mergeCell ref="M21:P21"/>
    <mergeCell ref="S21:T21"/>
    <mergeCell ref="U21:V21"/>
    <mergeCell ref="D23:D24"/>
    <mergeCell ref="E23:F23"/>
    <mergeCell ref="J23:K23"/>
    <mergeCell ref="M23:P23"/>
    <mergeCell ref="S23:T23"/>
    <mergeCell ref="U23:V23"/>
    <mergeCell ref="AI23:AJ23"/>
    <mergeCell ref="E24:F24"/>
    <mergeCell ref="J24:K24"/>
    <mergeCell ref="M24:P24"/>
    <mergeCell ref="S24:T24"/>
    <mergeCell ref="U24:V24"/>
    <mergeCell ref="R4:T4"/>
    <mergeCell ref="U16:V16"/>
    <mergeCell ref="Z16:Z19"/>
    <mergeCell ref="AY16:AZ16"/>
    <mergeCell ref="R18:T18"/>
    <mergeCell ref="U18:V19"/>
    <mergeCell ref="S19:T19"/>
    <mergeCell ref="AI19:AJ19"/>
    <mergeCell ref="C20:F20"/>
    <mergeCell ref="J20:K20"/>
    <mergeCell ref="M20:P20"/>
    <mergeCell ref="S20:T20"/>
    <mergeCell ref="U20:V20"/>
    <mergeCell ref="C18:F19"/>
    <mergeCell ref="G18:G19"/>
    <mergeCell ref="H18:I18"/>
    <mergeCell ref="J18:K19"/>
    <mergeCell ref="M18:P19"/>
    <mergeCell ref="Q18:Q19"/>
    <mergeCell ref="F8:M8"/>
    <mergeCell ref="N8:V8"/>
    <mergeCell ref="F9:G9"/>
    <mergeCell ref="H9:H11"/>
    <mergeCell ref="I9:I11"/>
    <mergeCell ref="J9:M9"/>
    <mergeCell ref="N9:P9"/>
    <mergeCell ref="Q9:Q11"/>
    <mergeCell ref="R9:R11"/>
    <mergeCell ref="S9:V9"/>
    <mergeCell ref="F10:F11"/>
    <mergeCell ref="G10:G11"/>
    <mergeCell ref="J10:K11"/>
    <mergeCell ref="L10:M11"/>
    <mergeCell ref="N10:O11"/>
    <mergeCell ref="P10:P11"/>
    <mergeCell ref="S10:T11"/>
    <mergeCell ref="U10:V11"/>
    <mergeCell ref="C8:E8"/>
    <mergeCell ref="BJ17:BJ18"/>
    <mergeCell ref="BK17:BK18"/>
    <mergeCell ref="A5:B6"/>
    <mergeCell ref="Q12:Q13"/>
    <mergeCell ref="AU14:AV14"/>
    <mergeCell ref="AW14:AX14"/>
    <mergeCell ref="AY14:AZ14"/>
    <mergeCell ref="J15:K15"/>
    <mergeCell ref="L15:M15"/>
    <mergeCell ref="N15:O15"/>
    <mergeCell ref="S15:T15"/>
    <mergeCell ref="U15:V15"/>
    <mergeCell ref="AU15:AV15"/>
    <mergeCell ref="AW15:AX15"/>
    <mergeCell ref="AY15:AZ15"/>
    <mergeCell ref="J16:K16"/>
    <mergeCell ref="L16:M16"/>
    <mergeCell ref="R5:T5"/>
    <mergeCell ref="R6:T6"/>
    <mergeCell ref="R12:R13"/>
    <mergeCell ref="S12:V13"/>
    <mergeCell ref="J14:K14"/>
    <mergeCell ref="L14:M14"/>
    <mergeCell ref="B23:B46"/>
    <mergeCell ref="C12:E13"/>
    <mergeCell ref="F12:G13"/>
    <mergeCell ref="H12:H13"/>
    <mergeCell ref="C3:M4"/>
    <mergeCell ref="J7:V7"/>
    <mergeCell ref="A18:B19"/>
    <mergeCell ref="BI19:BI32"/>
    <mergeCell ref="BI33:BI36"/>
    <mergeCell ref="BI43:BI46"/>
    <mergeCell ref="BI17:BI18"/>
    <mergeCell ref="D33:D34"/>
    <mergeCell ref="N14:O14"/>
    <mergeCell ref="S14:T14"/>
    <mergeCell ref="U14:V14"/>
    <mergeCell ref="I12:I13"/>
    <mergeCell ref="J12:M13"/>
    <mergeCell ref="N12:P13"/>
    <mergeCell ref="N16:O16"/>
    <mergeCell ref="S16:T16"/>
    <mergeCell ref="C5:E6"/>
    <mergeCell ref="M5:M6"/>
    <mergeCell ref="R3:T3"/>
    <mergeCell ref="F5:L6"/>
  </mergeCells>
  <phoneticPr fontId="2"/>
  <conditionalFormatting sqref="C25 C27">
    <cfRule type="cellIs" dxfId="82" priority="24" operator="equal">
      <formula>$AI$12</formula>
    </cfRule>
  </conditionalFormatting>
  <conditionalFormatting sqref="C33 C35">
    <cfRule type="cellIs" dxfId="81" priority="23" operator="equal">
      <formula>$AI$14</formula>
    </cfRule>
  </conditionalFormatting>
  <conditionalFormatting sqref="C41 C43">
    <cfRule type="cellIs" dxfId="80" priority="16" operator="equal">
      <formula>$AI$22</formula>
    </cfRule>
    <cfRule type="cellIs" dxfId="79" priority="19" operator="equal">
      <formula>$AI$15</formula>
    </cfRule>
  </conditionalFormatting>
  <conditionalFormatting sqref="C15:D15">
    <cfRule type="cellIs" dxfId="78" priority="28" operator="equal">
      <formula>$AI$14</formula>
    </cfRule>
  </conditionalFormatting>
  <conditionalFormatting sqref="C16:D16">
    <cfRule type="cellIs" dxfId="77" priority="20" operator="equal">
      <formula>$AI$22</formula>
    </cfRule>
  </conditionalFormatting>
  <conditionalFormatting sqref="C14:E14">
    <cfRule type="cellIs" dxfId="76" priority="29" operator="equal">
      <formula>$AI$12</formula>
    </cfRule>
  </conditionalFormatting>
  <conditionalFormatting sqref="C16:E16">
    <cfRule type="cellIs" dxfId="75" priority="15" operator="equal">
      <formula>$AI$15</formula>
    </cfRule>
  </conditionalFormatting>
  <conditionalFormatting sqref="E15">
    <cfRule type="cellIs" dxfId="74" priority="27" operator="equal">
      <formula>$AJ$14</formula>
    </cfRule>
  </conditionalFormatting>
  <conditionalFormatting sqref="E16">
    <cfRule type="cellIs" dxfId="73" priority="25" operator="equal">
      <formula>$AM$22</formula>
    </cfRule>
  </conditionalFormatting>
  <conditionalFormatting sqref="E17">
    <cfRule type="cellIs" dxfId="72" priority="36" operator="equal">
      <formula>$AI$23</formula>
    </cfRule>
  </conditionalFormatting>
  <conditionalFormatting sqref="AN45">
    <cfRule type="cellIs" dxfId="65" priority="1232" operator="equal">
      <formula>$C$35</formula>
    </cfRule>
    <cfRule type="cellIs" dxfId="64" priority="1233" operator="equal">
      <formula>$AI$21</formula>
    </cfRule>
    <cfRule type="expression" dxfId="63" priority="1234">
      <formula>$C$43=$C$35</formula>
    </cfRule>
  </conditionalFormatting>
  <dataValidations count="17">
    <dataValidation type="list" errorStyle="information" imeMode="hiragana" allowBlank="1" showInputMessage="1" showErrorMessage="1" errorTitle="確認してください。" error="リストにない値ですがよろしいでしょうか？" sqref="AX27:AX29" xr:uid="{00000000-0002-0000-0300-000001000000}">
      <formula1>$AD$42:$AD$46</formula1>
    </dataValidation>
    <dataValidation type="list" allowBlank="1" showInputMessage="1" showErrorMessage="1" sqref="AS5 AS6:AT6" xr:uid="{00000000-0002-0000-0300-000002000000}">
      <formula1>$AA$6:$AA$7</formula1>
    </dataValidation>
    <dataValidation imeMode="halfAlpha" allowBlank="1" showInputMessage="1" showErrorMessage="1" sqref="G47:J51 G27 I26:I27 H44:J46 H20:J22 I32 I29:I30 I24 G20:G21 AB33:AB42 M30 AB16:AB30 Q26:Q37 F12 U31:U35 Q43:R43 BB20:BB24 BB38:BB39 BB43:BB46 AQ12:AQ13 AX31 BB26:BB29 BB31:BB36 BB41 AR20:AV54 AY47:BC47 AS12:AS13 Y48 Q39:Q42 U39 Q20:Q23 S39 S37 U41:U42 U37 H23:H33 J23:J33 H34:J34 G35:J35 H39:J42 G43:J43 H12" xr:uid="{00000000-0002-0000-0300-000003000000}"/>
    <dataValidation imeMode="hiragana" allowBlank="1" showInputMessage="1" showErrorMessage="1" sqref="AR3 F5 AN20:AN22 C20:C22" xr:uid="{00000000-0002-0000-0300-000004000000}"/>
    <dataValidation type="list" imeMode="hiragana" allowBlank="1" showInputMessage="1" showErrorMessage="1" sqref="B55 AN51:AQ54 C48:F51" xr:uid="{00000000-0002-0000-0300-000005000000}">
      <formula1>$AH$40:$AH$43</formula1>
    </dataValidation>
    <dataValidation type="list" allowBlank="1" showInputMessage="1" showErrorMessage="1" sqref="N46:N49 P53:P54 R49:R50 N51:N52 AZ57:AZ58 BE54 BC53:BD54 AY50:AY53 AY55:AY56" xr:uid="{00000000-0002-0000-0300-000006000000}">
      <formula1>$AD$13:$AD$14</formula1>
    </dataValidation>
    <dataValidation type="list" allowBlank="1" showInputMessage="1" showErrorMessage="1" sqref="E27 E35 G35 G43 E43 G27 AP27 AP36 AP45" xr:uid="{00000000-0002-0000-0300-000007000000}">
      <formula1>$AK$25:$AK$28</formula1>
    </dataValidation>
    <dataValidation type="list" allowBlank="1" showInputMessage="1" showErrorMessage="1" sqref="AX44" xr:uid="{00000000-0002-0000-0300-000008000000}">
      <formula1>$AH$32:$AH$37</formula1>
    </dataValidation>
    <dataValidation type="list" allowBlank="1" showInputMessage="1" showErrorMessage="1" sqref="AX45:AX46" xr:uid="{00000000-0002-0000-0300-000009000000}">
      <formula1>$AH$35:$AH$37</formula1>
    </dataValidation>
    <dataValidation errorStyle="information" imeMode="halfAlpha" allowBlank="1" showInputMessage="1" showErrorMessage="1" sqref="M24:Q25" xr:uid="{713621D4-79DE-4A04-8141-59A43EEC408F}"/>
    <dataValidation type="list" errorStyle="warning" imeMode="hiragana" allowBlank="1" showInputMessage="1" showErrorMessage="1" errorTitle="確認してください。" error="リストにない値ですがよろしいでしょうか？" sqref="AX32:AX36" xr:uid="{00000000-0002-0000-0300-000000000000}">
      <formula1>$AD$49:$AD$55</formula1>
    </dataValidation>
    <dataValidation type="list" errorStyle="warning" imeMode="hiragana" allowBlank="1" showInputMessage="1" showErrorMessage="1" errorTitle="確認してください。" error="リストにない値ですがよろしいでしょうか？" sqref="BB20:BB23 AX20:AX23 Q20:Q23" xr:uid="{00000000-0002-0000-0300-00000A000000}">
      <formula1>$AK$30:$AK$48</formula1>
    </dataValidation>
    <dataValidation type="list" errorStyle="information" imeMode="hiragana" allowBlank="1" showInputMessage="1" showErrorMessage="1" errorTitle="確認してください。" error="リストにない値ですがよろしいでしょうか？" sqref="M27:P29" xr:uid="{F7E6CFFD-6B0F-4B66-910C-25DC261B7E9C}">
      <formula1>$BJ$33:$BJ$36</formula1>
    </dataValidation>
    <dataValidation type="list" errorStyle="warning" imeMode="hiragana" allowBlank="1" showInputMessage="1" showErrorMessage="1" errorTitle="確認してください。" error="リストにない値ですがよろしいでしょうか？" sqref="M20:P23" xr:uid="{5525F9E1-9317-44AD-A292-592388C5AA20}">
      <formula1>$BJ$18:$BJ$32</formula1>
    </dataValidation>
    <dataValidation type="list" errorStyle="warning" imeMode="hiragana" allowBlank="1" showInputMessage="1" showErrorMessage="1" errorTitle="確認してください。" error="リストにない値ですがよろしいでしょうか？" sqref="M31:P35" xr:uid="{15197AE3-77C1-434D-9A88-5F14C243CC21}">
      <formula1>$BJ$37:$BJ$42</formula1>
    </dataValidation>
    <dataValidation type="list" allowBlank="1" showInputMessage="1" showErrorMessage="1" sqref="M41:P41" xr:uid="{1F190673-FC06-4CAA-AC84-1DB65EF90A36}">
      <formula1>$BJ$43:$BJ$46</formula1>
    </dataValidation>
    <dataValidation type="list" allowBlank="1" showInputMessage="1" showErrorMessage="1" sqref="M42:P42" xr:uid="{22B02E0D-5D1D-420F-B1DF-ADCF610B9E0D}">
      <formula1>$BJ$45:$BJ$46</formula1>
    </dataValidation>
  </dataValidations>
  <pageMargins left="0.70866141732283472" right="0.59055118110236227" top="0.56000000000000005" bottom="0.27559055118110237" header="0.31496062992125984" footer="0.31496062992125984"/>
  <pageSetup paperSize="9" scale="48"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3" id="{93F81AB4-37D3-4709-A7CA-92861B16B87F}">
            <xm:f>①利用!$AI$20=2</xm:f>
            <x14:dxf>
              <fill>
                <patternFill patternType="lightGray">
                  <fgColor auto="1"/>
                  <bgColor theme="0" tint="-4.9989318521683403E-2"/>
                </patternFill>
              </fill>
            </x14:dxf>
          </x14:cfRule>
          <xm:sqref>F15:M15 F16:J16 L16 N16:V16</xm:sqref>
        </x14:conditionalFormatting>
        <x14:conditionalFormatting xmlns:xm="http://schemas.microsoft.com/office/excel/2006/main">
          <x14:cfRule type="cellIs" priority="78" operator="equal" id="{936A0F43-EF7C-4FEE-93CA-16B79227B9FF}">
            <xm:f>①利用!$AV$20</xm:f>
            <x14:dxf>
              <font>
                <color theme="0"/>
              </font>
            </x14:dxf>
          </x14:cfRule>
          <xm:sqref>AN25</xm:sqref>
        </x14:conditionalFormatting>
        <x14:conditionalFormatting xmlns:xm="http://schemas.microsoft.com/office/excel/2006/main">
          <x14:cfRule type="cellIs" priority="77" operator="equal" id="{EB5D8025-CA6D-4BDB-9B4F-29A03B047EC3}">
            <xm:f>①利用!$AV$20</xm:f>
            <x14:dxf>
              <font>
                <color theme="0"/>
              </font>
            </x14:dxf>
          </x14:cfRule>
          <xm:sqref>AN27:AN28</xm:sqref>
        </x14:conditionalFormatting>
        <x14:conditionalFormatting xmlns:xm="http://schemas.microsoft.com/office/excel/2006/main">
          <x14:cfRule type="cellIs" priority="76" operator="equal" id="{EF1755DD-809B-483C-8D18-F13716B0217A}">
            <xm:f>①利用!$AV$21</xm:f>
            <x14:dxf>
              <font>
                <color theme="0"/>
              </font>
            </x14:dxf>
          </x14:cfRule>
          <xm:sqref>AN34</xm:sqref>
        </x14:conditionalFormatting>
        <x14:conditionalFormatting xmlns:xm="http://schemas.microsoft.com/office/excel/2006/main">
          <x14:cfRule type="cellIs" priority="79" operator="equal" id="{B60E40D0-EFAB-47DE-9CEA-FAC45DE2F5A1}">
            <xm:f>①利用!$AV$21</xm:f>
            <x14:dxf>
              <font>
                <color theme="0"/>
              </font>
            </x14:dxf>
          </x14:cfRule>
          <xm:sqref>AN36</xm:sqref>
        </x14:conditionalFormatting>
        <x14:conditionalFormatting xmlns:xm="http://schemas.microsoft.com/office/excel/2006/main">
          <x14:cfRule type="cellIs" priority="1231" operator="equal" id="{494C032C-762C-4782-A795-B95E4C517B10}">
            <xm:f>①利用!$AV$22</xm:f>
            <x14:dxf>
              <font>
                <color theme="0"/>
              </font>
            </x14:dxf>
          </x14:cfRule>
          <xm:sqref>AN45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D38"/>
  <sheetViews>
    <sheetView showGridLines="0" zoomScale="60" zoomScaleNormal="60" workbookViewId="0">
      <selection activeCell="E9" sqref="E9"/>
    </sheetView>
  </sheetViews>
  <sheetFormatPr defaultColWidth="9" defaultRowHeight="18.75"/>
  <cols>
    <col min="1" max="1" width="11.25" style="12" customWidth="1"/>
    <col min="2" max="2" width="2.25" style="17" customWidth="1"/>
    <col min="3" max="3" width="3.25" style="17" customWidth="1"/>
    <col min="4" max="4" width="2.25" style="17" customWidth="1"/>
    <col min="5" max="5" width="3.75" style="15" customWidth="1"/>
    <col min="6" max="6" width="3.25" style="15" customWidth="1"/>
    <col min="7" max="7" width="5.25" style="15" customWidth="1"/>
    <col min="8" max="9" width="3.125" style="12" customWidth="1"/>
    <col min="10" max="10" width="7" style="12" customWidth="1"/>
    <col min="11" max="11" width="6.125" style="12" customWidth="1"/>
    <col min="12" max="12" width="6.5" style="12" customWidth="1"/>
    <col min="13" max="13" width="5.125" style="12" customWidth="1"/>
    <col min="14" max="15" width="6.125" style="12" customWidth="1"/>
    <col min="16" max="17" width="7.5" style="12" customWidth="1"/>
    <col min="18" max="18" width="3.25" style="15" customWidth="1"/>
    <col min="19" max="19" width="2.25" style="15" customWidth="1"/>
    <col min="20" max="20" width="3.25" style="15" customWidth="1"/>
    <col min="21" max="21" width="5.75" style="15" customWidth="1"/>
    <col min="22" max="22" width="3.75" style="12" customWidth="1"/>
    <col min="23" max="23" width="3.125" style="12" customWidth="1"/>
    <col min="24" max="24" width="6.75" style="12" customWidth="1"/>
    <col min="25" max="26" width="10.625" style="12" customWidth="1"/>
    <col min="27" max="27" width="9.625" style="12" customWidth="1"/>
    <col min="28" max="28" width="8.5" style="12" customWidth="1"/>
    <col min="29" max="29" width="7.25" style="12" customWidth="1"/>
    <col min="30" max="33" width="7.25" style="12" hidden="1" customWidth="1"/>
    <col min="34" max="34" width="6.375" style="15" customWidth="1"/>
    <col min="35" max="35" width="2.125" style="15" customWidth="1"/>
    <col min="36" max="36" width="2.75" style="15" customWidth="1"/>
    <col min="37" max="37" width="3.25" style="15" customWidth="1"/>
    <col min="38" max="38" width="3" style="12" customWidth="1"/>
    <col min="39" max="39" width="3.5" style="12" customWidth="1"/>
    <col min="40" max="40" width="3.125" style="12" customWidth="1"/>
    <col min="41" max="41" width="7" style="12" customWidth="1"/>
    <col min="42" max="43" width="8.25" style="12" customWidth="1"/>
    <col min="44" max="44" width="7.75" style="12" customWidth="1"/>
    <col min="45" max="45" width="8.25" style="12" customWidth="1"/>
    <col min="46" max="46" width="7.5" style="12" customWidth="1"/>
    <col min="47" max="47" width="7.125" style="12" customWidth="1"/>
    <col min="48" max="52" width="7.5" style="12" hidden="1" customWidth="1"/>
    <col min="53" max="54" width="4" style="12" hidden="1" customWidth="1"/>
    <col min="55" max="55" width="6.125" style="12" hidden="1" customWidth="1"/>
    <col min="56" max="56" width="2.75" style="12" hidden="1" customWidth="1"/>
    <col min="57" max="60" width="4" style="12" hidden="1" customWidth="1"/>
    <col min="61" max="61" width="12.125" style="12" hidden="1" customWidth="1"/>
    <col min="62" max="62" width="20.75" style="12" hidden="1" customWidth="1"/>
    <col min="63" max="63" width="9" style="12" hidden="1" customWidth="1"/>
    <col min="64" max="64" width="14.5" style="12" hidden="1" customWidth="1"/>
    <col min="65" max="67" width="9" style="12" hidden="1" customWidth="1"/>
    <col min="68" max="68" width="10.5" style="12" hidden="1" customWidth="1"/>
    <col min="69" max="69" width="17.125" style="12" hidden="1" customWidth="1"/>
    <col min="70" max="70" width="9.25" style="12" hidden="1" customWidth="1"/>
    <col min="71" max="74" width="9" style="12" hidden="1" customWidth="1"/>
    <col min="75" max="16384" width="9" style="12"/>
  </cols>
  <sheetData>
    <row r="1" spans="1:82" ht="153" customHeight="1" thickBot="1">
      <c r="C1" s="2049"/>
      <c r="D1" s="2049"/>
      <c r="E1" s="459"/>
      <c r="F1" s="459"/>
      <c r="G1" s="459"/>
      <c r="H1" s="459"/>
      <c r="I1" s="459"/>
      <c r="J1" s="459"/>
      <c r="K1" s="459"/>
      <c r="L1" s="459"/>
      <c r="M1" s="459"/>
      <c r="N1" s="459"/>
      <c r="O1" s="459"/>
      <c r="P1" s="460"/>
      <c r="Q1" s="460"/>
      <c r="R1" s="1975"/>
      <c r="S1" s="1975"/>
      <c r="T1" s="1975"/>
      <c r="U1" s="1975"/>
      <c r="V1" s="1975"/>
      <c r="W1" s="1975"/>
      <c r="X1" s="1975"/>
      <c r="Y1" s="1975"/>
      <c r="Z1" s="1975"/>
      <c r="AA1" s="1975"/>
      <c r="AB1" s="1975"/>
      <c r="AC1" s="1975"/>
      <c r="AD1" s="1975"/>
      <c r="AE1" s="1975"/>
      <c r="AF1" s="1975"/>
      <c r="AG1" s="1975"/>
      <c r="AH1" s="1975"/>
      <c r="AI1" s="1975"/>
      <c r="AJ1" s="1975"/>
      <c r="AK1" s="1975"/>
      <c r="AL1" s="1975"/>
      <c r="AM1" s="1975"/>
      <c r="AN1" s="1975"/>
      <c r="AO1" s="1975"/>
      <c r="AP1" s="1975"/>
      <c r="AQ1" s="1975"/>
      <c r="AR1" s="1975"/>
      <c r="AS1" s="1975"/>
      <c r="AT1" s="1975"/>
      <c r="AU1" s="608"/>
      <c r="AV1" s="608"/>
      <c r="AW1" s="608"/>
      <c r="AX1" s="608"/>
      <c r="AY1" s="608"/>
      <c r="AZ1" s="608"/>
      <c r="BM1" s="2125"/>
      <c r="BN1" s="2125"/>
    </row>
    <row r="2" spans="1:82" s="350" customFormat="1" ht="19.899999999999999" customHeight="1">
      <c r="B2" s="1980" t="s">
        <v>78</v>
      </c>
      <c r="C2" s="1981"/>
      <c r="D2" s="1981"/>
      <c r="E2" s="1981"/>
      <c r="F2" s="1981"/>
      <c r="G2" s="1981"/>
      <c r="H2" s="1981"/>
      <c r="I2" s="1981"/>
      <c r="J2" s="1981"/>
      <c r="K2" s="461"/>
      <c r="L2" s="462"/>
      <c r="M2" s="462"/>
      <c r="N2" s="462"/>
      <c r="O2" s="462"/>
      <c r="P2" s="462"/>
      <c r="Q2" s="462"/>
      <c r="R2" s="462"/>
      <c r="S2" s="462"/>
      <c r="T2" s="462"/>
      <c r="U2" s="462"/>
      <c r="V2" s="730"/>
      <c r="W2" s="2130" t="s">
        <v>542</v>
      </c>
      <c r="X2" s="2126"/>
      <c r="Y2" s="2126"/>
      <c r="Z2" s="463" t="s">
        <v>80</v>
      </c>
      <c r="AA2" s="463" t="s">
        <v>26</v>
      </c>
      <c r="AB2" s="2131" t="s">
        <v>27</v>
      </c>
      <c r="AC2" s="2132"/>
      <c r="AD2" s="586"/>
      <c r="AE2" s="586"/>
      <c r="AF2" s="586"/>
      <c r="AG2" s="586"/>
      <c r="AH2" s="2126" t="s">
        <v>541</v>
      </c>
      <c r="AI2" s="2126"/>
      <c r="AJ2" s="2126"/>
      <c r="AK2" s="2127"/>
      <c r="AL2" s="1976" t="s">
        <v>528</v>
      </c>
      <c r="AM2" s="1976"/>
      <c r="AN2" s="1976"/>
      <c r="AO2" s="1976"/>
      <c r="AP2" s="1976"/>
      <c r="AQ2" s="1976"/>
      <c r="AR2" s="1976"/>
      <c r="AS2" s="1976"/>
      <c r="AT2" s="1977"/>
      <c r="AU2" s="505"/>
      <c r="AV2" s="505"/>
      <c r="AW2" s="505"/>
      <c r="AX2" s="505"/>
      <c r="AY2" s="505"/>
      <c r="AZ2" s="505"/>
      <c r="BV2" s="725"/>
      <c r="BW2" s="725"/>
      <c r="BX2" s="725"/>
      <c r="BY2" s="725"/>
      <c r="BZ2" s="725"/>
      <c r="CA2" s="725"/>
      <c r="CB2" s="725"/>
      <c r="CC2" s="725"/>
      <c r="CD2" s="526"/>
    </row>
    <row r="3" spans="1:82" ht="27" customHeight="1">
      <c r="A3" s="350"/>
      <c r="B3" s="1982"/>
      <c r="C3" s="1983"/>
      <c r="D3" s="1983"/>
      <c r="E3" s="1983"/>
      <c r="F3" s="1983"/>
      <c r="G3" s="1983"/>
      <c r="H3" s="1983"/>
      <c r="I3" s="1983"/>
      <c r="J3" s="1983"/>
      <c r="R3" s="12"/>
      <c r="S3" s="12"/>
      <c r="T3" s="12"/>
      <c r="U3" s="12"/>
      <c r="V3" s="731"/>
      <c r="W3" s="2128" t="s">
        <v>347</v>
      </c>
      <c r="X3" s="2129"/>
      <c r="Y3" s="2129"/>
      <c r="Z3" s="848">
        <f>①利用!N27+①利用!Q27</f>
        <v>0</v>
      </c>
      <c r="AA3" s="848">
        <f>①利用!V27+①利用!Z27</f>
        <v>0</v>
      </c>
      <c r="AB3" s="2101">
        <f>SUM(Z3:AA3)</f>
        <v>0</v>
      </c>
      <c r="AC3" s="2102"/>
      <c r="AD3" s="849"/>
      <c r="AE3" s="849"/>
      <c r="AF3" s="849"/>
      <c r="AG3" s="849"/>
      <c r="AH3" s="2249">
        <f>SUM(AB3:AC5)</f>
        <v>0</v>
      </c>
      <c r="AI3" s="2250"/>
      <c r="AJ3" s="2250"/>
      <c r="AK3" s="2251"/>
      <c r="AL3" s="1978"/>
      <c r="AM3" s="1978"/>
      <c r="AN3" s="1978"/>
      <c r="AO3" s="1978"/>
      <c r="AP3" s="1978"/>
      <c r="AQ3" s="1978"/>
      <c r="AR3" s="1978"/>
      <c r="AS3" s="1978"/>
      <c r="AT3" s="1979"/>
      <c r="AU3" s="505"/>
      <c r="AV3" s="505"/>
      <c r="AW3" s="505"/>
      <c r="AX3" s="505"/>
      <c r="AY3" s="505"/>
      <c r="AZ3" s="505"/>
      <c r="BV3" s="726"/>
      <c r="BW3" s="726"/>
      <c r="BX3" s="726"/>
      <c r="BY3" s="726"/>
      <c r="BZ3" s="726"/>
      <c r="CA3" s="726"/>
      <c r="CB3" s="726"/>
      <c r="CC3" s="726"/>
      <c r="CD3" s="714" t="s">
        <v>130</v>
      </c>
    </row>
    <row r="4" spans="1:82" ht="27" customHeight="1" thickBot="1">
      <c r="B4" s="2120" t="s">
        <v>724</v>
      </c>
      <c r="C4" s="2121"/>
      <c r="D4" s="2121"/>
      <c r="E4" s="2121"/>
      <c r="F4" s="2121"/>
      <c r="G4" s="2121"/>
      <c r="H4" s="729"/>
      <c r="I4" s="2122">
        <f>①利用!S8</f>
        <v>0</v>
      </c>
      <c r="J4" s="2122"/>
      <c r="K4" s="2122"/>
      <c r="L4" s="2122"/>
      <c r="M4" s="2122"/>
      <c r="N4" s="2122"/>
      <c r="O4" s="2122"/>
      <c r="P4" s="2122"/>
      <c r="Q4" s="2122"/>
      <c r="R4" s="2122"/>
      <c r="S4" s="2122"/>
      <c r="T4" s="2122"/>
      <c r="U4" s="2122"/>
      <c r="V4" s="2122"/>
      <c r="W4" s="2258" t="s">
        <v>527</v>
      </c>
      <c r="X4" s="2259"/>
      <c r="Y4" s="2259"/>
      <c r="Z4" s="850">
        <f>SUM(①利用!N24:R26)</f>
        <v>0</v>
      </c>
      <c r="AA4" s="850">
        <f>SUM(①利用!V24:Z26)</f>
        <v>0</v>
      </c>
      <c r="AB4" s="2101">
        <f>SUM(Z4:AA4)</f>
        <v>0</v>
      </c>
      <c r="AC4" s="2102"/>
      <c r="AD4" s="851"/>
      <c r="AE4" s="851"/>
      <c r="AF4" s="851"/>
      <c r="AG4" s="851"/>
      <c r="AH4" s="2252"/>
      <c r="AI4" s="2253"/>
      <c r="AJ4" s="2253"/>
      <c r="AK4" s="2254"/>
      <c r="AL4" s="2260" t="s">
        <v>147</v>
      </c>
      <c r="AM4" s="2260"/>
      <c r="AN4" s="2261"/>
      <c r="AO4" s="2133">
        <f>①利用!G29</f>
        <v>0</v>
      </c>
      <c r="AP4" s="2134"/>
      <c r="AQ4" s="2134"/>
      <c r="AR4" s="2134"/>
      <c r="AS4" s="2134"/>
      <c r="AT4" s="2135"/>
      <c r="AU4" s="616"/>
      <c r="AV4" s="616"/>
      <c r="AW4" s="616"/>
      <c r="AX4" s="616"/>
      <c r="AY4" s="616"/>
      <c r="AZ4" s="616"/>
      <c r="BV4" s="726"/>
      <c r="BW4" s="726"/>
      <c r="BX4" s="726"/>
      <c r="BY4" s="726"/>
      <c r="BZ4" s="726"/>
      <c r="CA4" s="726"/>
      <c r="CB4" s="726"/>
      <c r="CC4" s="726"/>
      <c r="CD4" s="715" t="s">
        <v>131</v>
      </c>
    </row>
    <row r="5" spans="1:82" s="13" customFormat="1" ht="27" customHeight="1" thickBot="1">
      <c r="A5" s="11"/>
      <c r="B5" s="2123" t="s">
        <v>310</v>
      </c>
      <c r="C5" s="2124"/>
      <c r="D5" s="2118">
        <f>①利用!O20</f>
        <v>0</v>
      </c>
      <c r="E5" s="2118"/>
      <c r="F5" s="441" t="s">
        <v>93</v>
      </c>
      <c r="G5" s="2119">
        <f>①利用!Q20</f>
        <v>0</v>
      </c>
      <c r="H5" s="2119"/>
      <c r="I5" s="442" t="s">
        <v>87</v>
      </c>
      <c r="J5" s="441" t="s">
        <v>46</v>
      </c>
      <c r="K5" s="595">
        <f>①利用!O21</f>
        <v>0</v>
      </c>
      <c r="L5" s="443" t="s">
        <v>3</v>
      </c>
      <c r="M5" s="596">
        <f>①利用!Q21</f>
        <v>0</v>
      </c>
      <c r="N5" s="444" t="s">
        <v>87</v>
      </c>
      <c r="O5" s="825" t="s">
        <v>15</v>
      </c>
      <c r="P5" s="826">
        <f>①利用!AD20</f>
        <v>0</v>
      </c>
      <c r="Q5" s="827" t="s">
        <v>762</v>
      </c>
      <c r="R5" s="2229">
        <f>①利用!AI20</f>
        <v>1</v>
      </c>
      <c r="S5" s="2229"/>
      <c r="T5" s="2229"/>
      <c r="U5" s="2230" t="s">
        <v>393</v>
      </c>
      <c r="V5" s="2231"/>
      <c r="W5" s="2247" t="s">
        <v>92</v>
      </c>
      <c r="X5" s="2248"/>
      <c r="Y5" s="2248"/>
      <c r="Z5" s="852">
        <f>①利用!N23</f>
        <v>0</v>
      </c>
      <c r="AA5" s="852">
        <f>①利用!V23</f>
        <v>0</v>
      </c>
      <c r="AB5" s="2101">
        <f>SUM(Z5:AA5)</f>
        <v>0</v>
      </c>
      <c r="AC5" s="2102"/>
      <c r="AD5" s="853"/>
      <c r="AE5" s="853"/>
      <c r="AF5" s="853"/>
      <c r="AG5" s="853"/>
      <c r="AH5" s="2255"/>
      <c r="AI5" s="2256"/>
      <c r="AJ5" s="2256"/>
      <c r="AK5" s="2257"/>
      <c r="AL5" s="2262" t="s">
        <v>543</v>
      </c>
      <c r="AM5" s="2262"/>
      <c r="AN5" s="2263"/>
      <c r="AO5" s="2133">
        <f>①利用!Y29</f>
        <v>0</v>
      </c>
      <c r="AP5" s="2134"/>
      <c r="AQ5" s="2134"/>
      <c r="AR5" s="2134"/>
      <c r="AS5" s="2134"/>
      <c r="AT5" s="2135"/>
      <c r="AU5" s="616"/>
      <c r="AV5" s="616"/>
      <c r="AW5" s="616"/>
      <c r="AX5" s="616"/>
      <c r="AY5" s="616"/>
      <c r="AZ5" s="616"/>
      <c r="BV5" s="727"/>
      <c r="BW5" s="727"/>
      <c r="BX5" s="727"/>
      <c r="BY5" s="727"/>
      <c r="BZ5" s="727"/>
      <c r="CA5" s="727"/>
      <c r="CB5" s="727"/>
      <c r="CC5" s="727"/>
      <c r="CD5" s="715" t="s">
        <v>132</v>
      </c>
    </row>
    <row r="6" spans="1:82" s="14" customFormat="1" ht="18" customHeight="1">
      <c r="B6" s="495"/>
      <c r="C6" s="496"/>
      <c r="D6" s="497"/>
      <c r="E6" s="2103" t="s">
        <v>107</v>
      </c>
      <c r="F6" s="2064" t="s">
        <v>678</v>
      </c>
      <c r="G6" s="2065"/>
      <c r="H6" s="2066"/>
      <c r="I6" s="2105" t="s">
        <v>503</v>
      </c>
      <c r="J6" s="2106"/>
      <c r="K6" s="2106"/>
      <c r="L6" s="494" t="s">
        <v>504</v>
      </c>
      <c r="M6" s="2109" t="s">
        <v>677</v>
      </c>
      <c r="N6" s="2109"/>
      <c r="O6" s="2109"/>
      <c r="P6" s="2109"/>
      <c r="Q6" s="493" t="s">
        <v>676</v>
      </c>
      <c r="R6" s="2110" t="s">
        <v>140</v>
      </c>
      <c r="S6" s="2111"/>
      <c r="T6" s="2111"/>
      <c r="U6" s="2111"/>
      <c r="V6" s="2112"/>
      <c r="W6" s="2116" t="s">
        <v>160</v>
      </c>
      <c r="X6" s="2116"/>
      <c r="Y6" s="2116"/>
      <c r="Z6" s="2116"/>
      <c r="AA6" s="2116"/>
      <c r="AB6" s="2116"/>
      <c r="AC6" s="2116"/>
      <c r="AD6" s="493"/>
      <c r="AE6" s="493"/>
      <c r="AF6" s="493"/>
      <c r="AG6" s="493"/>
      <c r="AH6" s="2241" t="s">
        <v>145</v>
      </c>
      <c r="AI6" s="2242"/>
      <c r="AJ6" s="2242"/>
      <c r="AK6" s="2242"/>
      <c r="AL6" s="2242"/>
      <c r="AM6" s="2243"/>
      <c r="AN6" s="2237" t="s">
        <v>718</v>
      </c>
      <c r="AO6" s="2116"/>
      <c r="AP6" s="2116"/>
      <c r="AQ6" s="2116"/>
      <c r="AR6" s="2116"/>
      <c r="AS6" s="2116"/>
      <c r="AT6" s="2238"/>
      <c r="AU6" s="617"/>
      <c r="AV6" s="617"/>
      <c r="AW6" s="617"/>
      <c r="AX6" s="617"/>
      <c r="AY6" s="617"/>
      <c r="AZ6" s="617"/>
      <c r="BV6" s="519"/>
      <c r="BW6" s="519"/>
      <c r="BX6" s="519"/>
      <c r="BY6" s="519"/>
      <c r="BZ6" s="519"/>
      <c r="CA6" s="519"/>
      <c r="CB6" s="519"/>
      <c r="CC6" s="519"/>
    </row>
    <row r="7" spans="1:82" s="14" customFormat="1" ht="18" customHeight="1" thickBot="1">
      <c r="B7" s="498"/>
      <c r="C7" s="499"/>
      <c r="D7" s="500"/>
      <c r="E7" s="2104"/>
      <c r="F7" s="2067" t="s">
        <v>679</v>
      </c>
      <c r="G7" s="2068"/>
      <c r="H7" s="2069"/>
      <c r="I7" s="2107"/>
      <c r="J7" s="2108"/>
      <c r="K7" s="2108"/>
      <c r="L7" s="605" t="s">
        <v>505</v>
      </c>
      <c r="M7" s="2078" t="s">
        <v>506</v>
      </c>
      <c r="N7" s="2078"/>
      <c r="O7" s="2078"/>
      <c r="P7" s="2078"/>
      <c r="Q7" s="606" t="s">
        <v>676</v>
      </c>
      <c r="R7" s="2113"/>
      <c r="S7" s="2114"/>
      <c r="T7" s="2114"/>
      <c r="U7" s="2114"/>
      <c r="V7" s="2115"/>
      <c r="W7" s="2117"/>
      <c r="X7" s="2117"/>
      <c r="Y7" s="2117"/>
      <c r="Z7" s="2117"/>
      <c r="AA7" s="2117"/>
      <c r="AB7" s="2117"/>
      <c r="AC7" s="2117"/>
      <c r="AD7" s="606"/>
      <c r="AE7" s="606"/>
      <c r="AF7" s="606"/>
      <c r="AG7" s="606"/>
      <c r="AH7" s="2244"/>
      <c r="AI7" s="2245"/>
      <c r="AJ7" s="2245"/>
      <c r="AK7" s="2245"/>
      <c r="AL7" s="2245"/>
      <c r="AM7" s="2246"/>
      <c r="AN7" s="2239"/>
      <c r="AO7" s="2117"/>
      <c r="AP7" s="2117"/>
      <c r="AQ7" s="2117"/>
      <c r="AR7" s="2117"/>
      <c r="AS7" s="2117"/>
      <c r="AT7" s="2240"/>
      <c r="AU7" s="617"/>
      <c r="AV7" s="617"/>
      <c r="AW7" s="617"/>
      <c r="AX7" s="617"/>
      <c r="AY7" s="617"/>
      <c r="AZ7" s="617"/>
    </row>
    <row r="8" spans="1:82" ht="22.9" customHeight="1" thickBot="1">
      <c r="B8" s="2057" t="s">
        <v>740</v>
      </c>
      <c r="C8" s="2058"/>
      <c r="D8" s="2059"/>
      <c r="E8" s="2018"/>
      <c r="F8" s="2019"/>
      <c r="G8" s="2019"/>
      <c r="H8" s="2020"/>
      <c r="I8" s="2060" t="s">
        <v>81</v>
      </c>
      <c r="J8" s="2061"/>
      <c r="K8" s="2062" t="s">
        <v>316</v>
      </c>
      <c r="L8" s="2063"/>
      <c r="M8" s="2063"/>
      <c r="N8" s="2063"/>
      <c r="O8" s="2061"/>
      <c r="P8" s="503" t="s">
        <v>82</v>
      </c>
      <c r="Q8" s="504" t="s">
        <v>681</v>
      </c>
      <c r="R8" s="2079" t="s">
        <v>760</v>
      </c>
      <c r="S8" s="2080"/>
      <c r="T8" s="2080"/>
      <c r="U8" s="2080"/>
      <c r="V8" s="2081"/>
      <c r="W8" s="2063" t="s">
        <v>81</v>
      </c>
      <c r="X8" s="2061"/>
      <c r="Y8" s="2062" t="s">
        <v>83</v>
      </c>
      <c r="Z8" s="2063"/>
      <c r="AA8" s="2063"/>
      <c r="AB8" s="501" t="s">
        <v>82</v>
      </c>
      <c r="AC8" s="492" t="s">
        <v>681</v>
      </c>
      <c r="AD8" s="504"/>
      <c r="AE8" s="504"/>
      <c r="AF8" s="504"/>
      <c r="AG8" s="504"/>
      <c r="AH8" s="2079" t="s">
        <v>761</v>
      </c>
      <c r="AI8" s="2080"/>
      <c r="AJ8" s="2080"/>
      <c r="AK8" s="2080"/>
      <c r="AL8" s="2080"/>
      <c r="AM8" s="2081"/>
      <c r="AN8" s="2060" t="s">
        <v>81</v>
      </c>
      <c r="AO8" s="2061"/>
      <c r="AP8" s="2136" t="s">
        <v>150</v>
      </c>
      <c r="AQ8" s="2080"/>
      <c r="AR8" s="2080"/>
      <c r="AS8" s="501" t="s">
        <v>82</v>
      </c>
      <c r="AT8" s="607" t="s">
        <v>681</v>
      </c>
      <c r="AU8" s="618"/>
      <c r="AV8" s="618"/>
      <c r="AW8" s="618"/>
      <c r="AX8" s="618"/>
      <c r="AY8" s="618"/>
      <c r="AZ8" s="618"/>
      <c r="BD8" s="14"/>
      <c r="BF8" s="14"/>
    </row>
    <row r="9" spans="1:82" ht="27" customHeight="1">
      <c r="B9" s="2057"/>
      <c r="C9" s="2058"/>
      <c r="D9" s="2059"/>
      <c r="E9" s="703"/>
      <c r="F9" s="672" t="s">
        <v>675</v>
      </c>
      <c r="G9" s="705"/>
      <c r="H9" s="672" t="s">
        <v>674</v>
      </c>
      <c r="I9" s="1964"/>
      <c r="J9" s="1965"/>
      <c r="K9" s="1902"/>
      <c r="L9" s="1903"/>
      <c r="M9" s="1903"/>
      <c r="N9" s="1903"/>
      <c r="O9" s="1904"/>
      <c r="P9" s="2"/>
      <c r="Q9" s="480"/>
      <c r="R9" s="1930"/>
      <c r="S9" s="1931"/>
      <c r="T9" s="674" t="s">
        <v>19</v>
      </c>
      <c r="U9" s="712"/>
      <c r="V9" s="675" t="s">
        <v>20</v>
      </c>
      <c r="W9" s="1963"/>
      <c r="X9" s="1890"/>
      <c r="Y9" s="2021"/>
      <c r="Z9" s="2022"/>
      <c r="AA9" s="2022"/>
      <c r="AB9" s="5"/>
      <c r="AC9" s="5"/>
      <c r="AD9" s="673"/>
      <c r="AE9" s="673"/>
      <c r="AF9" s="673"/>
      <c r="AG9" s="673"/>
      <c r="AH9" s="1930">
        <v>17</v>
      </c>
      <c r="AI9" s="1931"/>
      <c r="AJ9" s="674" t="s">
        <v>19</v>
      </c>
      <c r="AK9" s="1931">
        <v>30</v>
      </c>
      <c r="AL9" s="1931"/>
      <c r="AM9" s="675" t="s">
        <v>20</v>
      </c>
      <c r="AN9" s="1889"/>
      <c r="AO9" s="1890"/>
      <c r="AP9" s="1902"/>
      <c r="AQ9" s="1903"/>
      <c r="AR9" s="1904"/>
      <c r="AS9" s="491"/>
      <c r="AT9" s="3"/>
      <c r="AU9" s="480"/>
      <c r="AV9" s="2201">
        <f>I4</f>
        <v>0</v>
      </c>
      <c r="AW9" s="2187"/>
      <c r="AX9" s="2188"/>
      <c r="AY9" s="2184">
        <f>AO4</f>
        <v>0</v>
      </c>
      <c r="AZ9" s="619" t="s">
        <v>710</v>
      </c>
      <c r="BA9" s="620">
        <f>Z3</f>
        <v>0</v>
      </c>
      <c r="BB9" s="620">
        <f>AA3</f>
        <v>0</v>
      </c>
      <c r="BC9" s="621">
        <f>SUM(BA9:BB9)</f>
        <v>0</v>
      </c>
      <c r="BD9" s="1921" t="s">
        <v>720</v>
      </c>
      <c r="BE9" s="1921"/>
      <c r="BJ9" s="12">
        <v>7</v>
      </c>
      <c r="BN9" s="728"/>
    </row>
    <row r="10" spans="1:82" ht="27" customHeight="1">
      <c r="B10" s="2057"/>
      <c r="C10" s="2058"/>
      <c r="D10" s="2059"/>
      <c r="E10" s="1961" t="s">
        <v>763</v>
      </c>
      <c r="F10" s="2051"/>
      <c r="G10" s="2052"/>
      <c r="H10" s="2053"/>
      <c r="I10" s="1964"/>
      <c r="J10" s="1965"/>
      <c r="K10" s="1902"/>
      <c r="L10" s="1903"/>
      <c r="M10" s="1903"/>
      <c r="N10" s="1903"/>
      <c r="O10" s="1904"/>
      <c r="P10" s="2"/>
      <c r="Q10" s="480"/>
      <c r="R10" s="1959" t="s">
        <v>763</v>
      </c>
      <c r="S10" s="1932">
        <f>③料金!L26</f>
        <v>0</v>
      </c>
      <c r="T10" s="1933"/>
      <c r="U10" s="1933"/>
      <c r="V10" s="1934"/>
      <c r="W10" s="1963"/>
      <c r="X10" s="1890"/>
      <c r="Y10" s="2021"/>
      <c r="Z10" s="2022"/>
      <c r="AA10" s="2022"/>
      <c r="AB10" s="5"/>
      <c r="AC10" s="5"/>
      <c r="AD10" s="673"/>
      <c r="AE10" s="673"/>
      <c r="AF10" s="673"/>
      <c r="AG10" s="673"/>
      <c r="AH10" s="2006" t="s">
        <v>763</v>
      </c>
      <c r="AI10" s="2009">
        <f>③料金!L29</f>
        <v>0</v>
      </c>
      <c r="AJ10" s="2010"/>
      <c r="AK10" s="2010"/>
      <c r="AL10" s="2010"/>
      <c r="AM10" s="2011"/>
      <c r="AN10" s="1889"/>
      <c r="AO10" s="1890"/>
      <c r="AP10" s="1902"/>
      <c r="AQ10" s="1903"/>
      <c r="AR10" s="1904"/>
      <c r="AS10" s="491"/>
      <c r="AT10" s="3"/>
      <c r="AU10" s="480"/>
      <c r="AV10" s="2189"/>
      <c r="AW10" s="2190"/>
      <c r="AX10" s="2191"/>
      <c r="AY10" s="2185"/>
      <c r="AZ10" s="622" t="s">
        <v>711</v>
      </c>
      <c r="BA10" s="623">
        <f>Z4+Z5</f>
        <v>0</v>
      </c>
      <c r="BB10" s="623">
        <f>AA4+AA5</f>
        <v>0</v>
      </c>
      <c r="BC10" s="624">
        <f>SUM(BA10:BB10)</f>
        <v>0</v>
      </c>
      <c r="BD10" s="1921"/>
      <c r="BE10" s="1921"/>
      <c r="BJ10" s="186">
        <v>43069</v>
      </c>
    </row>
    <row r="11" spans="1:82" ht="27" customHeight="1" thickBot="1">
      <c r="B11" s="1994">
        <f>BJ12</f>
        <v>45991</v>
      </c>
      <c r="C11" s="1995"/>
      <c r="D11" s="1996"/>
      <c r="E11" s="1962"/>
      <c r="F11" s="2054"/>
      <c r="G11" s="2055"/>
      <c r="H11" s="2056"/>
      <c r="I11" s="1964"/>
      <c r="J11" s="1965"/>
      <c r="K11" s="1902"/>
      <c r="L11" s="1903"/>
      <c r="M11" s="1903"/>
      <c r="N11" s="1903"/>
      <c r="O11" s="1904"/>
      <c r="P11" s="2"/>
      <c r="Q11" s="480"/>
      <c r="R11" s="2087"/>
      <c r="S11" s="1935"/>
      <c r="T11" s="1936"/>
      <c r="U11" s="1936"/>
      <c r="V11" s="1937"/>
      <c r="W11" s="1963"/>
      <c r="X11" s="1890"/>
      <c r="Y11" s="2021"/>
      <c r="Z11" s="2022"/>
      <c r="AA11" s="2022"/>
      <c r="AB11" s="5"/>
      <c r="AC11" s="5"/>
      <c r="AD11" s="673"/>
      <c r="AE11" s="673"/>
      <c r="AF11" s="673"/>
      <c r="AG11" s="673"/>
      <c r="AH11" s="2007"/>
      <c r="AI11" s="2012"/>
      <c r="AJ11" s="2013"/>
      <c r="AK11" s="2013"/>
      <c r="AL11" s="2013"/>
      <c r="AM11" s="2014"/>
      <c r="AN11" s="1889"/>
      <c r="AO11" s="1890"/>
      <c r="AP11" s="1902"/>
      <c r="AQ11" s="1903"/>
      <c r="AR11" s="1904"/>
      <c r="AS11" s="491"/>
      <c r="AT11" s="3"/>
      <c r="AU11" s="480"/>
      <c r="AW11" s="618"/>
      <c r="AX11" s="618"/>
      <c r="AY11" s="2185"/>
      <c r="AZ11" s="622" t="s">
        <v>704</v>
      </c>
      <c r="BA11" s="623">
        <f>SUM(BA9:BA10)</f>
        <v>0</v>
      </c>
      <c r="BB11" s="625">
        <f>SUM(BB9:BB10)</f>
        <v>0</v>
      </c>
      <c r="BC11" s="624">
        <f>SUM(BC9:BC10)</f>
        <v>0</v>
      </c>
      <c r="BJ11" s="840">
        <v>8</v>
      </c>
    </row>
    <row r="12" spans="1:82" ht="27" customHeight="1">
      <c r="B12" s="1994"/>
      <c r="C12" s="1995"/>
      <c r="D12" s="1996"/>
      <c r="E12" s="677"/>
      <c r="F12" s="678"/>
      <c r="G12" s="678"/>
      <c r="H12" s="679"/>
      <c r="I12" s="1964"/>
      <c r="J12" s="1965"/>
      <c r="K12" s="1902"/>
      <c r="L12" s="1903"/>
      <c r="M12" s="1903"/>
      <c r="N12" s="1903"/>
      <c r="O12" s="1904"/>
      <c r="P12" s="2"/>
      <c r="Q12" s="480"/>
      <c r="R12" s="1938" t="s">
        <v>705</v>
      </c>
      <c r="S12" s="1939"/>
      <c r="T12" s="1939"/>
      <c r="U12" s="1939"/>
      <c r="V12" s="1940"/>
      <c r="W12" s="1963"/>
      <c r="X12" s="1890"/>
      <c r="Y12" s="2021"/>
      <c r="Z12" s="2022"/>
      <c r="AA12" s="2022"/>
      <c r="AB12" s="5"/>
      <c r="AC12" s="5"/>
      <c r="AD12" s="673"/>
      <c r="AE12" s="673"/>
      <c r="AF12" s="673"/>
      <c r="AG12" s="673"/>
      <c r="AH12" s="2008"/>
      <c r="AI12" s="2015"/>
      <c r="AJ12" s="2016"/>
      <c r="AK12" s="2016"/>
      <c r="AL12" s="2016"/>
      <c r="AM12" s="2017"/>
      <c r="AN12" s="1889"/>
      <c r="AO12" s="1890"/>
      <c r="AP12" s="1902"/>
      <c r="AQ12" s="1903"/>
      <c r="AR12" s="1904"/>
      <c r="AS12" s="491"/>
      <c r="AT12" s="3"/>
      <c r="AU12" s="480"/>
      <c r="AW12" s="618"/>
      <c r="AX12" s="618"/>
      <c r="AY12" s="2185"/>
      <c r="AZ12" s="626"/>
      <c r="BA12" s="627"/>
      <c r="BB12" s="628"/>
      <c r="BC12" s="629"/>
      <c r="BI12" s="839">
        <v>45991</v>
      </c>
      <c r="BJ12" s="356">
        <f>DATE(BJ11+2018,D5,G5)</f>
        <v>45991</v>
      </c>
      <c r="BL12" s="356">
        <v>45626</v>
      </c>
    </row>
    <row r="13" spans="1:82" ht="27" customHeight="1" thickBot="1">
      <c r="B13" s="1973" t="s">
        <v>84</v>
      </c>
      <c r="C13" s="2000"/>
      <c r="D13" s="2001"/>
      <c r="E13" s="680"/>
      <c r="F13" s="681"/>
      <c r="G13" s="681"/>
      <c r="H13" s="682"/>
      <c r="I13" s="1964"/>
      <c r="J13" s="1965"/>
      <c r="K13" s="1902"/>
      <c r="L13" s="1903"/>
      <c r="M13" s="1903"/>
      <c r="N13" s="1903"/>
      <c r="O13" s="1904"/>
      <c r="P13" s="2"/>
      <c r="Q13" s="480"/>
      <c r="R13" s="1997" t="str">
        <f>③料金!E27</f>
        <v>のり弁当</v>
      </c>
      <c r="S13" s="1998"/>
      <c r="T13" s="1998"/>
      <c r="U13" s="1998"/>
      <c r="V13" s="1999"/>
      <c r="W13" s="1963"/>
      <c r="X13" s="1890"/>
      <c r="Y13" s="2021"/>
      <c r="Z13" s="2022"/>
      <c r="AA13" s="2022"/>
      <c r="AB13" s="5"/>
      <c r="AC13" s="5"/>
      <c r="AD13" s="673"/>
      <c r="AE13" s="673"/>
      <c r="AF13" s="673"/>
      <c r="AG13" s="673"/>
      <c r="AH13" s="2214" t="s">
        <v>764</v>
      </c>
      <c r="AI13" s="2095">
        <f>③料金!L30</f>
        <v>0</v>
      </c>
      <c r="AJ13" s="2096"/>
      <c r="AK13" s="2096"/>
      <c r="AL13" s="2096"/>
      <c r="AM13" s="2097"/>
      <c r="AN13" s="1889"/>
      <c r="AO13" s="1890"/>
      <c r="AP13" s="1899"/>
      <c r="AQ13" s="1900"/>
      <c r="AR13" s="1901"/>
      <c r="AS13" s="491"/>
      <c r="AT13" s="3"/>
      <c r="AU13" s="480"/>
      <c r="AW13" s="618"/>
      <c r="AX13" s="618"/>
      <c r="AY13" s="2185"/>
      <c r="AZ13" s="626"/>
      <c r="BA13" s="627"/>
      <c r="BB13" s="628"/>
      <c r="BC13" s="629"/>
      <c r="BI13" s="839">
        <v>45992</v>
      </c>
      <c r="BJ13" s="356">
        <f>BJ12+1</f>
        <v>45992</v>
      </c>
      <c r="BL13" s="356">
        <v>45627</v>
      </c>
    </row>
    <row r="14" spans="1:82" ht="27" customHeight="1" thickTop="1">
      <c r="B14" s="2070">
        <f>BJ12</f>
        <v>45991</v>
      </c>
      <c r="C14" s="2071"/>
      <c r="D14" s="2072"/>
      <c r="E14" s="1922"/>
      <c r="F14" s="1924" t="s">
        <v>707</v>
      </c>
      <c r="G14" s="1925"/>
      <c r="H14" s="1926"/>
      <c r="I14" s="1964"/>
      <c r="J14" s="1965"/>
      <c r="K14" s="1902"/>
      <c r="L14" s="1903"/>
      <c r="M14" s="1903"/>
      <c r="N14" s="1903"/>
      <c r="O14" s="1904"/>
      <c r="P14" s="2"/>
      <c r="Q14" s="480"/>
      <c r="R14" s="1959" t="s">
        <v>126</v>
      </c>
      <c r="S14" s="2095">
        <f>③料金!L27</f>
        <v>0</v>
      </c>
      <c r="T14" s="2096"/>
      <c r="U14" s="2096"/>
      <c r="V14" s="2097"/>
      <c r="W14" s="604"/>
      <c r="X14" s="488"/>
      <c r="Y14" s="2021"/>
      <c r="Z14" s="2022"/>
      <c r="AA14" s="2022"/>
      <c r="AB14" s="5"/>
      <c r="AC14" s="5"/>
      <c r="AD14" s="673"/>
      <c r="AE14" s="673"/>
      <c r="AF14" s="673"/>
      <c r="AG14" s="673"/>
      <c r="AH14" s="2235"/>
      <c r="AI14" s="2198"/>
      <c r="AJ14" s="2199"/>
      <c r="AK14" s="2199"/>
      <c r="AL14" s="2199"/>
      <c r="AM14" s="2200"/>
      <c r="AN14" s="1910" t="s">
        <v>682</v>
      </c>
      <c r="AO14" s="1911"/>
      <c r="AP14" s="1911"/>
      <c r="AQ14" s="1911"/>
      <c r="AR14" s="1911"/>
      <c r="AS14" s="1911"/>
      <c r="AT14" s="1912"/>
      <c r="AU14" s="716"/>
      <c r="AW14" s="618"/>
      <c r="AX14" s="618"/>
      <c r="AY14" s="2185"/>
      <c r="AZ14" s="626"/>
      <c r="BA14" s="627"/>
      <c r="BB14" s="628"/>
      <c r="BC14" s="629"/>
      <c r="BI14" s="839">
        <v>45991</v>
      </c>
      <c r="BJ14" s="356">
        <f>DATE(BJ11+2018,K5,M5)</f>
        <v>45991</v>
      </c>
      <c r="BL14" s="356">
        <v>45626</v>
      </c>
    </row>
    <row r="15" spans="1:82" ht="27" customHeight="1">
      <c r="B15" s="2070"/>
      <c r="C15" s="2071"/>
      <c r="D15" s="2072"/>
      <c r="E15" s="1923"/>
      <c r="F15" s="1927"/>
      <c r="G15" s="1928"/>
      <c r="H15" s="1929"/>
      <c r="I15" s="2082"/>
      <c r="J15" s="2003"/>
      <c r="K15" s="1902"/>
      <c r="L15" s="1903"/>
      <c r="M15" s="1903"/>
      <c r="N15" s="1903"/>
      <c r="O15" s="1904"/>
      <c r="P15" s="481"/>
      <c r="Q15" s="487"/>
      <c r="R15" s="1960"/>
      <c r="S15" s="2098"/>
      <c r="T15" s="2099"/>
      <c r="U15" s="2099"/>
      <c r="V15" s="2100"/>
      <c r="W15" s="2086">
        <v>0.6875</v>
      </c>
      <c r="X15" s="2005"/>
      <c r="Y15" s="105" t="s">
        <v>646</v>
      </c>
      <c r="Z15" s="106"/>
      <c r="AA15" s="106"/>
      <c r="AB15" s="485"/>
      <c r="AC15" s="489"/>
      <c r="AD15" s="683"/>
      <c r="AE15" s="683"/>
      <c r="AF15" s="683"/>
      <c r="AG15" s="683"/>
      <c r="AH15" s="2236"/>
      <c r="AI15" s="2098"/>
      <c r="AJ15" s="2099"/>
      <c r="AK15" s="2099"/>
      <c r="AL15" s="2099"/>
      <c r="AM15" s="2100"/>
      <c r="AN15" s="1906"/>
      <c r="AO15" s="1907"/>
      <c r="AP15" s="684" t="s">
        <v>46</v>
      </c>
      <c r="AQ15" s="1905"/>
      <c r="AR15" s="1905"/>
      <c r="AS15" s="765"/>
      <c r="AT15" s="766"/>
      <c r="AW15" s="618"/>
      <c r="AX15" s="618"/>
      <c r="AY15" s="630" t="s">
        <v>712</v>
      </c>
      <c r="AZ15" s="626"/>
      <c r="BA15" s="627"/>
      <c r="BB15" s="628"/>
      <c r="BC15" s="629"/>
      <c r="BJ15" s="356" t="e">
        <f>DATE(BJ11+2018,E9,H9)</f>
        <v>#VALUE!</v>
      </c>
    </row>
    <row r="16" spans="1:82" ht="27" customHeight="1">
      <c r="B16" s="1973" t="s">
        <v>87</v>
      </c>
      <c r="C16" s="2000"/>
      <c r="D16" s="2001"/>
      <c r="E16" s="685"/>
      <c r="F16" s="686"/>
      <c r="G16" s="686"/>
      <c r="H16" s="687"/>
      <c r="I16" s="1966" t="s">
        <v>89</v>
      </c>
      <c r="J16" s="597"/>
      <c r="K16" s="1968"/>
      <c r="L16" s="1969"/>
      <c r="M16" s="1969"/>
      <c r="N16" s="1969"/>
      <c r="O16" s="1970"/>
      <c r="P16" s="482"/>
      <c r="Q16" s="480"/>
      <c r="R16" s="854"/>
      <c r="S16" s="1949" t="s">
        <v>706</v>
      </c>
      <c r="T16" s="1949"/>
      <c r="U16" s="1949"/>
      <c r="V16" s="1950"/>
      <c r="W16" s="1971" t="s">
        <v>85</v>
      </c>
      <c r="X16" s="610"/>
      <c r="Y16" s="2088"/>
      <c r="Z16" s="2089"/>
      <c r="AA16" s="2089"/>
      <c r="AB16" s="5"/>
      <c r="AC16" s="5"/>
      <c r="AD16" s="673"/>
      <c r="AE16" s="673"/>
      <c r="AF16" s="673"/>
      <c r="AG16" s="673"/>
      <c r="AH16" s="855"/>
      <c r="AI16" s="2192" t="s">
        <v>707</v>
      </c>
      <c r="AJ16" s="2193"/>
      <c r="AK16" s="2193"/>
      <c r="AL16" s="2193"/>
      <c r="AM16" s="2194"/>
      <c r="AN16" s="1913" t="s">
        <v>85</v>
      </c>
      <c r="AO16" s="688"/>
      <c r="AP16" s="2205"/>
      <c r="AQ16" s="2206"/>
      <c r="AR16" s="2207"/>
      <c r="AS16" s="689"/>
      <c r="AT16" s="676"/>
      <c r="AU16" s="717"/>
      <c r="AW16" s="618"/>
      <c r="AX16" s="618"/>
      <c r="AY16" s="630"/>
      <c r="AZ16" s="626"/>
      <c r="BA16" s="627"/>
      <c r="BB16" s="628"/>
      <c r="BC16" s="629"/>
      <c r="BJ16" s="356" t="e">
        <f>BJ15+1</f>
        <v>#VALUE!</v>
      </c>
    </row>
    <row r="17" spans="2:73" ht="27" customHeight="1" thickBot="1">
      <c r="B17" s="599" t="s">
        <v>312</v>
      </c>
      <c r="C17" s="846">
        <f>BJ12</f>
        <v>45991</v>
      </c>
      <c r="D17" s="600" t="s">
        <v>88</v>
      </c>
      <c r="E17" s="690"/>
      <c r="F17" s="691"/>
      <c r="G17" s="691"/>
      <c r="H17" s="692"/>
      <c r="I17" s="1967"/>
      <c r="J17" s="598"/>
      <c r="K17" s="2035"/>
      <c r="L17" s="2036"/>
      <c r="M17" s="2036"/>
      <c r="N17" s="2036"/>
      <c r="O17" s="2037"/>
      <c r="P17" s="484"/>
      <c r="Q17" s="4"/>
      <c r="R17" s="824"/>
      <c r="S17" s="1951" t="s">
        <v>707</v>
      </c>
      <c r="T17" s="1952"/>
      <c r="U17" s="1952"/>
      <c r="V17" s="1953"/>
      <c r="W17" s="1972"/>
      <c r="X17" s="598"/>
      <c r="Y17" s="2090"/>
      <c r="Z17" s="2091"/>
      <c r="AA17" s="2091"/>
      <c r="AB17" s="601"/>
      <c r="AC17" s="4"/>
      <c r="AD17" s="694"/>
      <c r="AE17" s="694"/>
      <c r="AF17" s="694"/>
      <c r="AG17" s="694"/>
      <c r="AH17" s="856"/>
      <c r="AI17" s="2195" t="s">
        <v>709</v>
      </c>
      <c r="AJ17" s="2196"/>
      <c r="AK17" s="2196"/>
      <c r="AL17" s="2196"/>
      <c r="AM17" s="2197"/>
      <c r="AN17" s="2232"/>
      <c r="AO17" s="693"/>
      <c r="AP17" s="2202"/>
      <c r="AQ17" s="2203"/>
      <c r="AR17" s="2204"/>
      <c r="AS17" s="695"/>
      <c r="AT17" s="696"/>
      <c r="AU17" s="480"/>
      <c r="AW17" s="618"/>
      <c r="AX17" s="618"/>
      <c r="AY17" s="630"/>
      <c r="AZ17" s="631"/>
      <c r="BA17" s="627"/>
      <c r="BB17" s="628"/>
      <c r="BC17" s="629"/>
      <c r="BJ17" s="356">
        <f>DATE(BJ11+2018,K9,M9)</f>
        <v>45991</v>
      </c>
    </row>
    <row r="18" spans="2:73" ht="27" customHeight="1" thickBot="1">
      <c r="B18" s="2050" t="s">
        <v>739</v>
      </c>
      <c r="C18" s="1992"/>
      <c r="D18" s="1993"/>
      <c r="E18" s="2018" t="s">
        <v>759</v>
      </c>
      <c r="F18" s="2019"/>
      <c r="G18" s="2019"/>
      <c r="H18" s="2020"/>
      <c r="I18" s="1986" t="s">
        <v>81</v>
      </c>
      <c r="J18" s="1987"/>
      <c r="K18" s="2038" t="s">
        <v>316</v>
      </c>
      <c r="L18" s="2039"/>
      <c r="M18" s="2039"/>
      <c r="N18" s="2039"/>
      <c r="O18" s="1987"/>
      <c r="P18" s="697" t="s">
        <v>82</v>
      </c>
      <c r="Q18" s="698" t="s">
        <v>681</v>
      </c>
      <c r="R18" s="2079" t="s">
        <v>760</v>
      </c>
      <c r="S18" s="2080"/>
      <c r="T18" s="2080"/>
      <c r="U18" s="2080"/>
      <c r="V18" s="2081"/>
      <c r="W18" s="1986" t="s">
        <v>81</v>
      </c>
      <c r="X18" s="1987"/>
      <c r="Y18" s="2038" t="s">
        <v>83</v>
      </c>
      <c r="Z18" s="2039"/>
      <c r="AA18" s="1987"/>
      <c r="AB18" s="699" t="s">
        <v>82</v>
      </c>
      <c r="AC18" s="700" t="s">
        <v>681</v>
      </c>
      <c r="AD18" s="698"/>
      <c r="AE18" s="698"/>
      <c r="AF18" s="698"/>
      <c r="AG18" s="698"/>
      <c r="AH18" s="2079" t="s">
        <v>761</v>
      </c>
      <c r="AI18" s="2080"/>
      <c r="AJ18" s="2080"/>
      <c r="AK18" s="2080"/>
      <c r="AL18" s="2080"/>
      <c r="AM18" s="2081"/>
      <c r="AN18" s="1986" t="s">
        <v>81</v>
      </c>
      <c r="AO18" s="1987"/>
      <c r="AP18" s="2220" t="s">
        <v>150</v>
      </c>
      <c r="AQ18" s="2221"/>
      <c r="AR18" s="2222"/>
      <c r="AS18" s="701" t="s">
        <v>82</v>
      </c>
      <c r="AT18" s="702" t="s">
        <v>681</v>
      </c>
      <c r="AU18" s="718"/>
      <c r="AW18" s="618"/>
      <c r="AX18" s="618"/>
      <c r="AY18" s="618"/>
      <c r="AZ18" s="618"/>
    </row>
    <row r="19" spans="2:73" ht="27" customHeight="1" thickBot="1">
      <c r="B19" s="1991"/>
      <c r="C19" s="1992"/>
      <c r="D19" s="1993"/>
      <c r="E19" s="703"/>
      <c r="F19" s="704" t="s">
        <v>19</v>
      </c>
      <c r="G19" s="705"/>
      <c r="H19" s="706" t="s">
        <v>20</v>
      </c>
      <c r="I19" s="2076"/>
      <c r="J19" s="2077"/>
      <c r="K19" s="2073" t="s">
        <v>721</v>
      </c>
      <c r="L19" s="2074"/>
      <c r="M19" s="2074"/>
      <c r="N19" s="2074"/>
      <c r="O19" s="2075"/>
      <c r="P19" s="2"/>
      <c r="Q19" s="480"/>
      <c r="R19" s="1930"/>
      <c r="S19" s="1931"/>
      <c r="T19" s="674" t="s">
        <v>19</v>
      </c>
      <c r="U19" s="712"/>
      <c r="V19" s="675" t="s">
        <v>20</v>
      </c>
      <c r="W19" s="1891"/>
      <c r="X19" s="1892"/>
      <c r="Y19" s="2092"/>
      <c r="Z19" s="2093"/>
      <c r="AA19" s="2094"/>
      <c r="AB19" s="5"/>
      <c r="AC19" s="5"/>
      <c r="AD19" s="673"/>
      <c r="AE19" s="673"/>
      <c r="AF19" s="673"/>
      <c r="AG19" s="673"/>
      <c r="AH19" s="2233"/>
      <c r="AI19" s="2234"/>
      <c r="AJ19" s="674" t="s">
        <v>675</v>
      </c>
      <c r="AK19" s="2234"/>
      <c r="AL19" s="2234"/>
      <c r="AM19" s="675" t="s">
        <v>674</v>
      </c>
      <c r="AN19" s="1889"/>
      <c r="AO19" s="1890"/>
      <c r="AP19" s="1902"/>
      <c r="AQ19" s="1903"/>
      <c r="AR19" s="1904"/>
      <c r="AS19" s="491"/>
      <c r="AT19" s="3"/>
      <c r="AU19" s="480"/>
      <c r="AV19" s="2186">
        <f>AV9</f>
        <v>0</v>
      </c>
      <c r="AW19" s="2187"/>
      <c r="AX19" s="2188"/>
      <c r="AY19" s="2184">
        <f>AY9</f>
        <v>0</v>
      </c>
      <c r="AZ19" s="619" t="s">
        <v>710</v>
      </c>
      <c r="BA19" s="620">
        <f>BA9</f>
        <v>0</v>
      </c>
      <c r="BB19" s="620">
        <f>BB9</f>
        <v>0</v>
      </c>
      <c r="BC19" s="621">
        <f>SUM(BA19:BB19)</f>
        <v>0</v>
      </c>
    </row>
    <row r="20" spans="2:73" ht="27" customHeight="1">
      <c r="B20" s="1991"/>
      <c r="C20" s="1992"/>
      <c r="D20" s="1993"/>
      <c r="E20" s="1961" t="s">
        <v>763</v>
      </c>
      <c r="F20" s="2029">
        <f>③料金!L32</f>
        <v>0</v>
      </c>
      <c r="G20" s="2030"/>
      <c r="H20" s="2031"/>
      <c r="I20" s="1964"/>
      <c r="J20" s="1965"/>
      <c r="K20" s="1902"/>
      <c r="L20" s="1903"/>
      <c r="M20" s="1903"/>
      <c r="N20" s="1903"/>
      <c r="O20" s="1904"/>
      <c r="P20" s="2"/>
      <c r="Q20" s="480"/>
      <c r="R20" s="1941" t="s">
        <v>763</v>
      </c>
      <c r="S20" s="1932">
        <f>③料金!L34</f>
        <v>0</v>
      </c>
      <c r="T20" s="1933"/>
      <c r="U20" s="1933"/>
      <c r="V20" s="1934"/>
      <c r="W20" s="1889"/>
      <c r="X20" s="1890"/>
      <c r="Y20" s="767"/>
      <c r="Z20" s="767"/>
      <c r="AA20" s="767"/>
      <c r="AB20" s="5"/>
      <c r="AC20" s="5"/>
      <c r="AD20" s="673"/>
      <c r="AE20" s="673"/>
      <c r="AF20" s="673"/>
      <c r="AG20" s="673"/>
      <c r="AH20" s="2217" t="s">
        <v>763</v>
      </c>
      <c r="AI20" s="1932">
        <f>③料金!L37</f>
        <v>0</v>
      </c>
      <c r="AJ20" s="1933"/>
      <c r="AK20" s="1933"/>
      <c r="AL20" s="1933"/>
      <c r="AM20" s="1934"/>
      <c r="AN20" s="1889"/>
      <c r="AO20" s="1890"/>
      <c r="AP20" s="1902"/>
      <c r="AQ20" s="1903"/>
      <c r="AR20" s="1904"/>
      <c r="AS20" s="491"/>
      <c r="AT20" s="3"/>
      <c r="AU20" s="480"/>
      <c r="AV20" s="2189"/>
      <c r="AW20" s="2190"/>
      <c r="AX20" s="2191"/>
      <c r="AY20" s="2185"/>
      <c r="AZ20" s="622" t="s">
        <v>711</v>
      </c>
      <c r="BA20" s="620">
        <f>BA10</f>
        <v>0</v>
      </c>
      <c r="BB20" s="620">
        <f>BB10</f>
        <v>0</v>
      </c>
      <c r="BC20" s="624">
        <f>SUM(BA20:BB20)</f>
        <v>0</v>
      </c>
      <c r="BJ20" s="12" t="s">
        <v>717</v>
      </c>
    </row>
    <row r="21" spans="2:73" ht="27" customHeight="1" thickBot="1">
      <c r="B21" s="1994">
        <f>BJ13</f>
        <v>45992</v>
      </c>
      <c r="C21" s="1995"/>
      <c r="D21" s="1996"/>
      <c r="E21" s="1962"/>
      <c r="F21" s="2032"/>
      <c r="G21" s="2033"/>
      <c r="H21" s="2034"/>
      <c r="I21" s="1964"/>
      <c r="J21" s="1965"/>
      <c r="K21" s="1902"/>
      <c r="L21" s="1903"/>
      <c r="M21" s="1903"/>
      <c r="N21" s="1903"/>
      <c r="O21" s="1904"/>
      <c r="P21" s="2"/>
      <c r="Q21" s="480"/>
      <c r="R21" s="2028"/>
      <c r="S21" s="1935"/>
      <c r="T21" s="1936"/>
      <c r="U21" s="1936"/>
      <c r="V21" s="1937"/>
      <c r="W21" s="1889"/>
      <c r="X21" s="1890"/>
      <c r="Y21" s="2021"/>
      <c r="Z21" s="2022"/>
      <c r="AA21" s="2023"/>
      <c r="AB21" s="5"/>
      <c r="AC21" s="5"/>
      <c r="AD21" s="673"/>
      <c r="AE21" s="673"/>
      <c r="AF21" s="673"/>
      <c r="AG21" s="673"/>
      <c r="AH21" s="2218"/>
      <c r="AI21" s="2208"/>
      <c r="AJ21" s="2209"/>
      <c r="AK21" s="2209"/>
      <c r="AL21" s="2209"/>
      <c r="AM21" s="2210"/>
      <c r="AN21" s="1889"/>
      <c r="AO21" s="1890"/>
      <c r="AP21" s="1902"/>
      <c r="AQ21" s="1903"/>
      <c r="AR21" s="1904"/>
      <c r="AS21" s="491"/>
      <c r="AT21" s="3"/>
      <c r="AU21" s="480"/>
      <c r="AW21" s="618"/>
      <c r="AX21" s="618"/>
      <c r="AY21" s="2185"/>
      <c r="AZ21" s="622" t="s">
        <v>704</v>
      </c>
      <c r="BA21" s="623">
        <f>SUM(BA19:BA20)</f>
        <v>0</v>
      </c>
      <c r="BB21" s="625">
        <f>SUM(BB19:BB20)</f>
        <v>0</v>
      </c>
      <c r="BC21" s="624">
        <f>SUM(BC19:BC20)</f>
        <v>0</v>
      </c>
      <c r="BJ21" s="12" t="s">
        <v>708</v>
      </c>
    </row>
    <row r="22" spans="2:73" ht="27" customHeight="1">
      <c r="B22" s="1994"/>
      <c r="C22" s="1995"/>
      <c r="D22" s="1996"/>
      <c r="E22" s="677"/>
      <c r="F22" s="678"/>
      <c r="G22" s="678"/>
      <c r="H22" s="679"/>
      <c r="I22" s="1964"/>
      <c r="J22" s="1965"/>
      <c r="K22" s="1902"/>
      <c r="L22" s="1903"/>
      <c r="M22" s="1903"/>
      <c r="N22" s="1903"/>
      <c r="O22" s="1904"/>
      <c r="P22" s="2"/>
      <c r="Q22" s="480"/>
      <c r="R22" s="1938" t="s">
        <v>705</v>
      </c>
      <c r="S22" s="1939"/>
      <c r="T22" s="1939"/>
      <c r="U22" s="1939"/>
      <c r="V22" s="1940"/>
      <c r="W22" s="1889"/>
      <c r="X22" s="1890"/>
      <c r="Y22" s="2021"/>
      <c r="Z22" s="2022"/>
      <c r="AA22" s="2023"/>
      <c r="AB22" s="5"/>
      <c r="AC22" s="5"/>
      <c r="AD22" s="673"/>
      <c r="AE22" s="673"/>
      <c r="AF22" s="673"/>
      <c r="AG22" s="673"/>
      <c r="AH22" s="2219"/>
      <c r="AI22" s="2211"/>
      <c r="AJ22" s="2212"/>
      <c r="AK22" s="2212"/>
      <c r="AL22" s="2212"/>
      <c r="AM22" s="2213"/>
      <c r="AN22" s="1889"/>
      <c r="AO22" s="1890"/>
      <c r="AP22" s="768"/>
      <c r="AQ22" s="768"/>
      <c r="AR22" s="768"/>
      <c r="AS22" s="491"/>
      <c r="AT22" s="3"/>
      <c r="AU22" s="480"/>
      <c r="AW22" s="618"/>
      <c r="AX22" s="618"/>
      <c r="AY22" s="2185"/>
      <c r="AZ22" s="626"/>
      <c r="BA22" s="627"/>
      <c r="BB22" s="628"/>
      <c r="BC22" s="629"/>
    </row>
    <row r="23" spans="2:73" ht="27" customHeight="1" thickBot="1">
      <c r="B23" s="1973" t="s">
        <v>84</v>
      </c>
      <c r="C23" s="2000"/>
      <c r="D23" s="2001"/>
      <c r="E23" s="680"/>
      <c r="F23" s="681"/>
      <c r="G23" s="681"/>
      <c r="H23" s="682"/>
      <c r="I23" s="1964"/>
      <c r="J23" s="1965"/>
      <c r="K23" s="1902"/>
      <c r="L23" s="1903"/>
      <c r="M23" s="1903"/>
      <c r="N23" s="1903"/>
      <c r="O23" s="1904"/>
      <c r="P23" s="2"/>
      <c r="Q23" s="480"/>
      <c r="R23" s="1956">
        <f>③料金!E35</f>
        <v>0</v>
      </c>
      <c r="S23" s="1957"/>
      <c r="T23" s="1957"/>
      <c r="U23" s="1957"/>
      <c r="V23" s="1958"/>
      <c r="W23" s="1889"/>
      <c r="X23" s="1890"/>
      <c r="Y23" s="2021"/>
      <c r="Z23" s="2022"/>
      <c r="AA23" s="2023"/>
      <c r="AB23" s="5"/>
      <c r="AC23" s="5"/>
      <c r="AD23" s="673"/>
      <c r="AE23" s="673"/>
      <c r="AF23" s="673"/>
      <c r="AG23" s="673"/>
      <c r="AH23" s="2214" t="s">
        <v>764</v>
      </c>
      <c r="AI23" s="1943">
        <f>③料金!L38</f>
        <v>0</v>
      </c>
      <c r="AJ23" s="1944"/>
      <c r="AK23" s="1944"/>
      <c r="AL23" s="1944"/>
      <c r="AM23" s="1945"/>
      <c r="AN23" s="1908"/>
      <c r="AO23" s="1909"/>
      <c r="AP23" s="1899"/>
      <c r="AQ23" s="1900"/>
      <c r="AR23" s="1901"/>
      <c r="AS23" s="491"/>
      <c r="AT23" s="3"/>
      <c r="AU23" s="480"/>
      <c r="AW23" s="618"/>
      <c r="AX23" s="618"/>
      <c r="AY23" s="2185"/>
      <c r="AZ23" s="626"/>
      <c r="BA23" s="627"/>
      <c r="BB23" s="628"/>
      <c r="BC23" s="629"/>
    </row>
    <row r="24" spans="2:73" ht="27" customHeight="1" thickTop="1">
      <c r="B24" s="2070">
        <f>BJ13</f>
        <v>45992</v>
      </c>
      <c r="C24" s="2071"/>
      <c r="D24" s="2072"/>
      <c r="E24" s="1922"/>
      <c r="F24" s="1924" t="s">
        <v>707</v>
      </c>
      <c r="G24" s="1925"/>
      <c r="H24" s="1926"/>
      <c r="I24" s="1964"/>
      <c r="J24" s="1965"/>
      <c r="K24" s="1902"/>
      <c r="L24" s="1903"/>
      <c r="M24" s="1903"/>
      <c r="N24" s="1903"/>
      <c r="O24" s="1904"/>
      <c r="P24" s="2"/>
      <c r="Q24" s="480"/>
      <c r="R24" s="1941" t="s">
        <v>126</v>
      </c>
      <c r="S24" s="1943">
        <f>③料金!L35</f>
        <v>0</v>
      </c>
      <c r="T24" s="1944"/>
      <c r="U24" s="1944"/>
      <c r="V24" s="1945"/>
      <c r="W24" s="1889"/>
      <c r="X24" s="1890"/>
      <c r="Y24" s="2021"/>
      <c r="Z24" s="2022"/>
      <c r="AA24" s="2023"/>
      <c r="AB24" s="5"/>
      <c r="AC24" s="5"/>
      <c r="AD24" s="673"/>
      <c r="AE24" s="673"/>
      <c r="AF24" s="673"/>
      <c r="AG24" s="673"/>
      <c r="AH24" s="2215"/>
      <c r="AI24" s="2024"/>
      <c r="AJ24" s="2025"/>
      <c r="AK24" s="2025"/>
      <c r="AL24" s="2025"/>
      <c r="AM24" s="2026"/>
      <c r="AN24" s="1910" t="s">
        <v>682</v>
      </c>
      <c r="AO24" s="1911"/>
      <c r="AP24" s="1911"/>
      <c r="AQ24" s="1911"/>
      <c r="AR24" s="1911"/>
      <c r="AS24" s="1911"/>
      <c r="AT24" s="1912"/>
      <c r="AU24" s="716"/>
      <c r="AW24" s="618"/>
      <c r="AX24" s="618"/>
      <c r="AY24" s="2185"/>
      <c r="AZ24" s="626"/>
      <c r="BA24" s="627"/>
      <c r="BB24" s="628"/>
      <c r="BC24" s="629"/>
    </row>
    <row r="25" spans="2:73" ht="27" customHeight="1">
      <c r="B25" s="2070"/>
      <c r="C25" s="2071"/>
      <c r="D25" s="2072"/>
      <c r="E25" s="1923"/>
      <c r="F25" s="1927"/>
      <c r="G25" s="1928"/>
      <c r="H25" s="1929"/>
      <c r="I25" s="2002"/>
      <c r="J25" s="2003"/>
      <c r="K25" s="2046"/>
      <c r="L25" s="2047"/>
      <c r="M25" s="2047"/>
      <c r="N25" s="2047"/>
      <c r="O25" s="2048"/>
      <c r="P25" s="481"/>
      <c r="Q25" s="487"/>
      <c r="R25" s="1942"/>
      <c r="S25" s="1946"/>
      <c r="T25" s="1947"/>
      <c r="U25" s="1947"/>
      <c r="V25" s="1948"/>
      <c r="W25" s="2086">
        <v>0.6875</v>
      </c>
      <c r="X25" s="2005"/>
      <c r="Y25" s="105" t="s">
        <v>646</v>
      </c>
      <c r="Z25" s="106"/>
      <c r="AA25" s="106"/>
      <c r="AB25" s="485"/>
      <c r="AC25" s="489"/>
      <c r="AD25" s="683"/>
      <c r="AE25" s="683"/>
      <c r="AF25" s="683"/>
      <c r="AG25" s="683"/>
      <c r="AH25" s="2216"/>
      <c r="AI25" s="1946"/>
      <c r="AJ25" s="1947"/>
      <c r="AK25" s="1947"/>
      <c r="AL25" s="1947"/>
      <c r="AM25" s="1948"/>
      <c r="AN25" s="1906"/>
      <c r="AO25" s="1907"/>
      <c r="AP25" s="684" t="s">
        <v>46</v>
      </c>
      <c r="AQ25" s="1905"/>
      <c r="AR25" s="1905"/>
      <c r="AS25" s="765"/>
      <c r="AT25" s="766"/>
      <c r="AU25" s="717"/>
      <c r="AW25" s="618"/>
      <c r="AX25" s="618"/>
      <c r="AY25" s="630" t="s">
        <v>712</v>
      </c>
      <c r="AZ25" s="626"/>
      <c r="BA25" s="627"/>
      <c r="BB25" s="628"/>
      <c r="BC25" s="629"/>
    </row>
    <row r="26" spans="2:73" ht="27" customHeight="1">
      <c r="B26" s="1973" t="s">
        <v>87</v>
      </c>
      <c r="C26" s="2000"/>
      <c r="D26" s="2001"/>
      <c r="E26" s="685"/>
      <c r="F26" s="686"/>
      <c r="G26" s="686"/>
      <c r="H26" s="687"/>
      <c r="I26" s="1966" t="s">
        <v>85</v>
      </c>
      <c r="J26" s="597"/>
      <c r="K26" s="1968"/>
      <c r="L26" s="1969"/>
      <c r="M26" s="1969"/>
      <c r="N26" s="1969"/>
      <c r="O26" s="1970"/>
      <c r="P26" s="482"/>
      <c r="Q26" s="480"/>
      <c r="R26" s="855"/>
      <c r="S26" s="1949" t="s">
        <v>706</v>
      </c>
      <c r="T26" s="1949"/>
      <c r="U26" s="1949"/>
      <c r="V26" s="1950"/>
      <c r="W26" s="1966" t="s">
        <v>85</v>
      </c>
      <c r="X26" s="610"/>
      <c r="Y26" s="1918"/>
      <c r="Z26" s="1919"/>
      <c r="AA26" s="1920"/>
      <c r="AB26" s="5"/>
      <c r="AC26" s="5"/>
      <c r="AD26" s="673"/>
      <c r="AE26" s="673"/>
      <c r="AF26" s="673"/>
      <c r="AG26" s="673"/>
      <c r="AH26" s="855"/>
      <c r="AI26" s="2192" t="s">
        <v>707</v>
      </c>
      <c r="AJ26" s="2193"/>
      <c r="AK26" s="2193"/>
      <c r="AL26" s="2193"/>
      <c r="AM26" s="2194"/>
      <c r="AN26" s="1913" t="s">
        <v>85</v>
      </c>
      <c r="AO26" s="611"/>
      <c r="AP26" s="1896"/>
      <c r="AQ26" s="1897"/>
      <c r="AR26" s="1898"/>
      <c r="AS26" s="86"/>
      <c r="AT26" s="3"/>
      <c r="AU26" s="480"/>
      <c r="AW26" s="618"/>
      <c r="AX26" s="618"/>
      <c r="AY26" s="630"/>
      <c r="AZ26" s="626"/>
      <c r="BA26" s="627"/>
      <c r="BB26" s="628"/>
      <c r="BC26" s="629"/>
    </row>
    <row r="27" spans="2:73" ht="27" customHeight="1" thickBot="1">
      <c r="B27" s="602" t="s">
        <v>312</v>
      </c>
      <c r="C27" s="847">
        <f>BJ13</f>
        <v>45992</v>
      </c>
      <c r="D27" s="603" t="s">
        <v>88</v>
      </c>
      <c r="E27" s="690"/>
      <c r="F27" s="691"/>
      <c r="G27" s="691"/>
      <c r="H27" s="692"/>
      <c r="I27" s="2027"/>
      <c r="J27" s="609"/>
      <c r="K27" s="2040"/>
      <c r="L27" s="2041"/>
      <c r="M27" s="2041"/>
      <c r="N27" s="2041"/>
      <c r="O27" s="2042"/>
      <c r="P27" s="483"/>
      <c r="Q27" s="371"/>
      <c r="R27" s="857"/>
      <c r="S27" s="1951" t="s">
        <v>707</v>
      </c>
      <c r="T27" s="1952"/>
      <c r="U27" s="1952"/>
      <c r="V27" s="1953"/>
      <c r="W27" s="2027"/>
      <c r="X27" s="609"/>
      <c r="Y27" s="1915"/>
      <c r="Z27" s="1916"/>
      <c r="AA27" s="1917"/>
      <c r="AB27" s="486"/>
      <c r="AC27" s="371"/>
      <c r="AD27" s="673"/>
      <c r="AE27" s="673"/>
      <c r="AF27" s="673"/>
      <c r="AG27" s="673"/>
      <c r="AH27" s="858"/>
      <c r="AI27" s="2192" t="s">
        <v>709</v>
      </c>
      <c r="AJ27" s="2193"/>
      <c r="AK27" s="2193"/>
      <c r="AL27" s="2193"/>
      <c r="AM27" s="2194"/>
      <c r="AN27" s="1914"/>
      <c r="AO27" s="612"/>
      <c r="AP27" s="1893"/>
      <c r="AQ27" s="1894"/>
      <c r="AR27" s="1895"/>
      <c r="AS27" s="87"/>
      <c r="AT27" s="6"/>
      <c r="AU27" s="480"/>
      <c r="AW27" s="618"/>
      <c r="AX27" s="618"/>
      <c r="AY27" s="630"/>
      <c r="AZ27" s="631"/>
      <c r="BA27" s="627"/>
      <c r="BB27" s="628"/>
      <c r="BC27" s="629"/>
    </row>
    <row r="28" spans="2:73" ht="27" customHeight="1" thickBot="1">
      <c r="B28" s="1988" t="s">
        <v>741</v>
      </c>
      <c r="C28" s="1989"/>
      <c r="D28" s="1990"/>
      <c r="E28" s="2018" t="s">
        <v>759</v>
      </c>
      <c r="F28" s="2019"/>
      <c r="G28" s="2019"/>
      <c r="H28" s="2020"/>
      <c r="I28" s="1986" t="s">
        <v>81</v>
      </c>
      <c r="J28" s="1987"/>
      <c r="K28" s="2038" t="s">
        <v>316</v>
      </c>
      <c r="L28" s="2039"/>
      <c r="M28" s="2039"/>
      <c r="N28" s="2039"/>
      <c r="O28" s="1987"/>
      <c r="P28" s="707" t="s">
        <v>82</v>
      </c>
      <c r="Q28" s="708" t="s">
        <v>681</v>
      </c>
      <c r="R28" s="2079" t="s">
        <v>760</v>
      </c>
      <c r="S28" s="2080"/>
      <c r="T28" s="2080"/>
      <c r="U28" s="2080"/>
      <c r="V28" s="2081"/>
      <c r="W28" s="2039" t="s">
        <v>81</v>
      </c>
      <c r="X28" s="1987"/>
      <c r="Y28" s="2038" t="s">
        <v>83</v>
      </c>
      <c r="Z28" s="2039"/>
      <c r="AA28" s="2039"/>
      <c r="AB28" s="701" t="s">
        <v>82</v>
      </c>
      <c r="AC28" s="709" t="s">
        <v>681</v>
      </c>
      <c r="AD28" s="710"/>
      <c r="AE28" s="710"/>
      <c r="AF28" s="710"/>
      <c r="AG28" s="710"/>
      <c r="AH28" s="2226" t="s">
        <v>726</v>
      </c>
      <c r="AI28" s="2227"/>
      <c r="AJ28" s="2227"/>
      <c r="AK28" s="2227"/>
      <c r="AL28" s="2227"/>
      <c r="AM28" s="2227"/>
      <c r="AN28" s="2227"/>
      <c r="AO28" s="2227"/>
      <c r="AP28" s="2227"/>
      <c r="AQ28" s="2228"/>
      <c r="AR28" s="2223" t="s">
        <v>758</v>
      </c>
      <c r="AS28" s="2224"/>
      <c r="AT28" s="2225"/>
      <c r="AU28" s="635"/>
      <c r="AV28" s="632"/>
      <c r="AW28" s="632"/>
      <c r="AX28" s="632"/>
      <c r="AY28" s="632"/>
      <c r="AZ28" s="632"/>
    </row>
    <row r="29" spans="2:73" ht="27" customHeight="1" thickBot="1">
      <c r="B29" s="1991"/>
      <c r="C29" s="1992"/>
      <c r="D29" s="1993"/>
      <c r="E29" s="703"/>
      <c r="F29" s="704" t="s">
        <v>19</v>
      </c>
      <c r="G29" s="705"/>
      <c r="H29" s="706" t="s">
        <v>20</v>
      </c>
      <c r="I29" s="2076"/>
      <c r="J29" s="2077"/>
      <c r="K29" s="2043" t="s">
        <v>721</v>
      </c>
      <c r="L29" s="2044"/>
      <c r="M29" s="2044"/>
      <c r="N29" s="2044"/>
      <c r="O29" s="2045"/>
      <c r="P29" s="2"/>
      <c r="Q29" s="480"/>
      <c r="R29" s="1954"/>
      <c r="S29" s="1955"/>
      <c r="T29" s="674" t="s">
        <v>19</v>
      </c>
      <c r="U29" s="712"/>
      <c r="V29" s="675" t="s">
        <v>20</v>
      </c>
      <c r="W29" s="1963"/>
      <c r="X29" s="1890"/>
      <c r="Y29" s="2021"/>
      <c r="Z29" s="2022"/>
      <c r="AA29" s="2022"/>
      <c r="AB29" s="5"/>
      <c r="AC29" s="5"/>
      <c r="AD29" s="711"/>
      <c r="AE29" s="711"/>
      <c r="AF29" s="711"/>
      <c r="AG29" s="711"/>
      <c r="AH29" s="2167" t="s">
        <v>529</v>
      </c>
      <c r="AI29" s="2168"/>
      <c r="AJ29" s="2168"/>
      <c r="AK29" s="2168"/>
      <c r="AL29" s="2168"/>
      <c r="AM29" s="2168"/>
      <c r="AN29" s="2168"/>
      <c r="AO29" s="2168"/>
      <c r="AP29" s="2168"/>
      <c r="AQ29" s="2169"/>
      <c r="AR29" s="2179"/>
      <c r="AS29" s="2180"/>
      <c r="AT29" s="2181"/>
      <c r="AU29" s="633"/>
      <c r="AV29" s="633"/>
      <c r="AW29" s="633"/>
      <c r="AX29" s="633"/>
      <c r="AY29" s="633"/>
      <c r="AZ29" s="633"/>
    </row>
    <row r="30" spans="2:73" ht="27" customHeight="1" thickTop="1">
      <c r="B30" s="1991"/>
      <c r="C30" s="1992"/>
      <c r="D30" s="1993"/>
      <c r="E30" s="1961" t="s">
        <v>763</v>
      </c>
      <c r="F30" s="2029">
        <f>③料金!L40</f>
        <v>0</v>
      </c>
      <c r="G30" s="2030"/>
      <c r="H30" s="2031"/>
      <c r="I30" s="1964"/>
      <c r="J30" s="1965"/>
      <c r="K30" s="2158"/>
      <c r="L30" s="2159"/>
      <c r="M30" s="2159"/>
      <c r="N30" s="2159"/>
      <c r="O30" s="2160"/>
      <c r="P30" s="2"/>
      <c r="Q30" s="480"/>
      <c r="R30" s="1959" t="s">
        <v>763</v>
      </c>
      <c r="S30" s="1932">
        <f>③料金!L42</f>
        <v>0</v>
      </c>
      <c r="T30" s="1933"/>
      <c r="U30" s="1933"/>
      <c r="V30" s="1934"/>
      <c r="W30" s="1963"/>
      <c r="X30" s="1890"/>
      <c r="Y30" s="2021"/>
      <c r="Z30" s="2022"/>
      <c r="AA30" s="2022"/>
      <c r="AB30" s="5"/>
      <c r="AC30" s="5"/>
      <c r="AD30" s="673"/>
      <c r="AE30" s="673"/>
      <c r="AF30" s="673"/>
      <c r="AG30" s="673"/>
      <c r="AH30" s="2170"/>
      <c r="AI30" s="2171"/>
      <c r="AJ30" s="2171"/>
      <c r="AK30" s="2171"/>
      <c r="AL30" s="2171"/>
      <c r="AM30" s="2171"/>
      <c r="AN30" s="2171"/>
      <c r="AO30" s="2171"/>
      <c r="AP30" s="2171"/>
      <c r="AQ30" s="2172"/>
      <c r="AR30" s="2170"/>
      <c r="AS30" s="2171"/>
      <c r="AT30" s="2182"/>
      <c r="AU30" s="633"/>
      <c r="AV30" s="633"/>
      <c r="AW30" s="633"/>
      <c r="AX30" s="633"/>
      <c r="AY30" s="633"/>
      <c r="AZ30" s="633"/>
      <c r="BJ30" s="12" t="s">
        <v>146</v>
      </c>
      <c r="BP30" s="2137" t="s">
        <v>662</v>
      </c>
      <c r="BQ30" s="2138"/>
      <c r="BR30" s="2138"/>
      <c r="BS30" s="2138"/>
      <c r="BT30" s="2138"/>
      <c r="BU30" s="2139"/>
    </row>
    <row r="31" spans="2:73" ht="27" customHeight="1" thickBot="1">
      <c r="B31" s="1994">
        <f>BJ14</f>
        <v>45991</v>
      </c>
      <c r="C31" s="1995"/>
      <c r="D31" s="1996"/>
      <c r="E31" s="1962"/>
      <c r="F31" s="2032"/>
      <c r="G31" s="2033"/>
      <c r="H31" s="2034"/>
      <c r="I31" s="1964"/>
      <c r="J31" s="1965"/>
      <c r="K31" s="1902"/>
      <c r="L31" s="1903"/>
      <c r="M31" s="1903"/>
      <c r="N31" s="1903"/>
      <c r="O31" s="1904"/>
      <c r="P31" s="2"/>
      <c r="Q31" s="480"/>
      <c r="R31" s="1960"/>
      <c r="S31" s="1935"/>
      <c r="T31" s="1936"/>
      <c r="U31" s="1936"/>
      <c r="V31" s="1937"/>
      <c r="W31" s="1963"/>
      <c r="X31" s="1890"/>
      <c r="Y31" s="2021"/>
      <c r="Z31" s="2022"/>
      <c r="AA31" s="2022"/>
      <c r="AB31" s="5"/>
      <c r="AC31" s="5"/>
      <c r="AD31" s="673"/>
      <c r="AE31" s="673"/>
      <c r="AF31" s="673"/>
      <c r="AG31" s="673"/>
      <c r="AH31" s="2173" t="s">
        <v>719</v>
      </c>
      <c r="AI31" s="2174"/>
      <c r="AJ31" s="2174"/>
      <c r="AK31" s="2174"/>
      <c r="AL31" s="2174"/>
      <c r="AM31" s="2174"/>
      <c r="AN31" s="2174"/>
      <c r="AO31" s="2174"/>
      <c r="AP31" s="2174"/>
      <c r="AQ31" s="2175"/>
      <c r="AR31" s="2167"/>
      <c r="AS31" s="2168"/>
      <c r="AT31" s="2183"/>
      <c r="AU31" s="633"/>
      <c r="AV31" s="633"/>
      <c r="AW31" s="633"/>
      <c r="AX31" s="633"/>
      <c r="AY31" s="633"/>
      <c r="AZ31" s="633"/>
      <c r="BJ31" s="12" t="s">
        <v>680</v>
      </c>
      <c r="BP31" s="2140"/>
      <c r="BQ31" s="2141"/>
      <c r="BR31" s="2141"/>
      <c r="BS31" s="2141"/>
      <c r="BT31" s="2141"/>
      <c r="BU31" s="2142"/>
    </row>
    <row r="32" spans="2:73" ht="27" customHeight="1" thickBot="1">
      <c r="B32" s="1994"/>
      <c r="C32" s="1995"/>
      <c r="D32" s="1996"/>
      <c r="E32" s="677"/>
      <c r="F32" s="678"/>
      <c r="G32" s="678"/>
      <c r="H32" s="679"/>
      <c r="I32" s="1964"/>
      <c r="J32" s="1965"/>
      <c r="K32" s="1902"/>
      <c r="L32" s="1903"/>
      <c r="M32" s="1903"/>
      <c r="N32" s="1903"/>
      <c r="O32" s="1904"/>
      <c r="P32" s="2"/>
      <c r="Q32" s="480"/>
      <c r="R32" s="1938" t="s">
        <v>705</v>
      </c>
      <c r="S32" s="1939"/>
      <c r="T32" s="1939"/>
      <c r="U32" s="1939"/>
      <c r="V32" s="1940"/>
      <c r="W32" s="1963"/>
      <c r="X32" s="1890"/>
      <c r="Y32" s="2021"/>
      <c r="Z32" s="2022"/>
      <c r="AA32" s="2022"/>
      <c r="AB32" s="5"/>
      <c r="AC32" s="5"/>
      <c r="AD32" s="673"/>
      <c r="AE32" s="673"/>
      <c r="AF32" s="673"/>
      <c r="AG32" s="673"/>
      <c r="AH32" s="2176"/>
      <c r="AI32" s="2177"/>
      <c r="AJ32" s="2177"/>
      <c r="AK32" s="2177"/>
      <c r="AL32" s="2177"/>
      <c r="AM32" s="2177"/>
      <c r="AN32" s="2177"/>
      <c r="AO32" s="2177"/>
      <c r="AP32" s="2177"/>
      <c r="AQ32" s="2178"/>
      <c r="AR32" s="2170"/>
      <c r="AS32" s="2171"/>
      <c r="AT32" s="2182"/>
      <c r="AU32" s="633"/>
      <c r="AV32" s="633"/>
      <c r="AW32" s="633"/>
      <c r="AX32" s="633"/>
      <c r="AY32" s="633"/>
      <c r="AZ32" s="633"/>
      <c r="BP32" s="2143"/>
      <c r="BQ32" s="2144"/>
      <c r="BR32" s="2144"/>
      <c r="BS32" s="2144"/>
      <c r="BT32" s="2144"/>
      <c r="BU32" s="2145"/>
    </row>
    <row r="33" spans="2:73" ht="27" customHeight="1">
      <c r="B33" s="1973" t="s">
        <v>84</v>
      </c>
      <c r="C33" s="2000"/>
      <c r="D33" s="2001"/>
      <c r="E33" s="680"/>
      <c r="F33" s="681"/>
      <c r="G33" s="681"/>
      <c r="H33" s="682"/>
      <c r="I33" s="1964"/>
      <c r="J33" s="1965"/>
      <c r="K33" s="1902"/>
      <c r="L33" s="1903"/>
      <c r="M33" s="1903"/>
      <c r="N33" s="1903"/>
      <c r="O33" s="1904"/>
      <c r="P33" s="2"/>
      <c r="Q33" s="480"/>
      <c r="R33" s="1956">
        <f>③料金!E43</f>
        <v>0</v>
      </c>
      <c r="S33" s="1957"/>
      <c r="T33" s="1957"/>
      <c r="U33" s="1957"/>
      <c r="V33" s="1958"/>
      <c r="W33" s="1963"/>
      <c r="X33" s="1890"/>
      <c r="Y33" s="2021"/>
      <c r="Z33" s="2022"/>
      <c r="AA33" s="2022"/>
      <c r="AB33" s="5"/>
      <c r="AC33" s="5"/>
      <c r="AD33" s="673"/>
      <c r="AE33" s="673"/>
      <c r="AF33" s="673"/>
      <c r="AG33" s="673"/>
      <c r="AH33" s="2155" t="s">
        <v>155</v>
      </c>
      <c r="AI33" s="2156"/>
      <c r="AJ33" s="2156"/>
      <c r="AK33" s="2156"/>
      <c r="AL33" s="2156"/>
      <c r="AM33" s="2156"/>
      <c r="AN33" s="2156"/>
      <c r="AO33" s="2156"/>
      <c r="AP33" s="2156"/>
      <c r="AQ33" s="2156"/>
      <c r="AR33" s="2156"/>
      <c r="AS33" s="2156"/>
      <c r="AT33" s="2157"/>
      <c r="AU33" s="634"/>
      <c r="AV33" s="634"/>
      <c r="AW33" s="634"/>
      <c r="AX33" s="634"/>
      <c r="AY33" s="634"/>
      <c r="AZ33" s="634"/>
      <c r="BP33" s="2146" t="s">
        <v>255</v>
      </c>
      <c r="BQ33" s="2147"/>
      <c r="BR33" s="2147"/>
      <c r="BS33" s="2147"/>
      <c r="BT33" s="2147"/>
      <c r="BU33" s="2148"/>
    </row>
    <row r="34" spans="2:73" ht="27" customHeight="1" thickBot="1">
      <c r="B34" s="2070">
        <f>BJ14</f>
        <v>45991</v>
      </c>
      <c r="C34" s="2071"/>
      <c r="D34" s="2072"/>
      <c r="E34" s="1922"/>
      <c r="F34" s="1924" t="s">
        <v>707</v>
      </c>
      <c r="G34" s="1925"/>
      <c r="H34" s="1926"/>
      <c r="I34" s="1964"/>
      <c r="J34" s="1965"/>
      <c r="K34" s="1902"/>
      <c r="L34" s="1903"/>
      <c r="M34" s="1903"/>
      <c r="N34" s="1903"/>
      <c r="O34" s="1904"/>
      <c r="P34" s="2"/>
      <c r="Q34" s="480"/>
      <c r="R34" s="1959" t="s">
        <v>126</v>
      </c>
      <c r="S34" s="1943">
        <f>③料金!L43</f>
        <v>0</v>
      </c>
      <c r="T34" s="1944"/>
      <c r="U34" s="1944"/>
      <c r="V34" s="1945"/>
      <c r="W34" s="1889"/>
      <c r="X34" s="1890"/>
      <c r="Y34" s="2021"/>
      <c r="Z34" s="2022"/>
      <c r="AA34" s="2023"/>
      <c r="AB34" s="5"/>
      <c r="AC34" s="5"/>
      <c r="AD34" s="673"/>
      <c r="AE34" s="673"/>
      <c r="AF34" s="673"/>
      <c r="AG34" s="673"/>
      <c r="AH34" s="2161"/>
      <c r="AI34" s="2162"/>
      <c r="AJ34" s="2162"/>
      <c r="AK34" s="2162"/>
      <c r="AL34" s="2162"/>
      <c r="AM34" s="2162"/>
      <c r="AN34" s="2162"/>
      <c r="AO34" s="2162"/>
      <c r="AP34" s="2162"/>
      <c r="AQ34" s="2162"/>
      <c r="AR34" s="2162"/>
      <c r="AS34" s="2162"/>
      <c r="AT34" s="2163"/>
      <c r="AU34" s="632"/>
      <c r="AV34" s="632"/>
      <c r="AW34" s="632"/>
      <c r="AX34" s="632"/>
      <c r="AY34" s="632"/>
      <c r="AZ34" s="632"/>
      <c r="BP34" s="2149"/>
      <c r="BQ34" s="2150"/>
      <c r="BR34" s="2150"/>
      <c r="BS34" s="2150"/>
      <c r="BT34" s="2150"/>
      <c r="BU34" s="2151"/>
    </row>
    <row r="35" spans="2:73" ht="27" customHeight="1">
      <c r="B35" s="1973" t="s">
        <v>87</v>
      </c>
      <c r="C35" s="2000"/>
      <c r="D35" s="2001"/>
      <c r="E35" s="1923"/>
      <c r="F35" s="1927"/>
      <c r="G35" s="1928"/>
      <c r="H35" s="1929"/>
      <c r="I35" s="2002"/>
      <c r="J35" s="2003"/>
      <c r="K35" s="1902"/>
      <c r="L35" s="1903"/>
      <c r="M35" s="1903"/>
      <c r="N35" s="1903"/>
      <c r="O35" s="1904"/>
      <c r="P35" s="481"/>
      <c r="Q35" s="487"/>
      <c r="R35" s="1960"/>
      <c r="S35" s="1946"/>
      <c r="T35" s="1947"/>
      <c r="U35" s="1947"/>
      <c r="V35" s="1948"/>
      <c r="W35" s="2004">
        <v>0.6875</v>
      </c>
      <c r="X35" s="2005"/>
      <c r="Y35" s="105" t="s">
        <v>646</v>
      </c>
      <c r="Z35" s="106"/>
      <c r="AA35" s="106"/>
      <c r="AB35" s="485"/>
      <c r="AC35" s="489"/>
      <c r="AD35" s="673"/>
      <c r="AE35" s="673"/>
      <c r="AF35" s="673"/>
      <c r="AG35" s="673"/>
      <c r="AH35" s="2161"/>
      <c r="AI35" s="2162"/>
      <c r="AJ35" s="2162"/>
      <c r="AK35" s="2162"/>
      <c r="AL35" s="2162"/>
      <c r="AM35" s="2162"/>
      <c r="AN35" s="2162"/>
      <c r="AO35" s="2162"/>
      <c r="AP35" s="2162"/>
      <c r="AQ35" s="2162"/>
      <c r="AR35" s="2162"/>
      <c r="AS35" s="2162"/>
      <c r="AT35" s="2163"/>
      <c r="AU35" s="17"/>
      <c r="AV35" s="17"/>
      <c r="AW35" s="17"/>
      <c r="AX35" s="17"/>
      <c r="AY35" s="17"/>
      <c r="AZ35" s="17"/>
    </row>
    <row r="36" spans="2:73" ht="27" customHeight="1">
      <c r="B36" s="1973" t="s">
        <v>312</v>
      </c>
      <c r="C36" s="2083">
        <f>BJ14</f>
        <v>45991</v>
      </c>
      <c r="D36" s="2001" t="s">
        <v>88</v>
      </c>
      <c r="E36" s="685"/>
      <c r="F36" s="686"/>
      <c r="G36" s="686"/>
      <c r="H36" s="687"/>
      <c r="I36" s="1966" t="s">
        <v>85</v>
      </c>
      <c r="J36" s="597"/>
      <c r="K36" s="1968"/>
      <c r="L36" s="1969"/>
      <c r="M36" s="1969"/>
      <c r="N36" s="1969"/>
      <c r="O36" s="1970"/>
      <c r="P36" s="482"/>
      <c r="Q36" s="480"/>
      <c r="R36" s="855"/>
      <c r="S36" s="1949" t="s">
        <v>706</v>
      </c>
      <c r="T36" s="1949"/>
      <c r="U36" s="1949"/>
      <c r="V36" s="1950"/>
      <c r="W36" s="1971" t="s">
        <v>85</v>
      </c>
      <c r="X36" s="613"/>
      <c r="Y36" s="1918"/>
      <c r="Z36" s="1919"/>
      <c r="AA36" s="1919"/>
      <c r="AB36" s="5"/>
      <c r="AC36" s="5"/>
      <c r="AD36" s="673"/>
      <c r="AE36" s="673"/>
      <c r="AF36" s="673"/>
      <c r="AG36" s="673"/>
      <c r="AH36" s="2161"/>
      <c r="AI36" s="2162"/>
      <c r="AJ36" s="2162"/>
      <c r="AK36" s="2162"/>
      <c r="AL36" s="2162"/>
      <c r="AM36" s="2162"/>
      <c r="AN36" s="2162"/>
      <c r="AO36" s="2162"/>
      <c r="AP36" s="2162"/>
      <c r="AQ36" s="2162"/>
      <c r="AR36" s="2162"/>
      <c r="AS36" s="2162"/>
      <c r="AT36" s="2163"/>
      <c r="AU36" s="17"/>
      <c r="AV36" s="17"/>
      <c r="AW36" s="17"/>
      <c r="AX36" s="17"/>
      <c r="AY36" s="17"/>
      <c r="AZ36" s="17"/>
    </row>
    <row r="37" spans="2:73" ht="27" customHeight="1" thickBot="1">
      <c r="B37" s="1974"/>
      <c r="C37" s="2084"/>
      <c r="D37" s="2085"/>
      <c r="E37" s="690"/>
      <c r="F37" s="691"/>
      <c r="G37" s="691"/>
      <c r="H37" s="692"/>
      <c r="I37" s="1967"/>
      <c r="J37" s="598"/>
      <c r="K37" s="2035"/>
      <c r="L37" s="2036"/>
      <c r="M37" s="2036"/>
      <c r="N37" s="2036"/>
      <c r="O37" s="2037"/>
      <c r="P37" s="484"/>
      <c r="Q37" s="4"/>
      <c r="R37" s="857"/>
      <c r="S37" s="1951" t="s">
        <v>707</v>
      </c>
      <c r="T37" s="1952"/>
      <c r="U37" s="1952"/>
      <c r="V37" s="1953"/>
      <c r="W37" s="1972"/>
      <c r="X37" s="614"/>
      <c r="Y37" s="1984"/>
      <c r="Z37" s="1985"/>
      <c r="AA37" s="1985"/>
      <c r="AB37" s="601"/>
      <c r="AC37" s="4"/>
      <c r="AD37" s="694"/>
      <c r="AE37" s="694"/>
      <c r="AF37" s="694"/>
      <c r="AG37" s="694"/>
      <c r="AH37" s="2164"/>
      <c r="AI37" s="2165"/>
      <c r="AJ37" s="2165"/>
      <c r="AK37" s="2165"/>
      <c r="AL37" s="2165"/>
      <c r="AM37" s="2165"/>
      <c r="AN37" s="2165"/>
      <c r="AO37" s="2165"/>
      <c r="AP37" s="2165"/>
      <c r="AQ37" s="2165"/>
      <c r="AR37" s="2165"/>
      <c r="AS37" s="2165"/>
      <c r="AT37" s="2166"/>
      <c r="AU37" s="17"/>
      <c r="AV37" s="17"/>
      <c r="AW37" s="17"/>
      <c r="AX37" s="17"/>
      <c r="AY37" s="17"/>
      <c r="AZ37" s="17"/>
    </row>
    <row r="38" spans="2:73" ht="33" customHeight="1" thickBot="1">
      <c r="BP38" s="2152"/>
      <c r="BQ38" s="2153"/>
      <c r="BR38" s="593"/>
      <c r="BS38" s="2154"/>
      <c r="BT38" s="2153"/>
      <c r="BU38" s="594"/>
    </row>
  </sheetData>
  <sheetProtection algorithmName="SHA-512" hashValue="o7G9i9GiUZ2jMnXCJLJiIALM21Vtw7OpzChLRc3cOXjxu7fao8SwOM7GROLUXpeR/XY4ZYBSQ1Wm3sdKFZ5tpg==" saltValue="w2lUrwJYI1F6K/PGbkAEkw==" spinCount="100000" sheet="1" insertRows="0" selectLockedCells="1"/>
  <mergeCells count="279">
    <mergeCell ref="AR28:AT28"/>
    <mergeCell ref="AH28:AQ28"/>
    <mergeCell ref="R5:T5"/>
    <mergeCell ref="U5:V5"/>
    <mergeCell ref="AN16:AN17"/>
    <mergeCell ref="AN18:AO18"/>
    <mergeCell ref="AN19:AO19"/>
    <mergeCell ref="AN21:AO21"/>
    <mergeCell ref="AH19:AI19"/>
    <mergeCell ref="AK19:AL19"/>
    <mergeCell ref="AH13:AH15"/>
    <mergeCell ref="AN6:AT7"/>
    <mergeCell ref="AH6:AM7"/>
    <mergeCell ref="W5:Y5"/>
    <mergeCell ref="AH3:AK5"/>
    <mergeCell ref="W4:Y4"/>
    <mergeCell ref="AL4:AN4"/>
    <mergeCell ref="AL5:AN5"/>
    <mergeCell ref="Y12:AA12"/>
    <mergeCell ref="Y13:AA13"/>
    <mergeCell ref="AI27:AM27"/>
    <mergeCell ref="AI26:AM26"/>
    <mergeCell ref="AP21:AR21"/>
    <mergeCell ref="AP20:AR20"/>
    <mergeCell ref="AY9:AY14"/>
    <mergeCell ref="AV19:AX20"/>
    <mergeCell ref="AY19:AY24"/>
    <mergeCell ref="AI16:AM16"/>
    <mergeCell ref="AI17:AM17"/>
    <mergeCell ref="AN14:AT14"/>
    <mergeCell ref="AQ15:AR15"/>
    <mergeCell ref="AP10:AR10"/>
    <mergeCell ref="AP11:AR11"/>
    <mergeCell ref="AN13:AO13"/>
    <mergeCell ref="AI13:AM15"/>
    <mergeCell ref="AN10:AO10"/>
    <mergeCell ref="AP12:AR12"/>
    <mergeCell ref="AP13:AR13"/>
    <mergeCell ref="AV9:AX10"/>
    <mergeCell ref="AP17:AR17"/>
    <mergeCell ref="AP16:AR16"/>
    <mergeCell ref="AN9:AO9"/>
    <mergeCell ref="AN20:AO20"/>
    <mergeCell ref="AI20:AM22"/>
    <mergeCell ref="AH18:AM18"/>
    <mergeCell ref="AH23:AH25"/>
    <mergeCell ref="AH20:AH22"/>
    <mergeCell ref="AP18:AR18"/>
    <mergeCell ref="BP30:BU31"/>
    <mergeCell ref="BP32:BU32"/>
    <mergeCell ref="BP33:BU34"/>
    <mergeCell ref="BP38:BQ38"/>
    <mergeCell ref="BS38:BT38"/>
    <mergeCell ref="K33:O33"/>
    <mergeCell ref="W33:X33"/>
    <mergeCell ref="Y33:AA33"/>
    <mergeCell ref="Y31:AA31"/>
    <mergeCell ref="Y32:AA32"/>
    <mergeCell ref="Y34:AA34"/>
    <mergeCell ref="W36:W37"/>
    <mergeCell ref="AH33:AT33"/>
    <mergeCell ref="Y30:AA30"/>
    <mergeCell ref="W31:X31"/>
    <mergeCell ref="S36:V36"/>
    <mergeCell ref="S37:V37"/>
    <mergeCell ref="W32:X32"/>
    <mergeCell ref="K30:O30"/>
    <mergeCell ref="AH34:AT37"/>
    <mergeCell ref="AH29:AQ30"/>
    <mergeCell ref="AH31:AQ32"/>
    <mergeCell ref="AR29:AT30"/>
    <mergeCell ref="AR31:AT32"/>
    <mergeCell ref="BM1:BN1"/>
    <mergeCell ref="Y9:AA9"/>
    <mergeCell ref="AN11:AO11"/>
    <mergeCell ref="Y10:AA10"/>
    <mergeCell ref="Y11:AA11"/>
    <mergeCell ref="W13:X13"/>
    <mergeCell ref="AN15:AO15"/>
    <mergeCell ref="AN12:AO12"/>
    <mergeCell ref="Y8:AA8"/>
    <mergeCell ref="AH2:AK2"/>
    <mergeCell ref="W3:Y3"/>
    <mergeCell ref="W2:Y2"/>
    <mergeCell ref="AH8:AM8"/>
    <mergeCell ref="AH9:AI9"/>
    <mergeCell ref="AK9:AL9"/>
    <mergeCell ref="W12:X12"/>
    <mergeCell ref="W11:X11"/>
    <mergeCell ref="AB2:AC2"/>
    <mergeCell ref="AO4:AT4"/>
    <mergeCell ref="AO5:AT5"/>
    <mergeCell ref="W9:X9"/>
    <mergeCell ref="AP8:AR8"/>
    <mergeCell ref="AP9:AR9"/>
    <mergeCell ref="AN8:AO8"/>
    <mergeCell ref="AB3:AC3"/>
    <mergeCell ref="AB4:AC4"/>
    <mergeCell ref="AB5:AC5"/>
    <mergeCell ref="E6:E7"/>
    <mergeCell ref="I6:K7"/>
    <mergeCell ref="M6:P6"/>
    <mergeCell ref="R6:V7"/>
    <mergeCell ref="W6:AC7"/>
    <mergeCell ref="D5:E5"/>
    <mergeCell ref="G5:H5"/>
    <mergeCell ref="B4:G4"/>
    <mergeCell ref="I4:V4"/>
    <mergeCell ref="B5:C5"/>
    <mergeCell ref="Y28:AA28"/>
    <mergeCell ref="I33:J33"/>
    <mergeCell ref="W29:X29"/>
    <mergeCell ref="E24:E25"/>
    <mergeCell ref="F24:H25"/>
    <mergeCell ref="W22:X22"/>
    <mergeCell ref="B33:D33"/>
    <mergeCell ref="I32:J32"/>
    <mergeCell ref="Y14:AA14"/>
    <mergeCell ref="E14:E15"/>
    <mergeCell ref="F14:H15"/>
    <mergeCell ref="R30:R31"/>
    <mergeCell ref="Y16:AA16"/>
    <mergeCell ref="Y17:AA17"/>
    <mergeCell ref="Y18:AA18"/>
    <mergeCell ref="Y21:AA21"/>
    <mergeCell ref="Y24:AA24"/>
    <mergeCell ref="Y19:AA19"/>
    <mergeCell ref="Y23:AA23"/>
    <mergeCell ref="S14:V15"/>
    <mergeCell ref="W24:X24"/>
    <mergeCell ref="W15:X15"/>
    <mergeCell ref="B26:D26"/>
    <mergeCell ref="I25:J25"/>
    <mergeCell ref="C36:C37"/>
    <mergeCell ref="D36:D37"/>
    <mergeCell ref="Y36:AA36"/>
    <mergeCell ref="Y29:AA29"/>
    <mergeCell ref="B34:D34"/>
    <mergeCell ref="W8:X8"/>
    <mergeCell ref="E28:H28"/>
    <mergeCell ref="E30:E31"/>
    <mergeCell ref="F30:H31"/>
    <mergeCell ref="W28:X28"/>
    <mergeCell ref="R23:V23"/>
    <mergeCell ref="B24:D25"/>
    <mergeCell ref="I29:J29"/>
    <mergeCell ref="W26:W27"/>
    <mergeCell ref="R18:V18"/>
    <mergeCell ref="W21:X21"/>
    <mergeCell ref="W25:X25"/>
    <mergeCell ref="K11:O11"/>
    <mergeCell ref="W10:X10"/>
    <mergeCell ref="S10:V11"/>
    <mergeCell ref="R10:R11"/>
    <mergeCell ref="W18:X18"/>
    <mergeCell ref="R28:V28"/>
    <mergeCell ref="R14:R15"/>
    <mergeCell ref="R9:S9"/>
    <mergeCell ref="R12:V12"/>
    <mergeCell ref="K17:O17"/>
    <mergeCell ref="I13:J13"/>
    <mergeCell ref="M7:P7"/>
    <mergeCell ref="I11:J11"/>
    <mergeCell ref="I10:J10"/>
    <mergeCell ref="K10:O10"/>
    <mergeCell ref="R8:V8"/>
    <mergeCell ref="K12:O12"/>
    <mergeCell ref="S16:V16"/>
    <mergeCell ref="S17:V17"/>
    <mergeCell ref="I15:J15"/>
    <mergeCell ref="K15:O15"/>
    <mergeCell ref="C1:D1"/>
    <mergeCell ref="B18:D20"/>
    <mergeCell ref="F10:H11"/>
    <mergeCell ref="I12:J12"/>
    <mergeCell ref="B8:D10"/>
    <mergeCell ref="I8:J8"/>
    <mergeCell ref="K8:O8"/>
    <mergeCell ref="I9:J9"/>
    <mergeCell ref="K9:O9"/>
    <mergeCell ref="E10:E11"/>
    <mergeCell ref="K13:O13"/>
    <mergeCell ref="B13:D13"/>
    <mergeCell ref="E8:H8"/>
    <mergeCell ref="F6:H6"/>
    <mergeCell ref="F7:H7"/>
    <mergeCell ref="B16:D16"/>
    <mergeCell ref="B14:D15"/>
    <mergeCell ref="K19:O19"/>
    <mergeCell ref="K18:O18"/>
    <mergeCell ref="I18:J18"/>
    <mergeCell ref="I19:J19"/>
    <mergeCell ref="K14:O14"/>
    <mergeCell ref="I26:I27"/>
    <mergeCell ref="K26:O26"/>
    <mergeCell ref="B23:D23"/>
    <mergeCell ref="K23:O23"/>
    <mergeCell ref="I21:J21"/>
    <mergeCell ref="K21:O21"/>
    <mergeCell ref="R20:R21"/>
    <mergeCell ref="F20:H21"/>
    <mergeCell ref="K37:O37"/>
    <mergeCell ref="K22:O22"/>
    <mergeCell ref="I24:J24"/>
    <mergeCell ref="I20:J20"/>
    <mergeCell ref="K20:O20"/>
    <mergeCell ref="I34:J34"/>
    <mergeCell ref="K34:O34"/>
    <mergeCell ref="I23:J23"/>
    <mergeCell ref="K31:O31"/>
    <mergeCell ref="K32:O32"/>
    <mergeCell ref="I30:J30"/>
    <mergeCell ref="K28:O28"/>
    <mergeCell ref="K27:O27"/>
    <mergeCell ref="I22:J22"/>
    <mergeCell ref="K29:O29"/>
    <mergeCell ref="K25:O25"/>
    <mergeCell ref="K24:O24"/>
    <mergeCell ref="B36:B37"/>
    <mergeCell ref="I31:J31"/>
    <mergeCell ref="R1:AT1"/>
    <mergeCell ref="AL2:AT3"/>
    <mergeCell ref="B2:J3"/>
    <mergeCell ref="Y37:AA37"/>
    <mergeCell ref="I28:J28"/>
    <mergeCell ref="B28:D30"/>
    <mergeCell ref="B11:D12"/>
    <mergeCell ref="R13:V13"/>
    <mergeCell ref="B21:D22"/>
    <mergeCell ref="B31:D32"/>
    <mergeCell ref="B35:D35"/>
    <mergeCell ref="I35:J35"/>
    <mergeCell ref="K35:O35"/>
    <mergeCell ref="W35:X35"/>
    <mergeCell ref="AH10:AH12"/>
    <mergeCell ref="AI10:AM12"/>
    <mergeCell ref="E18:H18"/>
    <mergeCell ref="Y22:AA22"/>
    <mergeCell ref="I36:I37"/>
    <mergeCell ref="AI23:AM25"/>
    <mergeCell ref="K36:O36"/>
    <mergeCell ref="BD9:BE10"/>
    <mergeCell ref="E34:E35"/>
    <mergeCell ref="F34:H35"/>
    <mergeCell ref="R19:S19"/>
    <mergeCell ref="S20:V21"/>
    <mergeCell ref="R22:V22"/>
    <mergeCell ref="R24:R25"/>
    <mergeCell ref="S24:V25"/>
    <mergeCell ref="S26:V26"/>
    <mergeCell ref="S27:V27"/>
    <mergeCell ref="R29:S29"/>
    <mergeCell ref="S30:V31"/>
    <mergeCell ref="R32:V32"/>
    <mergeCell ref="R33:V33"/>
    <mergeCell ref="R34:R35"/>
    <mergeCell ref="S34:V35"/>
    <mergeCell ref="E20:E21"/>
    <mergeCell ref="W34:X34"/>
    <mergeCell ref="W30:X30"/>
    <mergeCell ref="I14:J14"/>
    <mergeCell ref="I16:I17"/>
    <mergeCell ref="K16:O16"/>
    <mergeCell ref="W16:W17"/>
    <mergeCell ref="W23:X23"/>
    <mergeCell ref="AN22:AO22"/>
    <mergeCell ref="W20:X20"/>
    <mergeCell ref="W19:X19"/>
    <mergeCell ref="AP27:AR27"/>
    <mergeCell ref="AP26:AR26"/>
    <mergeCell ref="AP23:AR23"/>
    <mergeCell ref="AP19:AR19"/>
    <mergeCell ref="AQ25:AR25"/>
    <mergeCell ref="AN25:AO25"/>
    <mergeCell ref="AN23:AO23"/>
    <mergeCell ref="AN24:AT24"/>
    <mergeCell ref="AN26:AN27"/>
    <mergeCell ref="Y27:AA27"/>
    <mergeCell ref="Y26:AA26"/>
  </mergeCells>
  <phoneticPr fontId="2"/>
  <conditionalFormatting sqref="B11 B14 C17">
    <cfRule type="cellIs" dxfId="62" priority="113" operator="equal">
      <formula>$BJ$15</formula>
    </cfRule>
  </conditionalFormatting>
  <conditionalFormatting sqref="B21">
    <cfRule type="cellIs" dxfId="61" priority="51" operator="equal">
      <formula>$BJ$15</formula>
    </cfRule>
  </conditionalFormatting>
  <conditionalFormatting sqref="B24 C27">
    <cfRule type="cellIs" dxfId="60" priority="114" operator="equal">
      <formula>$BJ$16</formula>
    </cfRule>
  </conditionalFormatting>
  <conditionalFormatting sqref="B31 B34 C36:C37">
    <cfRule type="cellIs" dxfId="59" priority="115" operator="equal">
      <formula>$BJ$17</formula>
    </cfRule>
  </conditionalFormatting>
  <conditionalFormatting sqref="B11:D12">
    <cfRule type="cellIs" dxfId="58" priority="29" operator="equal">
      <formula>$BI$12</formula>
    </cfRule>
  </conditionalFormatting>
  <conditionalFormatting sqref="B14:D15">
    <cfRule type="cellIs" dxfId="57" priority="28" operator="equal">
      <formula>$BI$12</formula>
    </cfRule>
  </conditionalFormatting>
  <conditionalFormatting sqref="B21:D22 B24:D25 C27">
    <cfRule type="cellIs" dxfId="56" priority="26" operator="equal">
      <formula>$BI$13</formula>
    </cfRule>
  </conditionalFormatting>
  <conditionalFormatting sqref="B31:D32 B34:D34 C36:C37">
    <cfRule type="cellIs" dxfId="55" priority="2" operator="equal">
      <formula>$BJ$13</formula>
    </cfRule>
  </conditionalFormatting>
  <conditionalFormatting sqref="C17">
    <cfRule type="cellIs" dxfId="54" priority="27" operator="equal">
      <formula>$BI$12</formula>
    </cfRule>
  </conditionalFormatting>
  <conditionalFormatting sqref="C27">
    <cfRule type="cellIs" dxfId="53" priority="119" operator="greaterThanOrEqual">
      <formula>$B$31&gt;1</formula>
    </cfRule>
  </conditionalFormatting>
  <conditionalFormatting sqref="R5">
    <cfRule type="cellIs" dxfId="52" priority="1218" operator="equal">
      <formula>#REF!</formula>
    </cfRule>
  </conditionalFormatting>
  <conditionalFormatting sqref="AN15:AO15 AN25:AO25">
    <cfRule type="containsBlanks" dxfId="51" priority="1219">
      <formula>LEN(TRIM(AN15))=0</formula>
    </cfRule>
  </conditionalFormatting>
  <conditionalFormatting sqref="AR29 AR31">
    <cfRule type="containsBlanks" dxfId="50" priority="1221">
      <formula>LEN(TRIM(AR29))=0</formula>
    </cfRule>
  </conditionalFormatting>
  <dataValidations count="2">
    <dataValidation type="list" allowBlank="1" showInputMessage="1" showErrorMessage="1" sqref="AR29 AR31" xr:uid="{F4A030BC-83D0-4C87-B946-AAC9524342C4}">
      <formula1>$BJ$29:$BJ$31</formula1>
    </dataValidation>
    <dataValidation type="list" allowBlank="1" showInputMessage="1" showErrorMessage="1" sqref="R16:R17 AH26:AH27 AH16:AH17 E24 R26:R27 E14 R36:R37 E34" xr:uid="{57273F1A-78EF-42E7-8197-E882EC55A2E5}">
      <formula1>$BJ$20:$BJ$21</formula1>
    </dataValidation>
  </dataValidations>
  <pageMargins left="0.19685039370078741" right="0.19685039370078741" top="0.39370078740157483" bottom="0.31496062992125984" header="0.31496062992125984" footer="0.31496062992125984"/>
  <pageSetup paperSize="9" scale="56" fitToHeight="2" orientation="landscape" r:id="rId1"/>
  <rowBreaks count="1" manualBreakCount="1">
    <brk id="37" max="4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C1:BO114"/>
  <sheetViews>
    <sheetView showGridLines="0" zoomScale="90" zoomScaleNormal="90" zoomScaleSheetLayoutView="238" workbookViewId="0">
      <selection activeCell="Z5" sqref="Z5:AK5"/>
    </sheetView>
  </sheetViews>
  <sheetFormatPr defaultColWidth="2.25" defaultRowHeight="18.75"/>
  <cols>
    <col min="1" max="1" width="4.25" style="65" customWidth="1"/>
    <col min="2" max="2" width="2.25" style="65"/>
    <col min="3" max="3" width="4.5" style="65" customWidth="1"/>
    <col min="4" max="26" width="2.625" style="65" customWidth="1"/>
    <col min="27" max="32" width="2.25" style="65" customWidth="1"/>
    <col min="33" max="36" width="3" style="65" customWidth="1"/>
    <col min="37" max="37" width="1.75" style="65" customWidth="1"/>
    <col min="38" max="39" width="2.25" style="65" customWidth="1"/>
    <col min="40" max="41" width="2.5" style="65" customWidth="1"/>
    <col min="42" max="46" width="2.25" style="65" customWidth="1"/>
    <col min="47" max="50" width="2.25" style="65" hidden="1" customWidth="1"/>
    <col min="51" max="58" width="7" style="65" hidden="1" customWidth="1"/>
    <col min="59" max="61" width="0" style="65" hidden="1" customWidth="1"/>
    <col min="62" max="16384" width="2.25" style="65"/>
  </cols>
  <sheetData>
    <row r="1" spans="3:67" ht="66" customHeight="1"/>
    <row r="2" spans="3:67" ht="18.75" customHeight="1">
      <c r="C2" s="88" t="s">
        <v>790</v>
      </c>
      <c r="D2" s="89"/>
      <c r="E2" s="89"/>
      <c r="F2" s="90"/>
      <c r="G2" s="90"/>
      <c r="H2" s="90"/>
      <c r="I2" s="90"/>
      <c r="J2" s="90"/>
      <c r="K2" s="90"/>
      <c r="L2" s="90"/>
      <c r="M2" s="90"/>
      <c r="N2" s="90"/>
      <c r="O2" s="90"/>
      <c r="P2" s="90"/>
      <c r="Q2" s="90"/>
      <c r="R2" s="90"/>
      <c r="S2" s="90"/>
      <c r="T2" s="90"/>
      <c r="U2" s="90"/>
      <c r="V2" s="90"/>
      <c r="W2" s="2457" t="s">
        <v>40</v>
      </c>
      <c r="X2" s="2458"/>
      <c r="Y2" s="2458"/>
      <c r="Z2" s="2458"/>
      <c r="AA2" s="2458"/>
      <c r="AB2" s="2458"/>
      <c r="AC2" s="2459"/>
      <c r="AD2" s="79"/>
      <c r="AE2" s="79"/>
      <c r="AF2" s="79"/>
      <c r="AG2" s="79"/>
      <c r="AH2" s="79"/>
      <c r="AI2" s="2352" t="s">
        <v>640</v>
      </c>
      <c r="AJ2" s="2352"/>
      <c r="AK2" s="2353"/>
    </row>
    <row r="3" spans="3:67" ht="25.5" customHeight="1">
      <c r="C3" s="762" t="s">
        <v>251</v>
      </c>
      <c r="D3" s="91"/>
      <c r="E3" s="91"/>
      <c r="F3" s="92"/>
      <c r="G3" s="92"/>
      <c r="H3" s="92"/>
      <c r="I3" s="92"/>
      <c r="J3" s="92"/>
      <c r="K3" s="92"/>
      <c r="L3" s="92"/>
      <c r="M3" s="92"/>
      <c r="N3" s="92"/>
      <c r="O3" s="93" t="s">
        <v>41</v>
      </c>
      <c r="R3" s="92"/>
      <c r="S3" s="92"/>
      <c r="T3" s="92"/>
      <c r="U3" s="92"/>
      <c r="V3" s="92"/>
      <c r="W3" s="92"/>
      <c r="X3" s="92"/>
      <c r="Y3" s="92"/>
      <c r="Z3" s="92"/>
      <c r="AA3" s="92"/>
      <c r="AB3" s="92"/>
      <c r="AC3" s="92"/>
      <c r="AD3" s="94"/>
      <c r="AE3" s="94"/>
      <c r="AF3" s="94"/>
      <c r="AG3" s="94"/>
      <c r="AH3" s="94"/>
      <c r="AI3" s="94"/>
      <c r="AJ3" s="94"/>
      <c r="AK3" s="95"/>
    </row>
    <row r="4" spans="3:67" ht="13.5" customHeight="1">
      <c r="C4" s="96"/>
      <c r="D4" s="97"/>
      <c r="E4" s="97"/>
      <c r="F4" s="97"/>
      <c r="G4" s="66"/>
      <c r="H4" s="66"/>
      <c r="I4" s="66"/>
      <c r="J4" s="66"/>
      <c r="K4" s="66"/>
      <c r="L4" s="66"/>
      <c r="M4" s="66"/>
      <c r="N4" s="66"/>
      <c r="O4" s="66"/>
      <c r="P4" s="66"/>
      <c r="Q4" s="66"/>
      <c r="R4" s="66"/>
      <c r="S4" s="66"/>
      <c r="T4" s="66"/>
      <c r="U4" s="66"/>
      <c r="V4" s="66"/>
      <c r="W4" s="66"/>
      <c r="X4" s="2354" t="s">
        <v>42</v>
      </c>
      <c r="Y4" s="2354"/>
      <c r="Z4" s="2354"/>
      <c r="AA4" s="2354"/>
      <c r="AB4" s="2354"/>
      <c r="AC4" s="2354"/>
      <c r="AD4" s="2354"/>
      <c r="AE4" s="2354"/>
      <c r="AF4" s="2354"/>
      <c r="AG4" s="2354"/>
      <c r="AH4" s="2354"/>
      <c r="AI4" s="2354"/>
      <c r="AJ4" s="2354"/>
      <c r="AK4" s="2355"/>
    </row>
    <row r="5" spans="3:67" ht="42" customHeight="1">
      <c r="C5" s="2356" t="s">
        <v>43</v>
      </c>
      <c r="D5" s="2357"/>
      <c r="E5" s="2357"/>
      <c r="F5" s="2358"/>
      <c r="G5" s="2460">
        <f>①利用!S8</f>
        <v>0</v>
      </c>
      <c r="H5" s="2461"/>
      <c r="I5" s="2461"/>
      <c r="J5" s="2461"/>
      <c r="K5" s="2461"/>
      <c r="L5" s="2461"/>
      <c r="M5" s="2461"/>
      <c r="N5" s="2461"/>
      <c r="O5" s="2461"/>
      <c r="P5" s="2461"/>
      <c r="Q5" s="2461"/>
      <c r="R5" s="2461"/>
      <c r="S5" s="2461"/>
      <c r="T5" s="2462"/>
      <c r="U5" s="2362" t="s">
        <v>44</v>
      </c>
      <c r="V5" s="2363"/>
      <c r="W5" s="2363"/>
      <c r="X5" s="2363"/>
      <c r="Y5" s="2364"/>
      <c r="Z5" s="2463"/>
      <c r="AA5" s="2464"/>
      <c r="AB5" s="2464"/>
      <c r="AC5" s="2464"/>
      <c r="AD5" s="2464"/>
      <c r="AE5" s="2464"/>
      <c r="AF5" s="2464"/>
      <c r="AG5" s="2464"/>
      <c r="AH5" s="2464"/>
      <c r="AI5" s="2464"/>
      <c r="AJ5" s="2464"/>
      <c r="AK5" s="2465"/>
    </row>
    <row r="6" spans="3:67" ht="33" customHeight="1">
      <c r="C6" s="2405" t="s">
        <v>45</v>
      </c>
      <c r="D6" s="2406"/>
      <c r="E6" s="2406"/>
      <c r="F6" s="2407"/>
      <c r="G6" s="190" t="s">
        <v>1</v>
      </c>
      <c r="H6" s="191"/>
      <c r="I6" s="2408">
        <f>①利用!M20</f>
        <v>0</v>
      </c>
      <c r="J6" s="2408"/>
      <c r="K6" s="192" t="s">
        <v>2</v>
      </c>
      <c r="L6" s="2408">
        <f>①利用!O20</f>
        <v>0</v>
      </c>
      <c r="M6" s="2408"/>
      <c r="N6" s="192" t="s">
        <v>3</v>
      </c>
      <c r="O6" s="2408">
        <f>①利用!Q20</f>
        <v>0</v>
      </c>
      <c r="P6" s="2408"/>
      <c r="Q6" s="69" t="s">
        <v>4</v>
      </c>
      <c r="R6" s="69" t="s">
        <v>15</v>
      </c>
      <c r="S6" s="2357" t="str">
        <f>①利用!T20</f>
        <v/>
      </c>
      <c r="T6" s="2357"/>
      <c r="U6" s="70" t="s">
        <v>16</v>
      </c>
      <c r="V6" s="2369" t="s">
        <v>46</v>
      </c>
      <c r="W6" s="2369"/>
      <c r="X6" s="2368">
        <f>①利用!O21</f>
        <v>0</v>
      </c>
      <c r="Y6" s="2368"/>
      <c r="Z6" s="2369" t="s">
        <v>3</v>
      </c>
      <c r="AA6" s="2369"/>
      <c r="AB6" s="2370">
        <f>①利用!Q21</f>
        <v>0</v>
      </c>
      <c r="AC6" s="2370"/>
      <c r="AD6" s="67" t="s">
        <v>47</v>
      </c>
      <c r="AE6" s="68" t="s">
        <v>15</v>
      </c>
      <c r="AF6" s="2357" t="str">
        <f>①利用!T21</f>
        <v/>
      </c>
      <c r="AG6" s="2357"/>
      <c r="AH6" s="68" t="s">
        <v>16</v>
      </c>
      <c r="AI6" s="68"/>
      <c r="AJ6" s="68"/>
      <c r="AK6" s="71"/>
      <c r="AM6" s="1261"/>
      <c r="AN6" s="1261"/>
      <c r="AO6" s="1261"/>
      <c r="AP6" s="1261"/>
      <c r="AQ6" s="1261"/>
    </row>
    <row r="7" spans="3:67" ht="51.75" customHeight="1">
      <c r="C7" s="2412" t="s">
        <v>318</v>
      </c>
      <c r="D7" s="2413"/>
      <c r="E7" s="2413"/>
      <c r="F7" s="2414"/>
      <c r="G7" s="2411"/>
      <c r="H7" s="2411"/>
      <c r="I7" s="2411"/>
      <c r="J7" s="2429"/>
      <c r="K7" s="2429"/>
      <c r="L7" s="2429"/>
      <c r="M7" s="2429"/>
      <c r="N7" s="758"/>
      <c r="O7" s="759"/>
      <c r="P7" s="760"/>
      <c r="Q7" s="2430" t="s">
        <v>767</v>
      </c>
      <c r="R7" s="2431"/>
      <c r="S7" s="2431"/>
      <c r="T7" s="2431"/>
      <c r="U7" s="2431"/>
      <c r="V7" s="2431"/>
      <c r="W7" s="2431"/>
      <c r="X7" s="2431"/>
      <c r="Y7" s="2431"/>
      <c r="Z7" s="2431"/>
      <c r="AA7" s="2431"/>
      <c r="AB7" s="2431"/>
      <c r="AC7" s="2431"/>
      <c r="AD7" s="2431"/>
      <c r="AE7" s="2431"/>
      <c r="AF7" s="2431"/>
      <c r="AG7" s="2431"/>
      <c r="AH7" s="2431"/>
      <c r="AI7" s="2431"/>
      <c r="AJ7" s="2431"/>
      <c r="AK7" s="2432"/>
      <c r="AM7" s="1261"/>
      <c r="AN7" s="761"/>
      <c r="AO7" s="1261"/>
      <c r="AP7" s="1261"/>
      <c r="AQ7" s="1261"/>
    </row>
    <row r="8" spans="3:67" ht="24.75" customHeight="1">
      <c r="C8" s="193" t="s">
        <v>48</v>
      </c>
      <c r="D8" s="2466" t="s">
        <v>148</v>
      </c>
      <c r="E8" s="2467"/>
      <c r="F8" s="2467"/>
      <c r="G8" s="2467"/>
      <c r="H8" s="2467"/>
      <c r="I8" s="2468"/>
      <c r="J8" s="2469" t="s">
        <v>49</v>
      </c>
      <c r="K8" s="2470"/>
      <c r="L8" s="2471" t="s">
        <v>50</v>
      </c>
      <c r="M8" s="2472"/>
      <c r="N8" s="2472"/>
      <c r="O8" s="2472"/>
      <c r="P8" s="2473"/>
      <c r="Q8" s="2410" t="s">
        <v>51</v>
      </c>
      <c r="R8" s="2410"/>
      <c r="S8" s="2410"/>
      <c r="T8" s="2410"/>
      <c r="U8" s="2410"/>
      <c r="V8" s="2410"/>
      <c r="W8" s="2410"/>
      <c r="X8" s="2410"/>
      <c r="Y8" s="2410"/>
      <c r="Z8" s="2410"/>
      <c r="AA8" s="2477" t="s">
        <v>52</v>
      </c>
      <c r="AB8" s="2477"/>
      <c r="AC8" s="2477"/>
      <c r="AD8" s="2477"/>
      <c r="AE8" s="2477"/>
      <c r="AF8" s="2477"/>
      <c r="AG8" s="2426" t="s">
        <v>53</v>
      </c>
      <c r="AH8" s="2427"/>
      <c r="AI8" s="2427"/>
      <c r="AJ8" s="2427"/>
      <c r="AK8" s="2428"/>
      <c r="AM8" s="1261"/>
      <c r="AN8" s="1261"/>
      <c r="AO8" s="1261"/>
      <c r="AP8" s="1261"/>
      <c r="AQ8" s="1261"/>
    </row>
    <row r="9" spans="3:67" ht="38.25" customHeight="1">
      <c r="C9" s="72">
        <v>1</v>
      </c>
      <c r="D9" s="2346" t="s" ph="1">
        <v>54</v>
      </c>
      <c r="E9" s="2344" ph="1"/>
      <c r="F9" s="2344"/>
      <c r="G9" s="2344"/>
      <c r="H9" s="2344"/>
      <c r="I9" s="2345"/>
      <c r="J9" s="2346" t="s">
        <v>55</v>
      </c>
      <c r="K9" s="2345"/>
      <c r="L9" s="2346" t="s">
        <v>56</v>
      </c>
      <c r="M9" s="2344"/>
      <c r="N9" s="2344"/>
      <c r="O9" s="2344"/>
      <c r="P9" s="2345"/>
      <c r="Q9" s="2409" t="s">
        <v>57</v>
      </c>
      <c r="R9" s="2409"/>
      <c r="S9" s="2409"/>
      <c r="T9" s="2409"/>
      <c r="U9" s="2409"/>
      <c r="V9" s="2409"/>
      <c r="W9" s="2409"/>
      <c r="X9" s="2409"/>
      <c r="Y9" s="2409"/>
      <c r="Z9" s="2409"/>
      <c r="AA9" s="2433" t="s">
        <v>58</v>
      </c>
      <c r="AB9" s="2433"/>
      <c r="AC9" s="2433"/>
      <c r="AD9" s="2433"/>
      <c r="AE9" s="2433"/>
      <c r="AF9" s="2433"/>
      <c r="AG9" s="2474" t="s">
        <v>59</v>
      </c>
      <c r="AH9" s="2475"/>
      <c r="AI9" s="2475"/>
      <c r="AJ9" s="2475"/>
      <c r="AK9" s="2476"/>
      <c r="BO9" s="75"/>
    </row>
    <row r="10" spans="3:67" ht="22.5" customHeight="1">
      <c r="C10" s="72">
        <v>2</v>
      </c>
      <c r="D10" s="2346" t="s" ph="1">
        <v>60</v>
      </c>
      <c r="E10" s="2344" ph="1"/>
      <c r="F10" s="2344"/>
      <c r="G10" s="2344"/>
      <c r="H10" s="2344"/>
      <c r="I10" s="2345"/>
      <c r="J10" s="2346" t="s">
        <v>61</v>
      </c>
      <c r="K10" s="2345"/>
      <c r="L10" s="2346" t="s">
        <v>62</v>
      </c>
      <c r="M10" s="2344"/>
      <c r="N10" s="2344"/>
      <c r="O10" s="2344"/>
      <c r="P10" s="2345"/>
      <c r="Q10" s="2434" t="s">
        <v>63</v>
      </c>
      <c r="R10" s="2434"/>
      <c r="S10" s="2434"/>
      <c r="T10" s="2434"/>
      <c r="U10" s="2434"/>
      <c r="V10" s="2434"/>
      <c r="W10" s="2434"/>
      <c r="X10" s="2434"/>
      <c r="Y10" s="2434"/>
      <c r="Z10" s="2434"/>
      <c r="AA10" s="2433" t="s">
        <v>64</v>
      </c>
      <c r="AB10" s="2433"/>
      <c r="AC10" s="2433"/>
      <c r="AD10" s="2433"/>
      <c r="AE10" s="2433"/>
      <c r="AF10" s="2433"/>
      <c r="AG10" s="2438" t="s">
        <v>65</v>
      </c>
      <c r="AH10" s="2439"/>
      <c r="AI10" s="2439"/>
      <c r="AJ10" s="2439"/>
      <c r="AK10" s="2440"/>
    </row>
    <row r="11" spans="3:67" ht="15" customHeight="1">
      <c r="C11" s="2393">
        <v>3</v>
      </c>
      <c r="D11" s="2396" t="s" ph="1">
        <v>66</v>
      </c>
      <c r="E11" s="2397"/>
      <c r="F11" s="2397"/>
      <c r="G11" s="2397"/>
      <c r="H11" s="2397"/>
      <c r="I11" s="2398"/>
      <c r="J11" s="2478" t="s">
        <v>55</v>
      </c>
      <c r="K11" s="2479"/>
      <c r="L11" s="2415" t="s">
        <v>67</v>
      </c>
      <c r="M11" s="2416"/>
      <c r="N11" s="2416"/>
      <c r="O11" s="2416"/>
      <c r="P11" s="2417"/>
      <c r="Q11" s="2421" t="s">
        <v>68</v>
      </c>
      <c r="R11" s="2421"/>
      <c r="S11" s="2421"/>
      <c r="T11" s="2421"/>
      <c r="U11" s="2421"/>
      <c r="V11" s="2421"/>
      <c r="W11" s="2421"/>
      <c r="X11" s="2421"/>
      <c r="Y11" s="2421"/>
      <c r="Z11" s="2421"/>
      <c r="AA11" s="2435" t="s">
        <v>58</v>
      </c>
      <c r="AB11" s="2435"/>
      <c r="AC11" s="2435"/>
      <c r="AD11" s="2435"/>
      <c r="AE11" s="2435"/>
      <c r="AF11" s="2435"/>
      <c r="AG11" s="2441" t="s">
        <v>69</v>
      </c>
      <c r="AH11" s="2442"/>
      <c r="AI11" s="2442"/>
      <c r="AJ11" s="2442"/>
      <c r="AK11" s="2443"/>
    </row>
    <row r="12" spans="3:67" ht="15" customHeight="1">
      <c r="C12" s="2394"/>
      <c r="D12" s="2399"/>
      <c r="E12" s="2400"/>
      <c r="F12" s="2400"/>
      <c r="G12" s="2400"/>
      <c r="H12" s="2400"/>
      <c r="I12" s="2401"/>
      <c r="J12" s="2480"/>
      <c r="K12" s="2481"/>
      <c r="L12" s="2418"/>
      <c r="M12" s="2419"/>
      <c r="N12" s="2419"/>
      <c r="O12" s="2419"/>
      <c r="P12" s="2420"/>
      <c r="Q12" s="2421"/>
      <c r="R12" s="2421"/>
      <c r="S12" s="2421"/>
      <c r="T12" s="2421"/>
      <c r="U12" s="2421"/>
      <c r="V12" s="2421"/>
      <c r="W12" s="2421"/>
      <c r="X12" s="2421"/>
      <c r="Y12" s="2421"/>
      <c r="Z12" s="2421"/>
      <c r="AA12" s="2435"/>
      <c r="AB12" s="2435"/>
      <c r="AC12" s="2435"/>
      <c r="AD12" s="2435"/>
      <c r="AE12" s="2435"/>
      <c r="AF12" s="2435"/>
      <c r="AG12" s="2444"/>
      <c r="AH12" s="2445"/>
      <c r="AI12" s="2445"/>
      <c r="AJ12" s="2445"/>
      <c r="AK12" s="2446"/>
    </row>
    <row r="13" spans="3:67" ht="15" customHeight="1">
      <c r="C13" s="2395"/>
      <c r="D13" s="2402"/>
      <c r="E13" s="2403"/>
      <c r="F13" s="2403"/>
      <c r="G13" s="2403"/>
      <c r="H13" s="2403"/>
      <c r="I13" s="2404"/>
      <c r="J13" s="2482"/>
      <c r="K13" s="2483"/>
      <c r="L13" s="2422" t="s">
        <v>70</v>
      </c>
      <c r="M13" s="2423"/>
      <c r="N13" s="2423"/>
      <c r="O13" s="2423"/>
      <c r="P13" s="2424"/>
      <c r="Q13" s="2425" t="s">
        <v>71</v>
      </c>
      <c r="R13" s="2425"/>
      <c r="S13" s="2425"/>
      <c r="T13" s="2425"/>
      <c r="U13" s="2425"/>
      <c r="V13" s="2425"/>
      <c r="W13" s="2425"/>
      <c r="X13" s="2425"/>
      <c r="Y13" s="2425"/>
      <c r="Z13" s="2425"/>
      <c r="AA13" s="2435" t="s">
        <v>58</v>
      </c>
      <c r="AB13" s="2435"/>
      <c r="AC13" s="2435"/>
      <c r="AD13" s="2435"/>
      <c r="AE13" s="2435"/>
      <c r="AF13" s="2435"/>
      <c r="AG13" s="2447"/>
      <c r="AH13" s="2448"/>
      <c r="AI13" s="2448"/>
      <c r="AJ13" s="2448"/>
      <c r="AK13" s="2449"/>
    </row>
    <row r="14" spans="3:67" ht="21" customHeight="1">
      <c r="C14" s="449" t="s">
        <v>639</v>
      </c>
      <c r="D14" s="1198"/>
      <c r="E14" s="1198"/>
      <c r="F14" s="1198"/>
      <c r="G14" s="1198"/>
      <c r="H14" s="1198"/>
      <c r="I14" s="1198"/>
      <c r="J14" s="1198"/>
      <c r="K14" s="1198"/>
      <c r="L14" s="1198"/>
      <c r="M14" s="1198"/>
      <c r="N14" s="1198"/>
      <c r="O14" s="1198"/>
      <c r="P14" s="1198"/>
      <c r="Q14" s="1198"/>
      <c r="R14" s="1198"/>
      <c r="S14" s="1198"/>
      <c r="T14" s="1198"/>
      <c r="U14" s="1198"/>
      <c r="V14" s="1198"/>
      <c r="W14" s="1198"/>
      <c r="X14" s="1198"/>
      <c r="Y14" s="1198"/>
      <c r="Z14" s="1197"/>
      <c r="AA14" s="1198"/>
      <c r="AB14" s="1198"/>
      <c r="AC14" s="1198"/>
      <c r="AD14" s="1198"/>
      <c r="AE14" s="1198"/>
      <c r="AF14" s="1198"/>
      <c r="AG14" s="1198"/>
      <c r="AH14" s="1198"/>
      <c r="AI14" s="1198"/>
      <c r="AJ14" s="1198"/>
      <c r="AK14" s="73"/>
    </row>
    <row r="15" spans="3:67" ht="30" customHeight="1">
      <c r="C15" s="74" t="s">
        <v>48</v>
      </c>
      <c r="D15" s="2342" t="s">
        <v>149</v>
      </c>
      <c r="E15" s="2343"/>
      <c r="F15" s="2344"/>
      <c r="G15" s="2344"/>
      <c r="H15" s="2344"/>
      <c r="I15" s="2345"/>
      <c r="J15" s="2346" t="s">
        <v>49</v>
      </c>
      <c r="K15" s="2345"/>
      <c r="L15" s="2347" t="s">
        <v>50</v>
      </c>
      <c r="M15" s="2347"/>
      <c r="N15" s="2347"/>
      <c r="O15" s="2347"/>
      <c r="P15" s="2347"/>
      <c r="Q15" s="2348" t="s">
        <v>51</v>
      </c>
      <c r="R15" s="2348"/>
      <c r="S15" s="2348"/>
      <c r="T15" s="2348"/>
      <c r="U15" s="2348"/>
      <c r="V15" s="2348"/>
      <c r="W15" s="2348"/>
      <c r="X15" s="2348"/>
      <c r="Y15" s="2348"/>
      <c r="Z15" s="2348"/>
      <c r="AA15" s="2346" t="s">
        <v>52</v>
      </c>
      <c r="AB15" s="2344"/>
      <c r="AC15" s="2344"/>
      <c r="AD15" s="2344"/>
      <c r="AE15" s="2344"/>
      <c r="AF15" s="2345"/>
      <c r="AG15" s="2349" t="s">
        <v>53</v>
      </c>
      <c r="AH15" s="2350"/>
      <c r="AI15" s="2350"/>
      <c r="AJ15" s="2350"/>
      <c r="AK15" s="2351"/>
    </row>
    <row r="16" spans="3:67" s="1" customFormat="1" ht="21" customHeight="1">
      <c r="C16" s="2276">
        <v>1</v>
      </c>
      <c r="D16" s="2279"/>
      <c r="E16" s="2280"/>
      <c r="F16" s="2280"/>
      <c r="G16" s="2280"/>
      <c r="H16" s="2280"/>
      <c r="I16" s="2281"/>
      <c r="J16" s="2282"/>
      <c r="K16" s="2283"/>
      <c r="L16" s="2288"/>
      <c r="M16" s="2289"/>
      <c r="N16" s="2289"/>
      <c r="O16" s="2289"/>
      <c r="P16" s="2290"/>
      <c r="Q16" s="2330"/>
      <c r="R16" s="2331"/>
      <c r="S16" s="2331"/>
      <c r="T16" s="2331"/>
      <c r="U16" s="2331"/>
      <c r="V16" s="2331"/>
      <c r="W16" s="2331"/>
      <c r="X16" s="2331"/>
      <c r="Y16" s="2331"/>
      <c r="Z16" s="2332"/>
      <c r="AA16" s="2333"/>
      <c r="AB16" s="2334"/>
      <c r="AC16" s="2334"/>
      <c r="AD16" s="2334"/>
      <c r="AE16" s="2334"/>
      <c r="AF16" s="2335"/>
      <c r="AG16" s="2294"/>
      <c r="AH16" s="2295"/>
      <c r="AI16" s="2295"/>
      <c r="AJ16" s="2295"/>
      <c r="AK16" s="2296"/>
    </row>
    <row r="17" spans="3:57" s="1" customFormat="1" ht="21" customHeight="1">
      <c r="C17" s="2277"/>
      <c r="D17" s="2336"/>
      <c r="E17" s="2337"/>
      <c r="F17" s="2337"/>
      <c r="G17" s="2337"/>
      <c r="H17" s="2337"/>
      <c r="I17" s="2338"/>
      <c r="J17" s="2284"/>
      <c r="K17" s="2285"/>
      <c r="L17" s="2312"/>
      <c r="M17" s="2313"/>
      <c r="N17" s="2313"/>
      <c r="O17" s="2313"/>
      <c r="P17" s="2314"/>
      <c r="Q17" s="2315"/>
      <c r="R17" s="2316"/>
      <c r="S17" s="2316"/>
      <c r="T17" s="2316"/>
      <c r="U17" s="2316"/>
      <c r="V17" s="2316"/>
      <c r="W17" s="2316"/>
      <c r="X17" s="2316"/>
      <c r="Y17" s="2316"/>
      <c r="Z17" s="2317"/>
      <c r="AA17" s="2312"/>
      <c r="AB17" s="2313"/>
      <c r="AC17" s="2313"/>
      <c r="AD17" s="2313"/>
      <c r="AE17" s="2313"/>
      <c r="AF17" s="2314"/>
      <c r="AG17" s="2333"/>
      <c r="AH17" s="2334"/>
      <c r="AI17" s="2334"/>
      <c r="AJ17" s="2334"/>
      <c r="AK17" s="2335"/>
    </row>
    <row r="18" spans="3:57" s="1" customFormat="1" ht="21" customHeight="1">
      <c r="C18" s="2277"/>
      <c r="D18" s="2336"/>
      <c r="E18" s="2337"/>
      <c r="F18" s="2337"/>
      <c r="G18" s="2337"/>
      <c r="H18" s="2337"/>
      <c r="I18" s="2338"/>
      <c r="J18" s="2284"/>
      <c r="K18" s="2285"/>
      <c r="L18" s="2312"/>
      <c r="M18" s="2313"/>
      <c r="N18" s="2313"/>
      <c r="O18" s="2313"/>
      <c r="P18" s="2314"/>
      <c r="Q18" s="2330"/>
      <c r="R18" s="2331"/>
      <c r="S18" s="2331"/>
      <c r="T18" s="2331"/>
      <c r="U18" s="2331"/>
      <c r="V18" s="2331"/>
      <c r="W18" s="2331"/>
      <c r="X18" s="2331"/>
      <c r="Y18" s="2331"/>
      <c r="Z18" s="2332"/>
      <c r="AA18" s="2324"/>
      <c r="AB18" s="2325"/>
      <c r="AC18" s="2325"/>
      <c r="AD18" s="2325"/>
      <c r="AE18" s="2325"/>
      <c r="AF18" s="2326"/>
      <c r="AG18" s="2324"/>
      <c r="AH18" s="2325"/>
      <c r="AI18" s="2325"/>
      <c r="AJ18" s="2325"/>
      <c r="AK18" s="2326"/>
    </row>
    <row r="19" spans="3:57" s="1" customFormat="1" ht="21" customHeight="1">
      <c r="C19" s="2276">
        <v>2</v>
      </c>
      <c r="D19" s="2279"/>
      <c r="E19" s="2280"/>
      <c r="F19" s="2280"/>
      <c r="G19" s="2280"/>
      <c r="H19" s="2280"/>
      <c r="I19" s="2281"/>
      <c r="J19" s="2282"/>
      <c r="K19" s="2283"/>
      <c r="L19" s="2288"/>
      <c r="M19" s="2289"/>
      <c r="N19" s="2289"/>
      <c r="O19" s="2289"/>
      <c r="P19" s="2290"/>
      <c r="Q19" s="2291"/>
      <c r="R19" s="2292"/>
      <c r="S19" s="2292"/>
      <c r="T19" s="2292"/>
      <c r="U19" s="2292"/>
      <c r="V19" s="2292"/>
      <c r="W19" s="2292"/>
      <c r="X19" s="2292"/>
      <c r="Y19" s="2292"/>
      <c r="Z19" s="2293"/>
      <c r="AA19" s="2333"/>
      <c r="AB19" s="2334"/>
      <c r="AC19" s="2334"/>
      <c r="AD19" s="2334"/>
      <c r="AE19" s="2334"/>
      <c r="AF19" s="2335"/>
      <c r="AG19" s="2297"/>
      <c r="AH19" s="2298"/>
      <c r="AI19" s="2298"/>
      <c r="AJ19" s="2298"/>
      <c r="AK19" s="2299"/>
    </row>
    <row r="20" spans="3:57" s="1" customFormat="1" ht="21" customHeight="1">
      <c r="C20" s="2277"/>
      <c r="D20" s="2336"/>
      <c r="E20" s="2337"/>
      <c r="F20" s="2337"/>
      <c r="G20" s="2337"/>
      <c r="H20" s="2337"/>
      <c r="I20" s="2338"/>
      <c r="J20" s="2284"/>
      <c r="K20" s="2285"/>
      <c r="L20" s="2312"/>
      <c r="M20" s="2313"/>
      <c r="N20" s="2313"/>
      <c r="O20" s="2313"/>
      <c r="P20" s="2314"/>
      <c r="Q20" s="2315"/>
      <c r="R20" s="2316"/>
      <c r="S20" s="2316"/>
      <c r="T20" s="2316"/>
      <c r="U20" s="2316"/>
      <c r="V20" s="2316"/>
      <c r="W20" s="2316"/>
      <c r="X20" s="2316"/>
      <c r="Y20" s="2316"/>
      <c r="Z20" s="2317"/>
      <c r="AA20" s="2312"/>
      <c r="AB20" s="2313"/>
      <c r="AC20" s="2313"/>
      <c r="AD20" s="2313"/>
      <c r="AE20" s="2313"/>
      <c r="AF20" s="2314"/>
      <c r="AG20" s="2300"/>
      <c r="AH20" s="2301"/>
      <c r="AI20" s="2301"/>
      <c r="AJ20" s="2301"/>
      <c r="AK20" s="2302"/>
    </row>
    <row r="21" spans="3:57" s="1" customFormat="1" ht="21" customHeight="1">
      <c r="C21" s="2277"/>
      <c r="D21" s="2336"/>
      <c r="E21" s="2337"/>
      <c r="F21" s="2337"/>
      <c r="G21" s="2337"/>
      <c r="H21" s="2337"/>
      <c r="I21" s="2338"/>
      <c r="J21" s="2284"/>
      <c r="K21" s="2285"/>
      <c r="L21" s="2312"/>
      <c r="M21" s="2313"/>
      <c r="N21" s="2313"/>
      <c r="O21" s="2313"/>
      <c r="P21" s="2314"/>
      <c r="Q21" s="2321"/>
      <c r="R21" s="2322"/>
      <c r="S21" s="2322"/>
      <c r="T21" s="2322"/>
      <c r="U21" s="2322"/>
      <c r="V21" s="2322"/>
      <c r="W21" s="2322"/>
      <c r="X21" s="2322"/>
      <c r="Y21" s="2322"/>
      <c r="Z21" s="2323"/>
      <c r="AA21" s="2324"/>
      <c r="AB21" s="2325"/>
      <c r="AC21" s="2325"/>
      <c r="AD21" s="2325"/>
      <c r="AE21" s="2325"/>
      <c r="AF21" s="2326"/>
      <c r="AG21" s="2303"/>
      <c r="AH21" s="2304"/>
      <c r="AI21" s="2304"/>
      <c r="AJ21" s="2304"/>
      <c r="AK21" s="2305"/>
    </row>
    <row r="22" spans="3:57" s="1" customFormat="1" ht="21" customHeight="1">
      <c r="C22" s="2276">
        <v>3</v>
      </c>
      <c r="D22" s="2279"/>
      <c r="E22" s="2280"/>
      <c r="F22" s="2280"/>
      <c r="G22" s="2280"/>
      <c r="H22" s="2280"/>
      <c r="I22" s="2281"/>
      <c r="J22" s="2282"/>
      <c r="K22" s="2283"/>
      <c r="L22" s="2288"/>
      <c r="M22" s="2289"/>
      <c r="N22" s="2289"/>
      <c r="O22" s="2289"/>
      <c r="P22" s="2290"/>
      <c r="Q22" s="2330"/>
      <c r="R22" s="2331"/>
      <c r="S22" s="2331"/>
      <c r="T22" s="2331"/>
      <c r="U22" s="2331"/>
      <c r="V22" s="2331"/>
      <c r="W22" s="2331"/>
      <c r="X22" s="2331"/>
      <c r="Y22" s="2331"/>
      <c r="Z22" s="2332"/>
      <c r="AA22" s="2333"/>
      <c r="AB22" s="2334"/>
      <c r="AC22" s="2334"/>
      <c r="AD22" s="2334"/>
      <c r="AE22" s="2334"/>
      <c r="AF22" s="2335"/>
      <c r="AG22" s="2297"/>
      <c r="AH22" s="2298"/>
      <c r="AI22" s="2298"/>
      <c r="AJ22" s="2298"/>
      <c r="AK22" s="2299"/>
    </row>
    <row r="23" spans="3:57" s="1" customFormat="1" ht="21" customHeight="1">
      <c r="C23" s="2277"/>
      <c r="D23" s="2336"/>
      <c r="E23" s="2337"/>
      <c r="F23" s="2337"/>
      <c r="G23" s="2337"/>
      <c r="H23" s="2337"/>
      <c r="I23" s="2338"/>
      <c r="J23" s="2284"/>
      <c r="K23" s="2285"/>
      <c r="L23" s="2312"/>
      <c r="M23" s="2313"/>
      <c r="N23" s="2313"/>
      <c r="O23" s="2313"/>
      <c r="P23" s="2314"/>
      <c r="Q23" s="2315"/>
      <c r="R23" s="2316"/>
      <c r="S23" s="2316"/>
      <c r="T23" s="2316"/>
      <c r="U23" s="2316"/>
      <c r="V23" s="2316"/>
      <c r="W23" s="2316"/>
      <c r="X23" s="2316"/>
      <c r="Y23" s="2316"/>
      <c r="Z23" s="2317"/>
      <c r="AA23" s="2312"/>
      <c r="AB23" s="2313"/>
      <c r="AC23" s="2313"/>
      <c r="AD23" s="2313"/>
      <c r="AE23" s="2313"/>
      <c r="AF23" s="2314"/>
      <c r="AG23" s="2300"/>
      <c r="AH23" s="2301"/>
      <c r="AI23" s="2301"/>
      <c r="AJ23" s="2301"/>
      <c r="AK23" s="2302"/>
    </row>
    <row r="24" spans="3:57" s="1" customFormat="1" ht="21" customHeight="1">
      <c r="C24" s="2277"/>
      <c r="D24" s="2336"/>
      <c r="E24" s="2337"/>
      <c r="F24" s="2337"/>
      <c r="G24" s="2337"/>
      <c r="H24" s="2337"/>
      <c r="I24" s="2338"/>
      <c r="J24" s="2284"/>
      <c r="K24" s="2285"/>
      <c r="L24" s="2312"/>
      <c r="M24" s="2313"/>
      <c r="N24" s="2313"/>
      <c r="O24" s="2313"/>
      <c r="P24" s="2314"/>
      <c r="Q24" s="2330"/>
      <c r="R24" s="2331"/>
      <c r="S24" s="2331"/>
      <c r="T24" s="2331"/>
      <c r="U24" s="2331"/>
      <c r="V24" s="2331"/>
      <c r="W24" s="2331"/>
      <c r="X24" s="2331"/>
      <c r="Y24" s="2331"/>
      <c r="Z24" s="2332"/>
      <c r="AA24" s="2324"/>
      <c r="AB24" s="2325"/>
      <c r="AC24" s="2325"/>
      <c r="AD24" s="2325"/>
      <c r="AE24" s="2325"/>
      <c r="AF24" s="2326"/>
      <c r="AG24" s="2303"/>
      <c r="AH24" s="2304"/>
      <c r="AI24" s="2304"/>
      <c r="AJ24" s="2304"/>
      <c r="AK24" s="2305"/>
    </row>
    <row r="25" spans="3:57" s="1" customFormat="1" ht="21" customHeight="1">
      <c r="C25" s="2276">
        <v>4</v>
      </c>
      <c r="D25" s="2279"/>
      <c r="E25" s="2280"/>
      <c r="F25" s="2280"/>
      <c r="G25" s="2280"/>
      <c r="H25" s="2280"/>
      <c r="I25" s="2281"/>
      <c r="J25" s="2282"/>
      <c r="K25" s="2283"/>
      <c r="L25" s="2288"/>
      <c r="M25" s="2289"/>
      <c r="N25" s="2289"/>
      <c r="O25" s="2289"/>
      <c r="P25" s="2290"/>
      <c r="Q25" s="2291"/>
      <c r="R25" s="2292"/>
      <c r="S25" s="2292"/>
      <c r="T25" s="2292"/>
      <c r="U25" s="2292"/>
      <c r="V25" s="2292"/>
      <c r="W25" s="2292"/>
      <c r="X25" s="2292"/>
      <c r="Y25" s="2292"/>
      <c r="Z25" s="2293"/>
      <c r="AA25" s="2333"/>
      <c r="AB25" s="2334"/>
      <c r="AC25" s="2334"/>
      <c r="AD25" s="2334"/>
      <c r="AE25" s="2334"/>
      <c r="AF25" s="2335"/>
      <c r="AG25" s="2297"/>
      <c r="AH25" s="2298"/>
      <c r="AI25" s="2298"/>
      <c r="AJ25" s="2298"/>
      <c r="AK25" s="2299"/>
    </row>
    <row r="26" spans="3:57" s="1" customFormat="1" ht="21" customHeight="1">
      <c r="C26" s="2277"/>
      <c r="D26" s="2336"/>
      <c r="E26" s="2337"/>
      <c r="F26" s="2337"/>
      <c r="G26" s="2337"/>
      <c r="H26" s="2337"/>
      <c r="I26" s="2338"/>
      <c r="J26" s="2284"/>
      <c r="K26" s="2285"/>
      <c r="L26" s="2312"/>
      <c r="M26" s="2313"/>
      <c r="N26" s="2313"/>
      <c r="O26" s="2313"/>
      <c r="P26" s="2314"/>
      <c r="Q26" s="2315"/>
      <c r="R26" s="2316"/>
      <c r="S26" s="2316"/>
      <c r="T26" s="2316"/>
      <c r="U26" s="2316"/>
      <c r="V26" s="2316"/>
      <c r="W26" s="2316"/>
      <c r="X26" s="2316"/>
      <c r="Y26" s="2316"/>
      <c r="Z26" s="2317"/>
      <c r="AA26" s="2312"/>
      <c r="AB26" s="2313"/>
      <c r="AC26" s="2313"/>
      <c r="AD26" s="2313"/>
      <c r="AE26" s="2313"/>
      <c r="AF26" s="2314"/>
      <c r="AG26" s="2300"/>
      <c r="AH26" s="2301"/>
      <c r="AI26" s="2301"/>
      <c r="AJ26" s="2301"/>
      <c r="AK26" s="2302"/>
    </row>
    <row r="27" spans="3:57" s="1" customFormat="1" ht="21" customHeight="1">
      <c r="C27" s="2277"/>
      <c r="D27" s="2336"/>
      <c r="E27" s="2337"/>
      <c r="F27" s="2337"/>
      <c r="G27" s="2337"/>
      <c r="H27" s="2337"/>
      <c r="I27" s="2338"/>
      <c r="J27" s="2284"/>
      <c r="K27" s="2285"/>
      <c r="L27" s="2312"/>
      <c r="M27" s="2313"/>
      <c r="N27" s="2313"/>
      <c r="O27" s="2313"/>
      <c r="P27" s="2314"/>
      <c r="Q27" s="2321"/>
      <c r="R27" s="2322"/>
      <c r="S27" s="2322"/>
      <c r="T27" s="2322"/>
      <c r="U27" s="2322"/>
      <c r="V27" s="2322"/>
      <c r="W27" s="2322"/>
      <c r="X27" s="2322"/>
      <c r="Y27" s="2322"/>
      <c r="Z27" s="2323"/>
      <c r="AA27" s="2324"/>
      <c r="AB27" s="2325"/>
      <c r="AC27" s="2325"/>
      <c r="AD27" s="2325"/>
      <c r="AE27" s="2325"/>
      <c r="AF27" s="2326">
        <v>1</v>
      </c>
      <c r="AG27" s="2303"/>
      <c r="AH27" s="2304"/>
      <c r="AI27" s="2304"/>
      <c r="AJ27" s="2304"/>
      <c r="AK27" s="2305"/>
    </row>
    <row r="28" spans="3:57" s="1" customFormat="1" ht="21" customHeight="1">
      <c r="C28" s="2276">
        <v>5</v>
      </c>
      <c r="D28" s="2279"/>
      <c r="E28" s="2280"/>
      <c r="F28" s="2280"/>
      <c r="G28" s="2280"/>
      <c r="H28" s="2280"/>
      <c r="I28" s="2281"/>
      <c r="J28" s="2282"/>
      <c r="K28" s="2283"/>
      <c r="L28" s="2288"/>
      <c r="M28" s="2289"/>
      <c r="N28" s="2289"/>
      <c r="O28" s="2289"/>
      <c r="P28" s="2290"/>
      <c r="Q28" s="2371"/>
      <c r="R28" s="2372"/>
      <c r="S28" s="2372"/>
      <c r="T28" s="2372"/>
      <c r="U28" s="2372"/>
      <c r="V28" s="2372"/>
      <c r="W28" s="2372"/>
      <c r="X28" s="2372"/>
      <c r="Y28" s="2372"/>
      <c r="Z28" s="2373"/>
      <c r="AA28" s="2288"/>
      <c r="AB28" s="2289"/>
      <c r="AC28" s="2289"/>
      <c r="AD28" s="2289"/>
      <c r="AE28" s="2289"/>
      <c r="AF28" s="2290"/>
      <c r="AG28" s="2297"/>
      <c r="AH28" s="2298"/>
      <c r="AI28" s="2298"/>
      <c r="AJ28" s="2298"/>
      <c r="AK28" s="2299"/>
    </row>
    <row r="29" spans="3:57" s="1" customFormat="1" ht="21" customHeight="1">
      <c r="C29" s="2277"/>
      <c r="D29" s="2306"/>
      <c r="E29" s="2307"/>
      <c r="F29" s="2307"/>
      <c r="G29" s="2307"/>
      <c r="H29" s="2307"/>
      <c r="I29" s="2308"/>
      <c r="J29" s="2284"/>
      <c r="K29" s="2285"/>
      <c r="L29" s="2312"/>
      <c r="M29" s="2313"/>
      <c r="N29" s="2313"/>
      <c r="O29" s="2313"/>
      <c r="P29" s="2314"/>
      <c r="Q29" s="2315"/>
      <c r="R29" s="2316"/>
      <c r="S29" s="2316"/>
      <c r="T29" s="2316"/>
      <c r="U29" s="2316"/>
      <c r="V29" s="2316"/>
      <c r="W29" s="2316"/>
      <c r="X29" s="2316"/>
      <c r="Y29" s="2316"/>
      <c r="Z29" s="2317"/>
      <c r="AA29" s="2312"/>
      <c r="AB29" s="2313"/>
      <c r="AC29" s="2313"/>
      <c r="AD29" s="2313"/>
      <c r="AE29" s="2313"/>
      <c r="AF29" s="2314"/>
      <c r="AG29" s="2300"/>
      <c r="AH29" s="2301"/>
      <c r="AI29" s="2301"/>
      <c r="AJ29" s="2301"/>
      <c r="AK29" s="2302"/>
    </row>
    <row r="30" spans="3:57" s="1" customFormat="1" ht="21" customHeight="1">
      <c r="C30" s="2278"/>
      <c r="D30" s="2309"/>
      <c r="E30" s="2310"/>
      <c r="F30" s="2310"/>
      <c r="G30" s="2310"/>
      <c r="H30" s="2310"/>
      <c r="I30" s="2311"/>
      <c r="J30" s="2286"/>
      <c r="K30" s="2287"/>
      <c r="L30" s="2318"/>
      <c r="M30" s="2319"/>
      <c r="N30" s="2319"/>
      <c r="O30" s="2319"/>
      <c r="P30" s="2320"/>
      <c r="Q30" s="2321"/>
      <c r="R30" s="2322"/>
      <c r="S30" s="2322"/>
      <c r="T30" s="2322"/>
      <c r="U30" s="2322"/>
      <c r="V30" s="2322"/>
      <c r="W30" s="2322"/>
      <c r="X30" s="2322"/>
      <c r="Y30" s="2322"/>
      <c r="Z30" s="2323"/>
      <c r="AA30" s="2324"/>
      <c r="AB30" s="2325"/>
      <c r="AC30" s="2325"/>
      <c r="AD30" s="2325"/>
      <c r="AE30" s="2325"/>
      <c r="AF30" s="2326"/>
      <c r="AG30" s="2303"/>
      <c r="AH30" s="2304"/>
      <c r="AI30" s="2304"/>
      <c r="AJ30" s="2304"/>
      <c r="AK30" s="2305"/>
      <c r="AV30" s="12"/>
      <c r="AW30" s="12"/>
      <c r="AX30" s="12"/>
      <c r="AY30" s="12"/>
      <c r="AZ30" s="12"/>
      <c r="BA30" s="12"/>
      <c r="BB30" s="12"/>
      <c r="BC30" s="12"/>
      <c r="BD30" s="12"/>
      <c r="BE30" s="12"/>
    </row>
    <row r="31" spans="3:57" s="75" customFormat="1" ht="22.5" customHeight="1">
      <c r="C31" s="76" t="s">
        <v>72</v>
      </c>
      <c r="D31" s="2383" t="s">
        <v>272</v>
      </c>
      <c r="E31" s="2267"/>
      <c r="F31" s="2267"/>
      <c r="G31" s="2267"/>
      <c r="H31" s="2267"/>
      <c r="I31" s="2267"/>
      <c r="J31" s="2267"/>
      <c r="K31" s="2267"/>
      <c r="L31" s="2267"/>
      <c r="M31" s="2267"/>
      <c r="N31" s="2267"/>
      <c r="O31" s="2267"/>
      <c r="P31" s="2267"/>
      <c r="Q31" s="2267"/>
      <c r="R31" s="2267"/>
      <c r="S31" s="2267"/>
      <c r="T31" s="2267"/>
      <c r="U31" s="2267"/>
      <c r="V31" s="2267"/>
      <c r="W31" s="2267"/>
      <c r="X31" s="2267"/>
      <c r="Y31" s="2267"/>
      <c r="Z31" s="2267"/>
      <c r="AA31" s="2267"/>
      <c r="AB31" s="2267"/>
      <c r="AC31" s="2267"/>
      <c r="AD31" s="2267"/>
      <c r="AE31" s="2267"/>
      <c r="AF31" s="2267"/>
      <c r="AG31" s="2267"/>
      <c r="AH31" s="2267"/>
      <c r="AI31" s="2267"/>
      <c r="AJ31" s="2267"/>
      <c r="AK31" s="2384"/>
      <c r="AZ31" s="265" t="s">
        <v>237</v>
      </c>
      <c r="BB31" s="265" t="s">
        <v>235</v>
      </c>
      <c r="BD31" s="265" t="s">
        <v>236</v>
      </c>
    </row>
    <row r="32" spans="3:57" s="75" customFormat="1" ht="22.5" customHeight="1">
      <c r="C32" s="76"/>
      <c r="D32" s="1199" t="s">
        <v>158</v>
      </c>
      <c r="E32" s="1199"/>
      <c r="F32" s="1199"/>
      <c r="G32" s="1199"/>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c r="AJ32" s="1199"/>
      <c r="AK32" s="77"/>
      <c r="AZ32" s="177">
        <f>③料金!AW24</f>
        <v>0</v>
      </c>
      <c r="BB32" s="177">
        <f>③料金!AW33</f>
        <v>0</v>
      </c>
      <c r="BD32" s="177">
        <f>③料金!AW42</f>
        <v>0</v>
      </c>
    </row>
    <row r="33" spans="3:58" s="75" customFormat="1" ht="18" customHeight="1">
      <c r="C33" s="76" t="s">
        <v>72</v>
      </c>
      <c r="D33" s="2385" t="s">
        <v>73</v>
      </c>
      <c r="E33" s="2385"/>
      <c r="F33" s="2385"/>
      <c r="G33" s="2385"/>
      <c r="H33" s="2385"/>
      <c r="I33" s="2385"/>
      <c r="J33" s="2385"/>
      <c r="K33" s="2385"/>
      <c r="L33" s="2385"/>
      <c r="M33" s="2385"/>
      <c r="N33" s="2385"/>
      <c r="O33" s="2385"/>
      <c r="P33" s="2385"/>
      <c r="Q33" s="2385"/>
      <c r="R33" s="2385"/>
      <c r="S33" s="2385"/>
      <c r="T33" s="2385"/>
      <c r="U33" s="2385"/>
      <c r="V33" s="2385"/>
      <c r="W33" s="2385"/>
      <c r="X33" s="2385"/>
      <c r="Y33" s="2385"/>
      <c r="Z33" s="2385"/>
      <c r="AA33" s="2385"/>
      <c r="AB33" s="2385"/>
      <c r="AC33" s="2385"/>
      <c r="AD33" s="2385"/>
      <c r="AE33" s="2385"/>
      <c r="AF33" s="2385"/>
      <c r="AG33" s="2385"/>
      <c r="AH33" s="2385"/>
      <c r="AI33" s="2385"/>
      <c r="AJ33" s="2385"/>
      <c r="AK33" s="2386"/>
      <c r="AZ33" s="177">
        <f>③料金!AW27</f>
        <v>0</v>
      </c>
      <c r="BB33" s="177">
        <f>③料金!AW35</f>
        <v>0</v>
      </c>
      <c r="BD33" s="177">
        <f>③料金!AW44</f>
        <v>0</v>
      </c>
    </row>
    <row r="34" spans="3:58" s="75" customFormat="1" ht="18" customHeight="1">
      <c r="C34" s="78"/>
      <c r="D34" s="2387"/>
      <c r="E34" s="2387"/>
      <c r="F34" s="2387"/>
      <c r="G34" s="2387"/>
      <c r="H34" s="2387"/>
      <c r="I34" s="2387"/>
      <c r="J34" s="2387"/>
      <c r="K34" s="2387"/>
      <c r="L34" s="2387"/>
      <c r="M34" s="2387"/>
      <c r="N34" s="2387"/>
      <c r="O34" s="2387"/>
      <c r="P34" s="2387"/>
      <c r="Q34" s="2387"/>
      <c r="R34" s="2387"/>
      <c r="S34" s="2387"/>
      <c r="T34" s="2387"/>
      <c r="U34" s="2387"/>
      <c r="V34" s="2387"/>
      <c r="W34" s="2387"/>
      <c r="X34" s="2387"/>
      <c r="Y34" s="2387"/>
      <c r="Z34" s="2387"/>
      <c r="AA34" s="2387"/>
      <c r="AB34" s="2387"/>
      <c r="AC34" s="2387"/>
      <c r="AD34" s="2387"/>
      <c r="AE34" s="2387"/>
      <c r="AF34" s="2387"/>
      <c r="AG34" s="2387"/>
      <c r="AH34" s="2387"/>
      <c r="AI34" s="2387"/>
      <c r="AJ34" s="2387"/>
      <c r="AK34" s="2388"/>
      <c r="AV34" s="75" t="s">
        <v>102</v>
      </c>
      <c r="AY34" s="75" t="str">
        <f>③料金!E27</f>
        <v>のり弁当</v>
      </c>
      <c r="AZ34" s="75">
        <f>③料金!AW27</f>
        <v>0</v>
      </c>
      <c r="BB34" s="75">
        <f>③料金!AW36</f>
        <v>0</v>
      </c>
      <c r="BD34" s="75">
        <f>③料金!AW45</f>
        <v>0</v>
      </c>
    </row>
    <row r="35" spans="3:58" ht="20.25" customHeight="1">
      <c r="C35" s="98" t="s">
        <v>74</v>
      </c>
      <c r="D35" s="79"/>
      <c r="E35" s="79"/>
      <c r="F35" s="79"/>
      <c r="G35" s="79"/>
      <c r="H35" s="79"/>
      <c r="I35" s="79"/>
      <c r="J35" s="79"/>
      <c r="K35" s="79"/>
      <c r="L35" s="79"/>
      <c r="M35" s="79"/>
      <c r="N35" s="763" t="s">
        <v>749</v>
      </c>
      <c r="O35" s="763"/>
      <c r="P35" s="763"/>
      <c r="Q35" s="763"/>
      <c r="R35" s="763"/>
      <c r="S35" s="764"/>
      <c r="T35" s="764"/>
      <c r="U35" s="763"/>
      <c r="V35" s="763"/>
      <c r="W35" s="764"/>
      <c r="X35" s="764"/>
      <c r="Y35" s="764"/>
      <c r="Z35" s="764"/>
      <c r="AA35" s="764"/>
      <c r="AB35" s="80"/>
      <c r="AC35" s="80"/>
      <c r="AD35" s="80"/>
      <c r="AE35" s="79"/>
      <c r="AF35" s="79"/>
      <c r="AG35" s="79"/>
      <c r="AH35" s="79"/>
      <c r="AI35" s="79"/>
      <c r="AJ35" s="79"/>
      <c r="AK35" s="99"/>
      <c r="AX35"/>
      <c r="AY35"/>
      <c r="AZ35" s="177">
        <f>③料金!AW31</f>
        <v>0</v>
      </c>
      <c r="BA35" s="75"/>
      <c r="BB35" s="177">
        <f>③料金!AW40</f>
        <v>0</v>
      </c>
      <c r="BC35" s="75"/>
      <c r="BD35" s="177"/>
    </row>
    <row r="36" spans="3:58" s="81" customFormat="1" ht="15" customHeight="1">
      <c r="C36" s="187">
        <f>L6</f>
        <v>0</v>
      </c>
      <c r="D36" s="188" t="s">
        <v>308</v>
      </c>
      <c r="E36" s="2484">
        <f>O6</f>
        <v>0</v>
      </c>
      <c r="F36" s="2484"/>
      <c r="G36" s="188" t="s">
        <v>309</v>
      </c>
      <c r="H36" s="188"/>
      <c r="I36" s="189"/>
      <c r="J36" s="187"/>
      <c r="K36" s="2485">
        <f>①利用!AT21</f>
        <v>43070</v>
      </c>
      <c r="L36" s="2485"/>
      <c r="M36" s="188" t="s">
        <v>308</v>
      </c>
      <c r="N36" s="188"/>
      <c r="O36" s="2486">
        <f>①利用!AT21</f>
        <v>43070</v>
      </c>
      <c r="P36" s="2486"/>
      <c r="Q36" s="188" t="s">
        <v>309</v>
      </c>
      <c r="R36" s="188"/>
      <c r="S36" s="188"/>
      <c r="T36" s="188"/>
      <c r="U36" s="189"/>
      <c r="V36" s="187"/>
      <c r="W36" s="2485">
        <f>①利用!AT22</f>
        <v>43069</v>
      </c>
      <c r="X36" s="2485"/>
      <c r="Y36" s="188" t="s">
        <v>308</v>
      </c>
      <c r="Z36" s="188"/>
      <c r="AA36" s="2486">
        <f>①利用!AT22</f>
        <v>43069</v>
      </c>
      <c r="AB36" s="2486"/>
      <c r="AC36" s="188" t="s">
        <v>309</v>
      </c>
      <c r="AD36" s="188"/>
      <c r="AE36" s="188"/>
      <c r="AF36" s="188"/>
      <c r="AG36" s="189"/>
      <c r="AI36" s="65"/>
      <c r="AJ36" s="65"/>
      <c r="AK36" s="100"/>
      <c r="AR36" s="83"/>
      <c r="AS36" s="83"/>
      <c r="AT36" s="83"/>
      <c r="AU36" s="83"/>
      <c r="AV36" s="83"/>
      <c r="AW36" s="83"/>
      <c r="AZ36" s="367">
        <v>0</v>
      </c>
      <c r="BB36" s="83"/>
      <c r="BD36" s="83"/>
      <c r="BE36" s="83"/>
      <c r="BF36" s="83"/>
    </row>
    <row r="37" spans="3:58" s="82" customFormat="1" ht="17.649999999999999" customHeight="1">
      <c r="C37" s="2377" t="s">
        <v>76</v>
      </c>
      <c r="D37" s="2378"/>
      <c r="E37" s="2379"/>
      <c r="F37" s="2377" t="s">
        <v>77</v>
      </c>
      <c r="G37" s="2378"/>
      <c r="H37" s="2378"/>
      <c r="I37" s="2379"/>
      <c r="J37" s="2391" t="s">
        <v>75</v>
      </c>
      <c r="K37" s="2392"/>
      <c r="L37" s="2392"/>
      <c r="M37" s="2392"/>
      <c r="N37" s="2391" t="s">
        <v>76</v>
      </c>
      <c r="O37" s="2392"/>
      <c r="P37" s="2392"/>
      <c r="Q37" s="2392"/>
      <c r="R37" s="2391" t="s">
        <v>77</v>
      </c>
      <c r="S37" s="2392"/>
      <c r="T37" s="2392"/>
      <c r="U37" s="2436"/>
      <c r="V37" s="2453" t="s">
        <v>75</v>
      </c>
      <c r="W37" s="2453"/>
      <c r="X37" s="2453"/>
      <c r="Y37" s="2453"/>
      <c r="Z37" s="2391" t="s">
        <v>76</v>
      </c>
      <c r="AA37" s="2392"/>
      <c r="AB37" s="2392"/>
      <c r="AC37" s="2392"/>
      <c r="AD37" s="2391" t="s">
        <v>77</v>
      </c>
      <c r="AE37" s="2392"/>
      <c r="AF37" s="2392"/>
      <c r="AG37" s="2436"/>
      <c r="AI37" s="65"/>
      <c r="AJ37" s="65"/>
      <c r="AK37" s="100"/>
      <c r="AZ37" s="82">
        <f>SUM(AZ33:AZ34)</f>
        <v>0</v>
      </c>
      <c r="BB37" s="82">
        <f>SUM(BB33:BB34)</f>
        <v>0</v>
      </c>
      <c r="BD37" s="82">
        <f>SUM(BD33:BD34)</f>
        <v>0</v>
      </c>
    </row>
    <row r="38" spans="3:58" s="82" customFormat="1" ht="17.25" customHeight="1">
      <c r="C38" s="2380" t="str">
        <f>③料金!E27</f>
        <v>のり弁当</v>
      </c>
      <c r="D38" s="2381"/>
      <c r="E38" s="2382"/>
      <c r="F38" s="2389"/>
      <c r="G38" s="2390"/>
      <c r="H38" s="2390"/>
      <c r="I38" s="2390"/>
      <c r="J38" s="2389"/>
      <c r="K38" s="2390"/>
      <c r="L38" s="2390"/>
      <c r="M38" s="2390"/>
      <c r="N38" s="2450">
        <f>③料金!E35</f>
        <v>0</v>
      </c>
      <c r="O38" s="2451"/>
      <c r="P38" s="2451"/>
      <c r="Q38" s="2452"/>
      <c r="R38" s="2389"/>
      <c r="S38" s="2390"/>
      <c r="T38" s="2390"/>
      <c r="U38" s="2390"/>
      <c r="V38" s="2389"/>
      <c r="W38" s="2390"/>
      <c r="X38" s="2390"/>
      <c r="Y38" s="2390"/>
      <c r="Z38" s="2454">
        <f>③料金!E43</f>
        <v>0</v>
      </c>
      <c r="AA38" s="2455"/>
      <c r="AB38" s="2455"/>
      <c r="AC38" s="2456"/>
      <c r="AD38" s="2389"/>
      <c r="AE38" s="2390"/>
      <c r="AF38" s="2390"/>
      <c r="AG38" s="2437"/>
      <c r="AI38" s="65"/>
      <c r="AJ38" s="65"/>
      <c r="AK38" s="100"/>
      <c r="AZ38" s="82">
        <f>AZ34</f>
        <v>0</v>
      </c>
    </row>
    <row r="39" spans="3:58" ht="19.149999999999999" customHeight="1">
      <c r="C39" s="2374" t="str">
        <f>IF(ISNA(MATCH($C$40,AZ37,0)), "〇", "×")</f>
        <v>×</v>
      </c>
      <c r="D39" s="2375"/>
      <c r="E39" s="2376"/>
      <c r="F39" s="2374" t="str">
        <f>IF(ISNA(MATCH($C$40,AZ35,0)), "〇", "×")</f>
        <v>×</v>
      </c>
      <c r="G39" s="2375"/>
      <c r="H39" s="2375"/>
      <c r="I39" s="2375"/>
      <c r="J39" s="2374" t="str">
        <f>IF(ISNA(MATCH($C$40,BB32,0)), "〇", "×")</f>
        <v>×</v>
      </c>
      <c r="K39" s="2375"/>
      <c r="L39" s="2375"/>
      <c r="M39" s="2375"/>
      <c r="N39" s="2374" t="str">
        <f>IF(ISNA(MATCH($C$40,BB37,0)), "〇", "×")</f>
        <v>×</v>
      </c>
      <c r="O39" s="2375"/>
      <c r="P39" s="2375"/>
      <c r="Q39" s="2375"/>
      <c r="R39" s="2374" t="str">
        <f>IF(ISNA(MATCH($C$40,BB35,0)), "〇", "×")</f>
        <v>×</v>
      </c>
      <c r="S39" s="2375"/>
      <c r="T39" s="2375"/>
      <c r="U39" s="2375"/>
      <c r="V39" s="2374" t="str">
        <f>IF(ISNA(MATCH($C$40,BD32,0)), "〇", "×")</f>
        <v>×</v>
      </c>
      <c r="W39" s="2375"/>
      <c r="X39" s="2375"/>
      <c r="Y39" s="2375"/>
      <c r="Z39" s="2374" t="str">
        <f>IF(ISNA(MATCH($C$40,BD37,0)), "〇", "×")</f>
        <v>×</v>
      </c>
      <c r="AA39" s="2375"/>
      <c r="AB39" s="2375"/>
      <c r="AC39" s="2375"/>
      <c r="AD39" s="2374" t="s">
        <v>525</v>
      </c>
      <c r="AE39" s="2375"/>
      <c r="AF39" s="2375"/>
      <c r="AG39" s="2376"/>
      <c r="AH39" s="104"/>
      <c r="AI39" s="101"/>
      <c r="AJ39" s="101"/>
      <c r="AK39" s="102"/>
    </row>
    <row r="40" spans="3:58" ht="3.6" customHeight="1">
      <c r="C40" s="1200">
        <v>0</v>
      </c>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row>
    <row r="41" spans="3:58" ht="21.75" customHeight="1">
      <c r="C41" s="1201"/>
      <c r="AZ41" s="368" t="str">
        <f>IF(G27="","",VLOOKUP(G27,AO$26:AP$28,2,FALSE))</f>
        <v/>
      </c>
    </row>
    <row r="42" spans="3:58" ht="18.75" customHeight="1">
      <c r="C42" s="2264" t="s">
        <v>251</v>
      </c>
      <c r="D42" s="2265"/>
      <c r="E42" s="2265"/>
      <c r="F42" s="2265"/>
      <c r="G42" s="2265"/>
      <c r="H42" s="2265"/>
      <c r="I42" s="2265"/>
      <c r="J42" s="2265"/>
      <c r="K42" s="2265"/>
      <c r="L42" s="2265"/>
      <c r="M42" s="2265"/>
      <c r="N42" s="2265"/>
      <c r="O42" s="90"/>
      <c r="P42" s="90"/>
      <c r="Q42" s="90"/>
      <c r="R42" s="90"/>
      <c r="S42" s="90"/>
      <c r="T42" s="90"/>
      <c r="U42" s="90"/>
      <c r="V42" s="90"/>
      <c r="W42" s="90"/>
      <c r="X42" s="90"/>
      <c r="Y42" s="90"/>
      <c r="Z42" s="90"/>
      <c r="AA42" s="90"/>
      <c r="AB42" s="90"/>
      <c r="AC42" s="90"/>
      <c r="AD42" s="90"/>
      <c r="AE42" s="90"/>
      <c r="AF42" s="79"/>
      <c r="AG42" s="79"/>
      <c r="AH42" s="79"/>
      <c r="AI42" s="2352" t="s">
        <v>641</v>
      </c>
      <c r="AJ42" s="2352"/>
      <c r="AK42" s="2353"/>
    </row>
    <row r="43" spans="3:58" ht="15" customHeight="1">
      <c r="C43" s="2266"/>
      <c r="D43" s="2267"/>
      <c r="E43" s="2267"/>
      <c r="F43" s="2267"/>
      <c r="G43" s="2267"/>
      <c r="H43" s="2267"/>
      <c r="I43" s="2267"/>
      <c r="J43" s="2267"/>
      <c r="K43" s="2267"/>
      <c r="L43" s="2267"/>
      <c r="M43" s="2267"/>
      <c r="N43" s="2267"/>
      <c r="O43" s="93" t="s">
        <v>41</v>
      </c>
      <c r="R43" s="92"/>
      <c r="S43" s="92"/>
      <c r="T43" s="92"/>
      <c r="U43" s="92"/>
      <c r="V43" s="92"/>
      <c r="W43" s="92"/>
      <c r="X43" s="92"/>
      <c r="Y43" s="92"/>
      <c r="Z43" s="92"/>
      <c r="AA43" s="92"/>
      <c r="AB43" s="92"/>
      <c r="AC43" s="92"/>
      <c r="AD43" s="94"/>
      <c r="AE43" s="94"/>
      <c r="AF43" s="94"/>
      <c r="AG43" s="94"/>
      <c r="AH43" s="94"/>
      <c r="AI43" s="94"/>
      <c r="AJ43" s="94"/>
      <c r="AK43" s="95"/>
    </row>
    <row r="44" spans="3:58" ht="15" customHeight="1">
      <c r="C44" s="2268"/>
      <c r="D44" s="2269"/>
      <c r="E44" s="2269"/>
      <c r="F44" s="2269"/>
      <c r="G44" s="2269"/>
      <c r="H44" s="2269"/>
      <c r="I44" s="2269"/>
      <c r="J44" s="2269"/>
      <c r="K44" s="2269"/>
      <c r="L44" s="2269"/>
      <c r="M44" s="2269"/>
      <c r="N44" s="2269"/>
      <c r="O44" s="66"/>
      <c r="P44" s="66"/>
      <c r="Q44" s="66"/>
      <c r="R44" s="66"/>
      <c r="S44" s="66"/>
      <c r="T44" s="66"/>
      <c r="U44" s="66"/>
      <c r="V44" s="66"/>
      <c r="W44" s="66"/>
      <c r="X44" s="2354" t="s">
        <v>42</v>
      </c>
      <c r="Y44" s="2354"/>
      <c r="Z44" s="2354"/>
      <c r="AA44" s="2354"/>
      <c r="AB44" s="2354"/>
      <c r="AC44" s="2354"/>
      <c r="AD44" s="2354"/>
      <c r="AE44" s="2354"/>
      <c r="AF44" s="2354"/>
      <c r="AG44" s="2354"/>
      <c r="AH44" s="2354"/>
      <c r="AI44" s="2354"/>
      <c r="AJ44" s="2354"/>
      <c r="AK44" s="2355"/>
    </row>
    <row r="45" spans="3:58" ht="42" customHeight="1">
      <c r="C45" s="2356" t="s">
        <v>43</v>
      </c>
      <c r="D45" s="2357"/>
      <c r="E45" s="2357"/>
      <c r="F45" s="2358"/>
      <c r="G45" s="2359">
        <f>G5</f>
        <v>0</v>
      </c>
      <c r="H45" s="2360"/>
      <c r="I45" s="2360"/>
      <c r="J45" s="2360"/>
      <c r="K45" s="2360"/>
      <c r="L45" s="2360"/>
      <c r="M45" s="2360"/>
      <c r="N45" s="2360"/>
      <c r="O45" s="2360"/>
      <c r="P45" s="2360"/>
      <c r="Q45" s="2360"/>
      <c r="R45" s="2360"/>
      <c r="S45" s="2360"/>
      <c r="T45" s="2361"/>
      <c r="U45" s="2362" t="s">
        <v>44</v>
      </c>
      <c r="V45" s="2363"/>
      <c r="W45" s="2363"/>
      <c r="X45" s="2363"/>
      <c r="Y45" s="2364"/>
      <c r="Z45" s="2365">
        <f>Z5</f>
        <v>0</v>
      </c>
      <c r="AA45" s="2366"/>
      <c r="AB45" s="2366"/>
      <c r="AC45" s="2366"/>
      <c r="AD45" s="2366"/>
      <c r="AE45" s="2366"/>
      <c r="AF45" s="2366"/>
      <c r="AG45" s="2366"/>
      <c r="AH45" s="2366"/>
      <c r="AI45" s="2366"/>
      <c r="AJ45" s="2366"/>
      <c r="AK45" s="2367"/>
    </row>
    <row r="46" spans="3:58" ht="33" customHeight="1">
      <c r="C46" s="2356" t="s">
        <v>45</v>
      </c>
      <c r="D46" s="2357"/>
      <c r="E46" s="2357"/>
      <c r="F46" s="2358"/>
      <c r="G46" s="68" t="s">
        <v>1</v>
      </c>
      <c r="H46" s="69"/>
      <c r="I46" s="2368">
        <f>I6</f>
        <v>0</v>
      </c>
      <c r="J46" s="2368"/>
      <c r="K46" s="70" t="s">
        <v>2</v>
      </c>
      <c r="L46" s="2368">
        <f>L6</f>
        <v>0</v>
      </c>
      <c r="M46" s="2368"/>
      <c r="N46" s="70" t="s">
        <v>3</v>
      </c>
      <c r="O46" s="2368">
        <f>O6</f>
        <v>0</v>
      </c>
      <c r="P46" s="2368"/>
      <c r="Q46" s="69" t="s">
        <v>4</v>
      </c>
      <c r="R46" s="69" t="s">
        <v>15</v>
      </c>
      <c r="S46" s="2357" t="str">
        <f>S6</f>
        <v/>
      </c>
      <c r="T46" s="2357"/>
      <c r="U46" s="70" t="s">
        <v>16</v>
      </c>
      <c r="V46" s="2369" t="s">
        <v>46</v>
      </c>
      <c r="W46" s="2369"/>
      <c r="X46" s="2368">
        <f>X6</f>
        <v>0</v>
      </c>
      <c r="Y46" s="2368"/>
      <c r="Z46" s="2369" t="s">
        <v>3</v>
      </c>
      <c r="AA46" s="2369"/>
      <c r="AB46" s="2370">
        <f>AB6</f>
        <v>0</v>
      </c>
      <c r="AC46" s="2370"/>
      <c r="AD46" s="67" t="s">
        <v>47</v>
      </c>
      <c r="AE46" s="68" t="s">
        <v>15</v>
      </c>
      <c r="AF46" s="2357" t="str">
        <f>AF6</f>
        <v/>
      </c>
      <c r="AG46" s="2357"/>
      <c r="AH46" s="68" t="s">
        <v>16</v>
      </c>
      <c r="AI46" s="68"/>
      <c r="AJ46" s="68"/>
      <c r="AK46" s="71"/>
    </row>
    <row r="47" spans="3:58" ht="30" customHeight="1">
      <c r="C47" s="74" t="s">
        <v>48</v>
      </c>
      <c r="D47" s="2342" t="s">
        <v>149</v>
      </c>
      <c r="E47" s="2343"/>
      <c r="F47" s="2344"/>
      <c r="G47" s="2344"/>
      <c r="H47" s="2344"/>
      <c r="I47" s="2345"/>
      <c r="J47" s="2346" t="s">
        <v>49</v>
      </c>
      <c r="K47" s="2345"/>
      <c r="L47" s="2347" t="s">
        <v>50</v>
      </c>
      <c r="M47" s="2347"/>
      <c r="N47" s="2347"/>
      <c r="O47" s="2347"/>
      <c r="P47" s="2347"/>
      <c r="Q47" s="2348" t="s">
        <v>51</v>
      </c>
      <c r="R47" s="2348"/>
      <c r="S47" s="2348"/>
      <c r="T47" s="2348"/>
      <c r="U47" s="2348"/>
      <c r="V47" s="2348"/>
      <c r="W47" s="2348"/>
      <c r="X47" s="2348"/>
      <c r="Y47" s="2348"/>
      <c r="Z47" s="2348"/>
      <c r="AA47" s="2346" t="s">
        <v>52</v>
      </c>
      <c r="AB47" s="2344"/>
      <c r="AC47" s="2344"/>
      <c r="AD47" s="2344"/>
      <c r="AE47" s="2344"/>
      <c r="AF47" s="2345"/>
      <c r="AG47" s="2349" t="s">
        <v>53</v>
      </c>
      <c r="AH47" s="2350"/>
      <c r="AI47" s="2350"/>
      <c r="AJ47" s="2350"/>
      <c r="AK47" s="2351"/>
    </row>
    <row r="48" spans="3:58" s="1" customFormat="1" ht="21" customHeight="1">
      <c r="C48" s="2276">
        <v>6</v>
      </c>
      <c r="D48" s="2279"/>
      <c r="E48" s="2280"/>
      <c r="F48" s="2280"/>
      <c r="G48" s="2280"/>
      <c r="H48" s="2280"/>
      <c r="I48" s="2281"/>
      <c r="J48" s="2282"/>
      <c r="K48" s="2283"/>
      <c r="L48" s="2288"/>
      <c r="M48" s="2289"/>
      <c r="N48" s="2289"/>
      <c r="O48" s="2289"/>
      <c r="P48" s="2290"/>
      <c r="Q48" s="2330"/>
      <c r="R48" s="2331"/>
      <c r="S48" s="2331"/>
      <c r="T48" s="2331"/>
      <c r="U48" s="2331"/>
      <c r="V48" s="2331"/>
      <c r="W48" s="2331"/>
      <c r="X48" s="2331"/>
      <c r="Y48" s="2331"/>
      <c r="Z48" s="2332"/>
      <c r="AA48" s="2333"/>
      <c r="AB48" s="2334"/>
      <c r="AC48" s="2334"/>
      <c r="AD48" s="2334"/>
      <c r="AE48" s="2334"/>
      <c r="AF48" s="2335"/>
      <c r="AG48" s="2294"/>
      <c r="AH48" s="2295"/>
      <c r="AI48" s="2295"/>
      <c r="AJ48" s="2295"/>
      <c r="AK48" s="2296"/>
    </row>
    <row r="49" spans="3:37" s="1" customFormat="1" ht="21" customHeight="1">
      <c r="C49" s="2277"/>
      <c r="D49" s="2336"/>
      <c r="E49" s="2337"/>
      <c r="F49" s="2337"/>
      <c r="G49" s="2337"/>
      <c r="H49" s="2337"/>
      <c r="I49" s="2338"/>
      <c r="J49" s="2284"/>
      <c r="K49" s="2285"/>
      <c r="L49" s="2312"/>
      <c r="M49" s="2313"/>
      <c r="N49" s="2313"/>
      <c r="O49" s="2313"/>
      <c r="P49" s="2314"/>
      <c r="Q49" s="2315"/>
      <c r="R49" s="2316"/>
      <c r="S49" s="2316"/>
      <c r="T49" s="2316"/>
      <c r="U49" s="2316"/>
      <c r="V49" s="2316"/>
      <c r="W49" s="2316"/>
      <c r="X49" s="2316"/>
      <c r="Y49" s="2316"/>
      <c r="Z49" s="2317"/>
      <c r="AA49" s="2312"/>
      <c r="AB49" s="2313"/>
      <c r="AC49" s="2313"/>
      <c r="AD49" s="2313"/>
      <c r="AE49" s="2313"/>
      <c r="AF49" s="2314"/>
      <c r="AG49" s="2333"/>
      <c r="AH49" s="2334"/>
      <c r="AI49" s="2334"/>
      <c r="AJ49" s="2334"/>
      <c r="AK49" s="2335"/>
    </row>
    <row r="50" spans="3:37" s="1" customFormat="1" ht="21" customHeight="1">
      <c r="C50" s="2277"/>
      <c r="D50" s="2336"/>
      <c r="E50" s="2337"/>
      <c r="F50" s="2337"/>
      <c r="G50" s="2337"/>
      <c r="H50" s="2337"/>
      <c r="I50" s="2338"/>
      <c r="J50" s="2284"/>
      <c r="K50" s="2285"/>
      <c r="L50" s="2312"/>
      <c r="M50" s="2313"/>
      <c r="N50" s="2313"/>
      <c r="O50" s="2313"/>
      <c r="P50" s="2314"/>
      <c r="Q50" s="2330"/>
      <c r="R50" s="2331"/>
      <c r="S50" s="2331"/>
      <c r="T50" s="2331"/>
      <c r="U50" s="2331"/>
      <c r="V50" s="2331"/>
      <c r="W50" s="2331"/>
      <c r="X50" s="2331"/>
      <c r="Y50" s="2331"/>
      <c r="Z50" s="2332"/>
      <c r="AA50" s="2324"/>
      <c r="AB50" s="2325"/>
      <c r="AC50" s="2325"/>
      <c r="AD50" s="2325"/>
      <c r="AE50" s="2325"/>
      <c r="AF50" s="2326"/>
      <c r="AG50" s="2324"/>
      <c r="AH50" s="2325"/>
      <c r="AI50" s="2325"/>
      <c r="AJ50" s="2325"/>
      <c r="AK50" s="2326"/>
    </row>
    <row r="51" spans="3:37" s="1" customFormat="1" ht="21" customHeight="1">
      <c r="C51" s="2276">
        <v>7</v>
      </c>
      <c r="D51" s="2279"/>
      <c r="E51" s="2280"/>
      <c r="F51" s="2280"/>
      <c r="G51" s="2280"/>
      <c r="H51" s="2280"/>
      <c r="I51" s="2281"/>
      <c r="J51" s="2282"/>
      <c r="K51" s="2283"/>
      <c r="L51" s="2288"/>
      <c r="M51" s="2289"/>
      <c r="N51" s="2289"/>
      <c r="O51" s="2289"/>
      <c r="P51" s="2290"/>
      <c r="Q51" s="2291"/>
      <c r="R51" s="2292"/>
      <c r="S51" s="2292"/>
      <c r="T51" s="2292"/>
      <c r="U51" s="2292"/>
      <c r="V51" s="2292"/>
      <c r="W51" s="2292"/>
      <c r="X51" s="2292"/>
      <c r="Y51" s="2292"/>
      <c r="Z51" s="2293"/>
      <c r="AA51" s="2333"/>
      <c r="AB51" s="2334"/>
      <c r="AC51" s="2334"/>
      <c r="AD51" s="2334"/>
      <c r="AE51" s="2334"/>
      <c r="AF51" s="2335"/>
      <c r="AG51" s="2297"/>
      <c r="AH51" s="2298"/>
      <c r="AI51" s="2298"/>
      <c r="AJ51" s="2298"/>
      <c r="AK51" s="2299"/>
    </row>
    <row r="52" spans="3:37" s="1" customFormat="1" ht="21" customHeight="1">
      <c r="C52" s="2277"/>
      <c r="D52" s="2336"/>
      <c r="E52" s="2337"/>
      <c r="F52" s="2337"/>
      <c r="G52" s="2337"/>
      <c r="H52" s="2337"/>
      <c r="I52" s="2338"/>
      <c r="J52" s="2284"/>
      <c r="K52" s="2285"/>
      <c r="L52" s="2312"/>
      <c r="M52" s="2313"/>
      <c r="N52" s="2313"/>
      <c r="O52" s="2313"/>
      <c r="P52" s="2314"/>
      <c r="Q52" s="2315"/>
      <c r="R52" s="2316"/>
      <c r="S52" s="2316"/>
      <c r="T52" s="2316"/>
      <c r="U52" s="2316"/>
      <c r="V52" s="2316"/>
      <c r="W52" s="2316"/>
      <c r="X52" s="2316"/>
      <c r="Y52" s="2316"/>
      <c r="Z52" s="2317"/>
      <c r="AA52" s="2312"/>
      <c r="AB52" s="2313"/>
      <c r="AC52" s="2313"/>
      <c r="AD52" s="2313"/>
      <c r="AE52" s="2313"/>
      <c r="AF52" s="2314"/>
      <c r="AG52" s="2300"/>
      <c r="AH52" s="2301"/>
      <c r="AI52" s="2301"/>
      <c r="AJ52" s="2301"/>
      <c r="AK52" s="2302"/>
    </row>
    <row r="53" spans="3:37" s="1" customFormat="1" ht="21" customHeight="1">
      <c r="C53" s="2277"/>
      <c r="D53" s="2336"/>
      <c r="E53" s="2337"/>
      <c r="F53" s="2337"/>
      <c r="G53" s="2337"/>
      <c r="H53" s="2337"/>
      <c r="I53" s="2338"/>
      <c r="J53" s="2284"/>
      <c r="K53" s="2285"/>
      <c r="L53" s="2312"/>
      <c r="M53" s="2313"/>
      <c r="N53" s="2313"/>
      <c r="O53" s="2313"/>
      <c r="P53" s="2314"/>
      <c r="Q53" s="2321"/>
      <c r="R53" s="2322"/>
      <c r="S53" s="2322"/>
      <c r="T53" s="2322"/>
      <c r="U53" s="2322"/>
      <c r="V53" s="2322"/>
      <c r="W53" s="2322"/>
      <c r="X53" s="2322"/>
      <c r="Y53" s="2322"/>
      <c r="Z53" s="2323"/>
      <c r="AA53" s="2324"/>
      <c r="AB53" s="2325"/>
      <c r="AC53" s="2325"/>
      <c r="AD53" s="2325"/>
      <c r="AE53" s="2325"/>
      <c r="AF53" s="2326"/>
      <c r="AG53" s="2303"/>
      <c r="AH53" s="2304"/>
      <c r="AI53" s="2304"/>
      <c r="AJ53" s="2304"/>
      <c r="AK53" s="2305"/>
    </row>
    <row r="54" spans="3:37" s="1" customFormat="1" ht="21" customHeight="1">
      <c r="C54" s="2276">
        <v>8</v>
      </c>
      <c r="D54" s="2279"/>
      <c r="E54" s="2280"/>
      <c r="F54" s="2280"/>
      <c r="G54" s="2280"/>
      <c r="H54" s="2280"/>
      <c r="I54" s="2281"/>
      <c r="J54" s="2282"/>
      <c r="K54" s="2283"/>
      <c r="L54" s="2288"/>
      <c r="M54" s="2289"/>
      <c r="N54" s="2289"/>
      <c r="O54" s="2289"/>
      <c r="P54" s="2290"/>
      <c r="Q54" s="2330"/>
      <c r="R54" s="2331"/>
      <c r="S54" s="2331"/>
      <c r="T54" s="2331"/>
      <c r="U54" s="2331"/>
      <c r="V54" s="2331"/>
      <c r="W54" s="2331"/>
      <c r="X54" s="2331"/>
      <c r="Y54" s="2331"/>
      <c r="Z54" s="2332"/>
      <c r="AA54" s="2333"/>
      <c r="AB54" s="2334"/>
      <c r="AC54" s="2334"/>
      <c r="AD54" s="2334"/>
      <c r="AE54" s="2334"/>
      <c r="AF54" s="2335"/>
      <c r="AG54" s="2297"/>
      <c r="AH54" s="2298"/>
      <c r="AI54" s="2298"/>
      <c r="AJ54" s="2298"/>
      <c r="AK54" s="2299"/>
    </row>
    <row r="55" spans="3:37" s="1" customFormat="1" ht="21" customHeight="1">
      <c r="C55" s="2277"/>
      <c r="D55" s="2336"/>
      <c r="E55" s="2337"/>
      <c r="F55" s="2337"/>
      <c r="G55" s="2337"/>
      <c r="H55" s="2337"/>
      <c r="I55" s="2338"/>
      <c r="J55" s="2284"/>
      <c r="K55" s="2285"/>
      <c r="L55" s="2312"/>
      <c r="M55" s="2313"/>
      <c r="N55" s="2313"/>
      <c r="O55" s="2313"/>
      <c r="P55" s="2314"/>
      <c r="Q55" s="2315"/>
      <c r="R55" s="2316"/>
      <c r="S55" s="2316"/>
      <c r="T55" s="2316"/>
      <c r="U55" s="2316"/>
      <c r="V55" s="2316"/>
      <c r="W55" s="2316"/>
      <c r="X55" s="2316"/>
      <c r="Y55" s="2316"/>
      <c r="Z55" s="2317"/>
      <c r="AA55" s="2312"/>
      <c r="AB55" s="2313"/>
      <c r="AC55" s="2313"/>
      <c r="AD55" s="2313"/>
      <c r="AE55" s="2313"/>
      <c r="AF55" s="2314"/>
      <c r="AG55" s="2300"/>
      <c r="AH55" s="2301"/>
      <c r="AI55" s="2301"/>
      <c r="AJ55" s="2301"/>
      <c r="AK55" s="2302"/>
    </row>
    <row r="56" spans="3:37" s="1" customFormat="1" ht="21" customHeight="1">
      <c r="C56" s="2277"/>
      <c r="D56" s="2336"/>
      <c r="E56" s="2337"/>
      <c r="F56" s="2337"/>
      <c r="G56" s="2337"/>
      <c r="H56" s="2337"/>
      <c r="I56" s="2338"/>
      <c r="J56" s="2284"/>
      <c r="K56" s="2285"/>
      <c r="L56" s="2312"/>
      <c r="M56" s="2313"/>
      <c r="N56" s="2313"/>
      <c r="O56" s="2313"/>
      <c r="P56" s="2314"/>
      <c r="Q56" s="2330"/>
      <c r="R56" s="2331"/>
      <c r="S56" s="2331"/>
      <c r="T56" s="2331"/>
      <c r="U56" s="2331"/>
      <c r="V56" s="2331"/>
      <c r="W56" s="2331"/>
      <c r="X56" s="2331"/>
      <c r="Y56" s="2331"/>
      <c r="Z56" s="2332"/>
      <c r="AA56" s="2324"/>
      <c r="AB56" s="2325"/>
      <c r="AC56" s="2325"/>
      <c r="AD56" s="2325"/>
      <c r="AE56" s="2325"/>
      <c r="AF56" s="2326"/>
      <c r="AG56" s="2303"/>
      <c r="AH56" s="2304"/>
      <c r="AI56" s="2304"/>
      <c r="AJ56" s="2304"/>
      <c r="AK56" s="2305"/>
    </row>
    <row r="57" spans="3:37" s="1" customFormat="1" ht="21" customHeight="1">
      <c r="C57" s="2276">
        <v>9</v>
      </c>
      <c r="D57" s="2279"/>
      <c r="E57" s="2280"/>
      <c r="F57" s="2280"/>
      <c r="G57" s="2280"/>
      <c r="H57" s="2280"/>
      <c r="I57" s="2281"/>
      <c r="J57" s="2282"/>
      <c r="K57" s="2283"/>
      <c r="L57" s="2288"/>
      <c r="M57" s="2289"/>
      <c r="N57" s="2289"/>
      <c r="O57" s="2289"/>
      <c r="P57" s="2290"/>
      <c r="Q57" s="2291"/>
      <c r="R57" s="2292"/>
      <c r="S57" s="2292"/>
      <c r="T57" s="2292"/>
      <c r="U57" s="2292"/>
      <c r="V57" s="2292"/>
      <c r="W57" s="2292"/>
      <c r="X57" s="2292"/>
      <c r="Y57" s="2292"/>
      <c r="Z57" s="2293"/>
      <c r="AA57" s="2333"/>
      <c r="AB57" s="2334"/>
      <c r="AC57" s="2334"/>
      <c r="AD57" s="2334"/>
      <c r="AE57" s="2334"/>
      <c r="AF57" s="2335"/>
      <c r="AG57" s="2297"/>
      <c r="AH57" s="2298"/>
      <c r="AI57" s="2298"/>
      <c r="AJ57" s="2298"/>
      <c r="AK57" s="2299"/>
    </row>
    <row r="58" spans="3:37" s="1" customFormat="1" ht="21" customHeight="1">
      <c r="C58" s="2277"/>
      <c r="D58" s="2336"/>
      <c r="E58" s="2337"/>
      <c r="F58" s="2337"/>
      <c r="G58" s="2337"/>
      <c r="H58" s="2337"/>
      <c r="I58" s="2338"/>
      <c r="J58" s="2284"/>
      <c r="K58" s="2285"/>
      <c r="L58" s="2312"/>
      <c r="M58" s="2313"/>
      <c r="N58" s="2313"/>
      <c r="O58" s="2313"/>
      <c r="P58" s="2314"/>
      <c r="Q58" s="2315"/>
      <c r="R58" s="2316"/>
      <c r="S58" s="2316"/>
      <c r="T58" s="2316"/>
      <c r="U58" s="2316"/>
      <c r="V58" s="2316"/>
      <c r="W58" s="2316"/>
      <c r="X58" s="2316"/>
      <c r="Y58" s="2316"/>
      <c r="Z58" s="2317"/>
      <c r="AA58" s="2312"/>
      <c r="AB58" s="2313"/>
      <c r="AC58" s="2313"/>
      <c r="AD58" s="2313"/>
      <c r="AE58" s="2313"/>
      <c r="AF58" s="2314"/>
      <c r="AG58" s="2300"/>
      <c r="AH58" s="2301"/>
      <c r="AI58" s="2301"/>
      <c r="AJ58" s="2301"/>
      <c r="AK58" s="2302"/>
    </row>
    <row r="59" spans="3:37" s="1" customFormat="1" ht="21" customHeight="1">
      <c r="C59" s="2277"/>
      <c r="D59" s="2336"/>
      <c r="E59" s="2337"/>
      <c r="F59" s="2337"/>
      <c r="G59" s="2337"/>
      <c r="H59" s="2337"/>
      <c r="I59" s="2338"/>
      <c r="J59" s="2284"/>
      <c r="K59" s="2285"/>
      <c r="L59" s="2312"/>
      <c r="M59" s="2313"/>
      <c r="N59" s="2313"/>
      <c r="O59" s="2313"/>
      <c r="P59" s="2314"/>
      <c r="Q59" s="2321"/>
      <c r="R59" s="2322"/>
      <c r="S59" s="2322"/>
      <c r="T59" s="2322"/>
      <c r="U59" s="2322"/>
      <c r="V59" s="2322"/>
      <c r="W59" s="2322"/>
      <c r="X59" s="2322"/>
      <c r="Y59" s="2322"/>
      <c r="Z59" s="2323"/>
      <c r="AA59" s="2324"/>
      <c r="AB59" s="2325"/>
      <c r="AC59" s="2325"/>
      <c r="AD59" s="2325"/>
      <c r="AE59" s="2325"/>
      <c r="AF59" s="2326"/>
      <c r="AG59" s="2303"/>
      <c r="AH59" s="2304"/>
      <c r="AI59" s="2304"/>
      <c r="AJ59" s="2304"/>
      <c r="AK59" s="2305"/>
    </row>
    <row r="60" spans="3:37" s="1" customFormat="1" ht="21" customHeight="1">
      <c r="C60" s="2276">
        <v>10</v>
      </c>
      <c r="D60" s="2279"/>
      <c r="E60" s="2280"/>
      <c r="F60" s="2280"/>
      <c r="G60" s="2280"/>
      <c r="H60" s="2280"/>
      <c r="I60" s="2281"/>
      <c r="J60" s="2282"/>
      <c r="K60" s="2283"/>
      <c r="L60" s="2288"/>
      <c r="M60" s="2289"/>
      <c r="N60" s="2289"/>
      <c r="O60" s="2289"/>
      <c r="P60" s="2290"/>
      <c r="Q60" s="2330"/>
      <c r="R60" s="2331"/>
      <c r="S60" s="2331"/>
      <c r="T60" s="2331"/>
      <c r="U60" s="2331"/>
      <c r="V60" s="2331"/>
      <c r="W60" s="2331"/>
      <c r="X60" s="2331"/>
      <c r="Y60" s="2331"/>
      <c r="Z60" s="2332"/>
      <c r="AA60" s="2333"/>
      <c r="AB60" s="2334"/>
      <c r="AC60" s="2334"/>
      <c r="AD60" s="2334"/>
      <c r="AE60" s="2334"/>
      <c r="AF60" s="2335"/>
      <c r="AG60" s="2297"/>
      <c r="AH60" s="2298"/>
      <c r="AI60" s="2298"/>
      <c r="AJ60" s="2298"/>
      <c r="AK60" s="2299"/>
    </row>
    <row r="61" spans="3:37" s="1" customFormat="1" ht="21" customHeight="1">
      <c r="C61" s="2277"/>
      <c r="D61" s="2336"/>
      <c r="E61" s="2337"/>
      <c r="F61" s="2337"/>
      <c r="G61" s="2337"/>
      <c r="H61" s="2337"/>
      <c r="I61" s="2338"/>
      <c r="J61" s="2284"/>
      <c r="K61" s="2285"/>
      <c r="L61" s="2312"/>
      <c r="M61" s="2313"/>
      <c r="N61" s="2313"/>
      <c r="O61" s="2313"/>
      <c r="P61" s="2314"/>
      <c r="Q61" s="2315"/>
      <c r="R61" s="2316"/>
      <c r="S61" s="2316"/>
      <c r="T61" s="2316"/>
      <c r="U61" s="2316"/>
      <c r="V61" s="2316"/>
      <c r="W61" s="2316"/>
      <c r="X61" s="2316"/>
      <c r="Y61" s="2316"/>
      <c r="Z61" s="2317"/>
      <c r="AA61" s="2312"/>
      <c r="AB61" s="2313"/>
      <c r="AC61" s="2313"/>
      <c r="AD61" s="2313"/>
      <c r="AE61" s="2313"/>
      <c r="AF61" s="2314"/>
      <c r="AG61" s="2300"/>
      <c r="AH61" s="2301"/>
      <c r="AI61" s="2301"/>
      <c r="AJ61" s="2301"/>
      <c r="AK61" s="2302"/>
    </row>
    <row r="62" spans="3:37" s="1" customFormat="1" ht="21" customHeight="1">
      <c r="C62" s="2277"/>
      <c r="D62" s="2336"/>
      <c r="E62" s="2337"/>
      <c r="F62" s="2337"/>
      <c r="G62" s="2337"/>
      <c r="H62" s="2337"/>
      <c r="I62" s="2338"/>
      <c r="J62" s="2284"/>
      <c r="K62" s="2285"/>
      <c r="L62" s="2339"/>
      <c r="M62" s="2340"/>
      <c r="N62" s="2340"/>
      <c r="O62" s="2340"/>
      <c r="P62" s="2341"/>
      <c r="Q62" s="2330"/>
      <c r="R62" s="2331"/>
      <c r="S62" s="2331"/>
      <c r="T62" s="2331"/>
      <c r="U62" s="2331"/>
      <c r="V62" s="2331"/>
      <c r="W62" s="2331"/>
      <c r="X62" s="2331"/>
      <c r="Y62" s="2331"/>
      <c r="Z62" s="2332"/>
      <c r="AA62" s="2333"/>
      <c r="AB62" s="2334"/>
      <c r="AC62" s="2334"/>
      <c r="AD62" s="2334"/>
      <c r="AE62" s="2334"/>
      <c r="AF62" s="2335"/>
      <c r="AG62" s="2300"/>
      <c r="AH62" s="2301"/>
      <c r="AI62" s="2301"/>
      <c r="AJ62" s="2301"/>
      <c r="AK62" s="2302"/>
    </row>
    <row r="63" spans="3:37" s="1" customFormat="1" ht="21" customHeight="1">
      <c r="C63" s="2276">
        <v>11</v>
      </c>
      <c r="D63" s="2279"/>
      <c r="E63" s="2280"/>
      <c r="F63" s="2280"/>
      <c r="G63" s="2280"/>
      <c r="H63" s="2280"/>
      <c r="I63" s="2281"/>
      <c r="J63" s="2282"/>
      <c r="K63" s="2283"/>
      <c r="L63" s="2288"/>
      <c r="M63" s="2289"/>
      <c r="N63" s="2289"/>
      <c r="O63" s="2289"/>
      <c r="P63" s="2290"/>
      <c r="Q63" s="2291"/>
      <c r="R63" s="2292"/>
      <c r="S63" s="2292"/>
      <c r="T63" s="2292"/>
      <c r="U63" s="2292"/>
      <c r="V63" s="2292"/>
      <c r="W63" s="2292"/>
      <c r="X63" s="2292"/>
      <c r="Y63" s="2292"/>
      <c r="Z63" s="2293"/>
      <c r="AA63" s="2294"/>
      <c r="AB63" s="2295"/>
      <c r="AC63" s="2295"/>
      <c r="AD63" s="2295"/>
      <c r="AE63" s="2295"/>
      <c r="AF63" s="2296"/>
      <c r="AG63" s="2297"/>
      <c r="AH63" s="2298"/>
      <c r="AI63" s="2298"/>
      <c r="AJ63" s="2298"/>
      <c r="AK63" s="2299"/>
    </row>
    <row r="64" spans="3:37" s="1" customFormat="1" ht="21" customHeight="1">
      <c r="C64" s="2277"/>
      <c r="D64" s="2336"/>
      <c r="E64" s="2337"/>
      <c r="F64" s="2337"/>
      <c r="G64" s="2337"/>
      <c r="H64" s="2337"/>
      <c r="I64" s="2338"/>
      <c r="J64" s="2284"/>
      <c r="K64" s="2285"/>
      <c r="L64" s="2312"/>
      <c r="M64" s="2313"/>
      <c r="N64" s="2313"/>
      <c r="O64" s="2313"/>
      <c r="P64" s="2314"/>
      <c r="Q64" s="2315"/>
      <c r="R64" s="2316"/>
      <c r="S64" s="2316"/>
      <c r="T64" s="2316"/>
      <c r="U64" s="2316"/>
      <c r="V64" s="2316"/>
      <c r="W64" s="2316"/>
      <c r="X64" s="2316"/>
      <c r="Y64" s="2316"/>
      <c r="Z64" s="2317"/>
      <c r="AA64" s="2312"/>
      <c r="AB64" s="2313"/>
      <c r="AC64" s="2313"/>
      <c r="AD64" s="2313"/>
      <c r="AE64" s="2313"/>
      <c r="AF64" s="2314"/>
      <c r="AG64" s="2300"/>
      <c r="AH64" s="2301"/>
      <c r="AI64" s="2301"/>
      <c r="AJ64" s="2301"/>
      <c r="AK64" s="2302"/>
    </row>
    <row r="65" spans="3:37" s="1" customFormat="1" ht="21" customHeight="1">
      <c r="C65" s="2278"/>
      <c r="D65" s="2336"/>
      <c r="E65" s="2337"/>
      <c r="F65" s="2337"/>
      <c r="G65" s="2337"/>
      <c r="H65" s="2337"/>
      <c r="I65" s="2338"/>
      <c r="J65" s="2286"/>
      <c r="K65" s="2287"/>
      <c r="L65" s="2318"/>
      <c r="M65" s="2319"/>
      <c r="N65" s="2319"/>
      <c r="O65" s="2319"/>
      <c r="P65" s="2320"/>
      <c r="Q65" s="2321"/>
      <c r="R65" s="2322"/>
      <c r="S65" s="2322"/>
      <c r="T65" s="2322"/>
      <c r="U65" s="2322"/>
      <c r="V65" s="2322"/>
      <c r="W65" s="2322"/>
      <c r="X65" s="2322"/>
      <c r="Y65" s="2322"/>
      <c r="Z65" s="2323"/>
      <c r="AA65" s="2324"/>
      <c r="AB65" s="2325"/>
      <c r="AC65" s="2325"/>
      <c r="AD65" s="2325"/>
      <c r="AE65" s="2325"/>
      <c r="AF65" s="2326"/>
      <c r="AG65" s="2303"/>
      <c r="AH65" s="2304"/>
      <c r="AI65" s="2304"/>
      <c r="AJ65" s="2304"/>
      <c r="AK65" s="2305"/>
    </row>
    <row r="66" spans="3:37" s="1" customFormat="1" ht="21" customHeight="1">
      <c r="C66" s="2277">
        <v>12</v>
      </c>
      <c r="D66" s="2279"/>
      <c r="E66" s="2280"/>
      <c r="F66" s="2280"/>
      <c r="G66" s="2280"/>
      <c r="H66" s="2280"/>
      <c r="I66" s="2281"/>
      <c r="J66" s="2284"/>
      <c r="K66" s="2285"/>
      <c r="L66" s="2327"/>
      <c r="M66" s="2328"/>
      <c r="N66" s="2328"/>
      <c r="O66" s="2328"/>
      <c r="P66" s="2329"/>
      <c r="Q66" s="2330"/>
      <c r="R66" s="2331"/>
      <c r="S66" s="2331"/>
      <c r="T66" s="2331"/>
      <c r="U66" s="2331"/>
      <c r="V66" s="2331"/>
      <c r="W66" s="2331"/>
      <c r="X66" s="2331"/>
      <c r="Y66" s="2331"/>
      <c r="Z66" s="2332"/>
      <c r="AA66" s="2333"/>
      <c r="AB66" s="2334"/>
      <c r="AC66" s="2334"/>
      <c r="AD66" s="2334"/>
      <c r="AE66" s="2334"/>
      <c r="AF66" s="2335"/>
      <c r="AG66" s="2300"/>
      <c r="AH66" s="2301"/>
      <c r="AI66" s="2301"/>
      <c r="AJ66" s="2301"/>
      <c r="AK66" s="2302"/>
    </row>
    <row r="67" spans="3:37" s="1" customFormat="1" ht="21" customHeight="1">
      <c r="C67" s="2277"/>
      <c r="D67" s="2336"/>
      <c r="E67" s="2337"/>
      <c r="F67" s="2337"/>
      <c r="G67" s="2337"/>
      <c r="H67" s="2337"/>
      <c r="I67" s="2338"/>
      <c r="J67" s="2284"/>
      <c r="K67" s="2285"/>
      <c r="L67" s="2312"/>
      <c r="M67" s="2313"/>
      <c r="N67" s="2313"/>
      <c r="O67" s="2313"/>
      <c r="P67" s="2314"/>
      <c r="Q67" s="2315"/>
      <c r="R67" s="2316"/>
      <c r="S67" s="2316"/>
      <c r="T67" s="2316"/>
      <c r="U67" s="2316"/>
      <c r="V67" s="2316"/>
      <c r="W67" s="2316"/>
      <c r="X67" s="2316"/>
      <c r="Y67" s="2316"/>
      <c r="Z67" s="2317"/>
      <c r="AA67" s="2312"/>
      <c r="AB67" s="2313"/>
      <c r="AC67" s="2313"/>
      <c r="AD67" s="2313"/>
      <c r="AE67" s="2313"/>
      <c r="AF67" s="2314"/>
      <c r="AG67" s="2300"/>
      <c r="AH67" s="2301"/>
      <c r="AI67" s="2301"/>
      <c r="AJ67" s="2301"/>
      <c r="AK67" s="2302"/>
    </row>
    <row r="68" spans="3:37" s="1" customFormat="1" ht="21" customHeight="1">
      <c r="C68" s="2277"/>
      <c r="D68" s="2336"/>
      <c r="E68" s="2337"/>
      <c r="F68" s="2337"/>
      <c r="G68" s="2337"/>
      <c r="H68" s="2337"/>
      <c r="I68" s="2338"/>
      <c r="J68" s="2284"/>
      <c r="K68" s="2285"/>
      <c r="L68" s="2339"/>
      <c r="M68" s="2340"/>
      <c r="N68" s="2340"/>
      <c r="O68" s="2340"/>
      <c r="P68" s="2341"/>
      <c r="Q68" s="2330"/>
      <c r="R68" s="2331"/>
      <c r="S68" s="2331"/>
      <c r="T68" s="2331"/>
      <c r="U68" s="2331"/>
      <c r="V68" s="2331"/>
      <c r="W68" s="2331"/>
      <c r="X68" s="2331"/>
      <c r="Y68" s="2331"/>
      <c r="Z68" s="2332"/>
      <c r="AA68" s="2333"/>
      <c r="AB68" s="2334"/>
      <c r="AC68" s="2334"/>
      <c r="AD68" s="2334"/>
      <c r="AE68" s="2334"/>
      <c r="AF68" s="2335"/>
      <c r="AG68" s="2300"/>
      <c r="AH68" s="2301"/>
      <c r="AI68" s="2301"/>
      <c r="AJ68" s="2301"/>
      <c r="AK68" s="2302"/>
    </row>
    <row r="69" spans="3:37" s="1" customFormat="1" ht="21" customHeight="1">
      <c r="C69" s="2276">
        <v>13</v>
      </c>
      <c r="D69" s="2279"/>
      <c r="E69" s="2280"/>
      <c r="F69" s="2280"/>
      <c r="G69" s="2280"/>
      <c r="H69" s="2280"/>
      <c r="I69" s="2281"/>
      <c r="J69" s="2282"/>
      <c r="K69" s="2283"/>
      <c r="L69" s="2288"/>
      <c r="M69" s="2289"/>
      <c r="N69" s="2289"/>
      <c r="O69" s="2289"/>
      <c r="P69" s="2290"/>
      <c r="Q69" s="2291"/>
      <c r="R69" s="2292"/>
      <c r="S69" s="2292"/>
      <c r="T69" s="2292"/>
      <c r="U69" s="2292"/>
      <c r="V69" s="2292"/>
      <c r="W69" s="2292"/>
      <c r="X69" s="2292"/>
      <c r="Y69" s="2292"/>
      <c r="Z69" s="2293"/>
      <c r="AA69" s="2294"/>
      <c r="AB69" s="2295"/>
      <c r="AC69" s="2295"/>
      <c r="AD69" s="2295"/>
      <c r="AE69" s="2295"/>
      <c r="AF69" s="2296"/>
      <c r="AG69" s="2297"/>
      <c r="AH69" s="2298"/>
      <c r="AI69" s="2298"/>
      <c r="AJ69" s="2298"/>
      <c r="AK69" s="2299"/>
    </row>
    <row r="70" spans="3:37" s="1" customFormat="1" ht="21" customHeight="1">
      <c r="C70" s="2277"/>
      <c r="D70" s="2336"/>
      <c r="E70" s="2337"/>
      <c r="F70" s="2337"/>
      <c r="G70" s="2337"/>
      <c r="H70" s="2337"/>
      <c r="I70" s="2338"/>
      <c r="J70" s="2284"/>
      <c r="K70" s="2285"/>
      <c r="L70" s="2312"/>
      <c r="M70" s="2313"/>
      <c r="N70" s="2313"/>
      <c r="O70" s="2313"/>
      <c r="P70" s="2314"/>
      <c r="Q70" s="2315"/>
      <c r="R70" s="2316"/>
      <c r="S70" s="2316"/>
      <c r="T70" s="2316"/>
      <c r="U70" s="2316"/>
      <c r="V70" s="2316"/>
      <c r="W70" s="2316"/>
      <c r="X70" s="2316"/>
      <c r="Y70" s="2316"/>
      <c r="Z70" s="2317"/>
      <c r="AA70" s="2312"/>
      <c r="AB70" s="2313"/>
      <c r="AC70" s="2313"/>
      <c r="AD70" s="2313"/>
      <c r="AE70" s="2313"/>
      <c r="AF70" s="2314"/>
      <c r="AG70" s="2300"/>
      <c r="AH70" s="2301"/>
      <c r="AI70" s="2301"/>
      <c r="AJ70" s="2301"/>
      <c r="AK70" s="2302"/>
    </row>
    <row r="71" spans="3:37" s="1" customFormat="1" ht="21" customHeight="1">
      <c r="C71" s="2278"/>
      <c r="D71" s="2336"/>
      <c r="E71" s="2337"/>
      <c r="F71" s="2337"/>
      <c r="G71" s="2337"/>
      <c r="H71" s="2337"/>
      <c r="I71" s="2338"/>
      <c r="J71" s="2286"/>
      <c r="K71" s="2287"/>
      <c r="L71" s="2318"/>
      <c r="M71" s="2319"/>
      <c r="N71" s="2319"/>
      <c r="O71" s="2319"/>
      <c r="P71" s="2320"/>
      <c r="Q71" s="2321"/>
      <c r="R71" s="2322"/>
      <c r="S71" s="2322"/>
      <c r="T71" s="2322"/>
      <c r="U71" s="2322"/>
      <c r="V71" s="2322"/>
      <c r="W71" s="2322"/>
      <c r="X71" s="2322"/>
      <c r="Y71" s="2322"/>
      <c r="Z71" s="2323"/>
      <c r="AA71" s="2324"/>
      <c r="AB71" s="2325"/>
      <c r="AC71" s="2325"/>
      <c r="AD71" s="2325"/>
      <c r="AE71" s="2325"/>
      <c r="AF71" s="2326"/>
      <c r="AG71" s="2303"/>
      <c r="AH71" s="2304"/>
      <c r="AI71" s="2304"/>
      <c r="AJ71" s="2304"/>
      <c r="AK71" s="2305"/>
    </row>
    <row r="72" spans="3:37" s="1" customFormat="1" ht="21" customHeight="1">
      <c r="C72" s="2277">
        <v>14</v>
      </c>
      <c r="D72" s="2279"/>
      <c r="E72" s="2280"/>
      <c r="F72" s="2280"/>
      <c r="G72" s="2280"/>
      <c r="H72" s="2280"/>
      <c r="I72" s="2281"/>
      <c r="J72" s="2284"/>
      <c r="K72" s="2285"/>
      <c r="L72" s="2327"/>
      <c r="M72" s="2328"/>
      <c r="N72" s="2328"/>
      <c r="O72" s="2328"/>
      <c r="P72" s="2329"/>
      <c r="Q72" s="2330"/>
      <c r="R72" s="2331"/>
      <c r="S72" s="2331"/>
      <c r="T72" s="2331"/>
      <c r="U72" s="2331"/>
      <c r="V72" s="2331"/>
      <c r="W72" s="2331"/>
      <c r="X72" s="2331"/>
      <c r="Y72" s="2331"/>
      <c r="Z72" s="2332"/>
      <c r="AA72" s="2333"/>
      <c r="AB72" s="2334"/>
      <c r="AC72" s="2334"/>
      <c r="AD72" s="2334"/>
      <c r="AE72" s="2334"/>
      <c r="AF72" s="2335"/>
      <c r="AG72" s="2300"/>
      <c r="AH72" s="2301"/>
      <c r="AI72" s="2301"/>
      <c r="AJ72" s="2301"/>
      <c r="AK72" s="2302"/>
    </row>
    <row r="73" spans="3:37" s="1" customFormat="1" ht="21" customHeight="1">
      <c r="C73" s="2277"/>
      <c r="D73" s="2336"/>
      <c r="E73" s="2337"/>
      <c r="F73" s="2337"/>
      <c r="G73" s="2337"/>
      <c r="H73" s="2337"/>
      <c r="I73" s="2338"/>
      <c r="J73" s="2284"/>
      <c r="K73" s="2285"/>
      <c r="L73" s="2312"/>
      <c r="M73" s="2313"/>
      <c r="N73" s="2313"/>
      <c r="O73" s="2313"/>
      <c r="P73" s="2314"/>
      <c r="Q73" s="2315"/>
      <c r="R73" s="2316"/>
      <c r="S73" s="2316"/>
      <c r="T73" s="2316"/>
      <c r="U73" s="2316"/>
      <c r="V73" s="2316"/>
      <c r="W73" s="2316"/>
      <c r="X73" s="2316"/>
      <c r="Y73" s="2316"/>
      <c r="Z73" s="2317"/>
      <c r="AA73" s="2312"/>
      <c r="AB73" s="2313"/>
      <c r="AC73" s="2313"/>
      <c r="AD73" s="2313"/>
      <c r="AE73" s="2313"/>
      <c r="AF73" s="2314"/>
      <c r="AG73" s="2300"/>
      <c r="AH73" s="2301"/>
      <c r="AI73" s="2301"/>
      <c r="AJ73" s="2301"/>
      <c r="AK73" s="2302"/>
    </row>
    <row r="74" spans="3:37" s="1" customFormat="1" ht="21" customHeight="1">
      <c r="C74" s="2277"/>
      <c r="D74" s="2336"/>
      <c r="E74" s="2337"/>
      <c r="F74" s="2337"/>
      <c r="G74" s="2337"/>
      <c r="H74" s="2337"/>
      <c r="I74" s="2338"/>
      <c r="J74" s="2284"/>
      <c r="K74" s="2285"/>
      <c r="L74" s="2339"/>
      <c r="M74" s="2340"/>
      <c r="N74" s="2340"/>
      <c r="O74" s="2340"/>
      <c r="P74" s="2341"/>
      <c r="Q74" s="2330"/>
      <c r="R74" s="2331"/>
      <c r="S74" s="2331"/>
      <c r="T74" s="2331"/>
      <c r="U74" s="2331"/>
      <c r="V74" s="2331"/>
      <c r="W74" s="2331"/>
      <c r="X74" s="2331"/>
      <c r="Y74" s="2331"/>
      <c r="Z74" s="2332"/>
      <c r="AA74" s="2333"/>
      <c r="AB74" s="2334"/>
      <c r="AC74" s="2334"/>
      <c r="AD74" s="2334"/>
      <c r="AE74" s="2334"/>
      <c r="AF74" s="2335"/>
      <c r="AG74" s="2300"/>
      <c r="AH74" s="2301"/>
      <c r="AI74" s="2301"/>
      <c r="AJ74" s="2301"/>
      <c r="AK74" s="2302"/>
    </row>
    <row r="75" spans="3:37" s="1" customFormat="1" ht="21" customHeight="1">
      <c r="C75" s="2276">
        <v>15</v>
      </c>
      <c r="D75" s="2279"/>
      <c r="E75" s="2280"/>
      <c r="F75" s="2280"/>
      <c r="G75" s="2280"/>
      <c r="H75" s="2280"/>
      <c r="I75" s="2281"/>
      <c r="J75" s="2282"/>
      <c r="K75" s="2283"/>
      <c r="L75" s="2288"/>
      <c r="M75" s="2289"/>
      <c r="N75" s="2289"/>
      <c r="O75" s="2289"/>
      <c r="P75" s="2290"/>
      <c r="Q75" s="2291"/>
      <c r="R75" s="2292"/>
      <c r="S75" s="2292"/>
      <c r="T75" s="2292"/>
      <c r="U75" s="2292"/>
      <c r="V75" s="2292"/>
      <c r="W75" s="2292"/>
      <c r="X75" s="2292"/>
      <c r="Y75" s="2292"/>
      <c r="Z75" s="2293"/>
      <c r="AA75" s="2294"/>
      <c r="AB75" s="2295"/>
      <c r="AC75" s="2295"/>
      <c r="AD75" s="2295"/>
      <c r="AE75" s="2295"/>
      <c r="AF75" s="2296"/>
      <c r="AG75" s="2297"/>
      <c r="AH75" s="2298"/>
      <c r="AI75" s="2298"/>
      <c r="AJ75" s="2298"/>
      <c r="AK75" s="2299"/>
    </row>
    <row r="76" spans="3:37" s="1" customFormat="1" ht="21" customHeight="1">
      <c r="C76" s="2277"/>
      <c r="D76" s="2306"/>
      <c r="E76" s="2307"/>
      <c r="F76" s="2307"/>
      <c r="G76" s="2307"/>
      <c r="H76" s="2307"/>
      <c r="I76" s="2308"/>
      <c r="J76" s="2284"/>
      <c r="K76" s="2285"/>
      <c r="L76" s="2312"/>
      <c r="M76" s="2313"/>
      <c r="N76" s="2313"/>
      <c r="O76" s="2313"/>
      <c r="P76" s="2314"/>
      <c r="Q76" s="2315"/>
      <c r="R76" s="2316"/>
      <c r="S76" s="2316"/>
      <c r="T76" s="2316"/>
      <c r="U76" s="2316"/>
      <c r="V76" s="2316"/>
      <c r="W76" s="2316"/>
      <c r="X76" s="2316"/>
      <c r="Y76" s="2316"/>
      <c r="Z76" s="2317"/>
      <c r="AA76" s="2312"/>
      <c r="AB76" s="2313"/>
      <c r="AC76" s="2313"/>
      <c r="AD76" s="2313"/>
      <c r="AE76" s="2313"/>
      <c r="AF76" s="2314"/>
      <c r="AG76" s="2300"/>
      <c r="AH76" s="2301"/>
      <c r="AI76" s="2301"/>
      <c r="AJ76" s="2301"/>
      <c r="AK76" s="2302"/>
    </row>
    <row r="77" spans="3:37" s="1" customFormat="1" ht="21" customHeight="1">
      <c r="C77" s="2278"/>
      <c r="D77" s="2309"/>
      <c r="E77" s="2310"/>
      <c r="F77" s="2310"/>
      <c r="G77" s="2310"/>
      <c r="H77" s="2310"/>
      <c r="I77" s="2311"/>
      <c r="J77" s="2286"/>
      <c r="K77" s="2287"/>
      <c r="L77" s="2318"/>
      <c r="M77" s="2319"/>
      <c r="N77" s="2319"/>
      <c r="O77" s="2319"/>
      <c r="P77" s="2320"/>
      <c r="Q77" s="2321"/>
      <c r="R77" s="2322"/>
      <c r="S77" s="2322"/>
      <c r="T77" s="2322"/>
      <c r="U77" s="2322"/>
      <c r="V77" s="2322"/>
      <c r="W77" s="2322"/>
      <c r="X77" s="2322"/>
      <c r="Y77" s="2322"/>
      <c r="Z77" s="2323"/>
      <c r="AA77" s="2324"/>
      <c r="AB77" s="2325"/>
      <c r="AC77" s="2325"/>
      <c r="AD77" s="2325"/>
      <c r="AE77" s="2325"/>
      <c r="AF77" s="2326"/>
      <c r="AG77" s="2303"/>
      <c r="AH77" s="2304"/>
      <c r="AI77" s="2304"/>
      <c r="AJ77" s="2304"/>
      <c r="AK77" s="2305"/>
    </row>
    <row r="79" spans="3:37" ht="18.75" customHeight="1">
      <c r="C79" s="2270" t="s">
        <v>251</v>
      </c>
      <c r="D79" s="2271"/>
      <c r="E79" s="2271"/>
      <c r="F79" s="2271"/>
      <c r="G79" s="2271"/>
      <c r="H79" s="2271"/>
      <c r="I79" s="2271"/>
      <c r="J79" s="2271"/>
      <c r="K79" s="2271"/>
      <c r="L79" s="2271"/>
      <c r="M79" s="2271"/>
      <c r="N79" s="2271"/>
      <c r="O79" s="90"/>
      <c r="P79" s="90"/>
      <c r="Q79" s="90"/>
      <c r="R79" s="90"/>
      <c r="S79" s="90"/>
      <c r="T79" s="90"/>
      <c r="U79" s="90"/>
      <c r="V79" s="90"/>
      <c r="W79" s="90"/>
      <c r="X79" s="90"/>
      <c r="Y79" s="90"/>
      <c r="Z79" s="90"/>
      <c r="AA79" s="90"/>
      <c r="AB79" s="90"/>
      <c r="AC79" s="90"/>
      <c r="AD79" s="90"/>
      <c r="AE79" s="90"/>
      <c r="AF79" s="79"/>
      <c r="AG79" s="79"/>
      <c r="AH79" s="79"/>
      <c r="AI79" s="2352" t="s">
        <v>807</v>
      </c>
      <c r="AJ79" s="2352"/>
      <c r="AK79" s="2353"/>
    </row>
    <row r="80" spans="3:37" ht="15" customHeight="1">
      <c r="C80" s="2272"/>
      <c r="D80" s="2273"/>
      <c r="E80" s="2273"/>
      <c r="F80" s="2273"/>
      <c r="G80" s="2273"/>
      <c r="H80" s="2273"/>
      <c r="I80" s="2273"/>
      <c r="J80" s="2273"/>
      <c r="K80" s="2273"/>
      <c r="L80" s="2273"/>
      <c r="M80" s="2273"/>
      <c r="N80" s="2273"/>
      <c r="O80" s="93" t="s">
        <v>41</v>
      </c>
      <c r="R80" s="92"/>
      <c r="S80" s="92"/>
      <c r="T80" s="92"/>
      <c r="U80" s="92"/>
      <c r="V80" s="92"/>
      <c r="W80" s="92"/>
      <c r="X80" s="92"/>
      <c r="Y80" s="92"/>
      <c r="Z80" s="92"/>
      <c r="AA80" s="92"/>
      <c r="AB80" s="92"/>
      <c r="AC80" s="92"/>
      <c r="AD80" s="94"/>
      <c r="AE80" s="94"/>
      <c r="AF80" s="94"/>
      <c r="AG80" s="94"/>
      <c r="AH80" s="94"/>
      <c r="AI80" s="94"/>
      <c r="AJ80" s="94"/>
      <c r="AK80" s="95"/>
    </row>
    <row r="81" spans="3:37" ht="15" customHeight="1">
      <c r="C81" s="2274"/>
      <c r="D81" s="2275"/>
      <c r="E81" s="2275"/>
      <c r="F81" s="2275"/>
      <c r="G81" s="2275"/>
      <c r="H81" s="2275"/>
      <c r="I81" s="2275"/>
      <c r="J81" s="2275"/>
      <c r="K81" s="2275"/>
      <c r="L81" s="2275"/>
      <c r="M81" s="2275"/>
      <c r="N81" s="2275"/>
      <c r="O81" s="66"/>
      <c r="P81" s="66"/>
      <c r="Q81" s="66"/>
      <c r="R81" s="66"/>
      <c r="S81" s="66"/>
      <c r="T81" s="66"/>
      <c r="U81" s="66"/>
      <c r="V81" s="66"/>
      <c r="W81" s="66"/>
      <c r="X81" s="2354" t="s">
        <v>42</v>
      </c>
      <c r="Y81" s="2354"/>
      <c r="Z81" s="2354"/>
      <c r="AA81" s="2354"/>
      <c r="AB81" s="2354"/>
      <c r="AC81" s="2354"/>
      <c r="AD81" s="2354"/>
      <c r="AE81" s="2354"/>
      <c r="AF81" s="2354"/>
      <c r="AG81" s="2354"/>
      <c r="AH81" s="2354"/>
      <c r="AI81" s="2354"/>
      <c r="AJ81" s="2354"/>
      <c r="AK81" s="2355"/>
    </row>
    <row r="82" spans="3:37" ht="42" customHeight="1">
      <c r="C82" s="2356" t="s">
        <v>43</v>
      </c>
      <c r="D82" s="2357"/>
      <c r="E82" s="2357"/>
      <c r="F82" s="2358"/>
      <c r="G82" s="2359">
        <f>G5</f>
        <v>0</v>
      </c>
      <c r="H82" s="2360"/>
      <c r="I82" s="2360"/>
      <c r="J82" s="2360"/>
      <c r="K82" s="2360"/>
      <c r="L82" s="2360"/>
      <c r="M82" s="2360"/>
      <c r="N82" s="2360"/>
      <c r="O82" s="2360"/>
      <c r="P82" s="2360"/>
      <c r="Q82" s="2360"/>
      <c r="R82" s="2360"/>
      <c r="S82" s="2360"/>
      <c r="T82" s="2361"/>
      <c r="U82" s="2362" t="s">
        <v>44</v>
      </c>
      <c r="V82" s="2363"/>
      <c r="W82" s="2363"/>
      <c r="X82" s="2363"/>
      <c r="Y82" s="2364"/>
      <c r="Z82" s="2365">
        <f>Z5</f>
        <v>0</v>
      </c>
      <c r="AA82" s="2366"/>
      <c r="AB82" s="2366"/>
      <c r="AC82" s="2366"/>
      <c r="AD82" s="2366"/>
      <c r="AE82" s="2366"/>
      <c r="AF82" s="2366"/>
      <c r="AG82" s="2366"/>
      <c r="AH82" s="2366"/>
      <c r="AI82" s="2366"/>
      <c r="AJ82" s="2366"/>
      <c r="AK82" s="2367"/>
    </row>
    <row r="83" spans="3:37" ht="33" customHeight="1">
      <c r="C83" s="2356" t="s">
        <v>45</v>
      </c>
      <c r="D83" s="2357"/>
      <c r="E83" s="2357"/>
      <c r="F83" s="2358"/>
      <c r="G83" s="68" t="s">
        <v>1</v>
      </c>
      <c r="H83" s="69"/>
      <c r="I83" s="2368">
        <f>I6</f>
        <v>0</v>
      </c>
      <c r="J83" s="2368"/>
      <c r="K83" s="70" t="s">
        <v>2</v>
      </c>
      <c r="L83" s="2368">
        <f>L6</f>
        <v>0</v>
      </c>
      <c r="M83" s="2368"/>
      <c r="N83" s="70" t="s">
        <v>3</v>
      </c>
      <c r="O83" s="2368">
        <f>O6</f>
        <v>0</v>
      </c>
      <c r="P83" s="2368"/>
      <c r="Q83" s="69" t="s">
        <v>4</v>
      </c>
      <c r="R83" s="69" t="s">
        <v>15</v>
      </c>
      <c r="S83" s="2357" t="str">
        <f>S6</f>
        <v/>
      </c>
      <c r="T83" s="2357"/>
      <c r="U83" s="70" t="s">
        <v>16</v>
      </c>
      <c r="V83" s="2369" t="s">
        <v>46</v>
      </c>
      <c r="W83" s="2369"/>
      <c r="X83" s="2368">
        <f>X6</f>
        <v>0</v>
      </c>
      <c r="Y83" s="2368"/>
      <c r="Z83" s="2369" t="s">
        <v>3</v>
      </c>
      <c r="AA83" s="2369"/>
      <c r="AB83" s="2370">
        <f>AB6</f>
        <v>0</v>
      </c>
      <c r="AC83" s="2370"/>
      <c r="AD83" s="67" t="s">
        <v>47</v>
      </c>
      <c r="AE83" s="68" t="s">
        <v>15</v>
      </c>
      <c r="AF83" s="2357" t="str">
        <f>AF6</f>
        <v/>
      </c>
      <c r="AG83" s="2357"/>
      <c r="AH83" s="68" t="s">
        <v>16</v>
      </c>
      <c r="AI83" s="68"/>
      <c r="AJ83" s="68"/>
      <c r="AK83" s="71"/>
    </row>
    <row r="84" spans="3:37" ht="30" customHeight="1">
      <c r="C84" s="74" t="s">
        <v>48</v>
      </c>
      <c r="D84" s="2342" t="s">
        <v>149</v>
      </c>
      <c r="E84" s="2343"/>
      <c r="F84" s="2344"/>
      <c r="G84" s="2344"/>
      <c r="H84" s="2344"/>
      <c r="I84" s="2345"/>
      <c r="J84" s="2346" t="s">
        <v>49</v>
      </c>
      <c r="K84" s="2345"/>
      <c r="L84" s="2347" t="s">
        <v>50</v>
      </c>
      <c r="M84" s="2347"/>
      <c r="N84" s="2347"/>
      <c r="O84" s="2347"/>
      <c r="P84" s="2347"/>
      <c r="Q84" s="2348" t="s">
        <v>51</v>
      </c>
      <c r="R84" s="2348"/>
      <c r="S84" s="2348"/>
      <c r="T84" s="2348"/>
      <c r="U84" s="2348"/>
      <c r="V84" s="2348"/>
      <c r="W84" s="2348"/>
      <c r="X84" s="2348"/>
      <c r="Y84" s="2348"/>
      <c r="Z84" s="2348"/>
      <c r="AA84" s="2346" t="s">
        <v>52</v>
      </c>
      <c r="AB84" s="2344"/>
      <c r="AC84" s="2344"/>
      <c r="AD84" s="2344"/>
      <c r="AE84" s="2344"/>
      <c r="AF84" s="2345"/>
      <c r="AG84" s="2349" t="s">
        <v>53</v>
      </c>
      <c r="AH84" s="2350"/>
      <c r="AI84" s="2350"/>
      <c r="AJ84" s="2350"/>
      <c r="AK84" s="2351"/>
    </row>
    <row r="85" spans="3:37" s="1" customFormat="1" ht="21" customHeight="1">
      <c r="C85" s="2276">
        <v>16</v>
      </c>
      <c r="D85" s="2279"/>
      <c r="E85" s="2280"/>
      <c r="F85" s="2280"/>
      <c r="G85" s="2280"/>
      <c r="H85" s="2280"/>
      <c r="I85" s="2281"/>
      <c r="J85" s="2282"/>
      <c r="K85" s="2283"/>
      <c r="L85" s="2288"/>
      <c r="M85" s="2289"/>
      <c r="N85" s="2289"/>
      <c r="O85" s="2289"/>
      <c r="P85" s="2290"/>
      <c r="Q85" s="2330"/>
      <c r="R85" s="2331"/>
      <c r="S85" s="2331"/>
      <c r="T85" s="2331"/>
      <c r="U85" s="2331"/>
      <c r="V85" s="2331"/>
      <c r="W85" s="2331"/>
      <c r="X85" s="2331"/>
      <c r="Y85" s="2331"/>
      <c r="Z85" s="2332"/>
      <c r="AA85" s="2333"/>
      <c r="AB85" s="2334"/>
      <c r="AC85" s="2334"/>
      <c r="AD85" s="2334"/>
      <c r="AE85" s="2334"/>
      <c r="AF85" s="2335"/>
      <c r="AG85" s="2294"/>
      <c r="AH85" s="2295"/>
      <c r="AI85" s="2295"/>
      <c r="AJ85" s="2295"/>
      <c r="AK85" s="2296"/>
    </row>
    <row r="86" spans="3:37" s="1" customFormat="1" ht="21" customHeight="1">
      <c r="C86" s="2277"/>
      <c r="D86" s="2336"/>
      <c r="E86" s="2337"/>
      <c r="F86" s="2337"/>
      <c r="G86" s="2337"/>
      <c r="H86" s="2337"/>
      <c r="I86" s="2338"/>
      <c r="J86" s="2284"/>
      <c r="K86" s="2285"/>
      <c r="L86" s="2312"/>
      <c r="M86" s="2313"/>
      <c r="N86" s="2313"/>
      <c r="O86" s="2313"/>
      <c r="P86" s="2314"/>
      <c r="Q86" s="2315"/>
      <c r="R86" s="2316"/>
      <c r="S86" s="2316"/>
      <c r="T86" s="2316"/>
      <c r="U86" s="2316"/>
      <c r="V86" s="2316"/>
      <c r="W86" s="2316"/>
      <c r="X86" s="2316"/>
      <c r="Y86" s="2316"/>
      <c r="Z86" s="2317"/>
      <c r="AA86" s="2312"/>
      <c r="AB86" s="2313"/>
      <c r="AC86" s="2313"/>
      <c r="AD86" s="2313"/>
      <c r="AE86" s="2313"/>
      <c r="AF86" s="2314"/>
      <c r="AG86" s="2333"/>
      <c r="AH86" s="2334"/>
      <c r="AI86" s="2334"/>
      <c r="AJ86" s="2334"/>
      <c r="AK86" s="2335"/>
    </row>
    <row r="87" spans="3:37" s="1" customFormat="1" ht="21" customHeight="1">
      <c r="C87" s="2277"/>
      <c r="D87" s="2336"/>
      <c r="E87" s="2337"/>
      <c r="F87" s="2337"/>
      <c r="G87" s="2337"/>
      <c r="H87" s="2337"/>
      <c r="I87" s="2338"/>
      <c r="J87" s="2284"/>
      <c r="K87" s="2285"/>
      <c r="L87" s="2312"/>
      <c r="M87" s="2313"/>
      <c r="N87" s="2313"/>
      <c r="O87" s="2313"/>
      <c r="P87" s="2314"/>
      <c r="Q87" s="2330"/>
      <c r="R87" s="2331"/>
      <c r="S87" s="2331"/>
      <c r="T87" s="2331"/>
      <c r="U87" s="2331"/>
      <c r="V87" s="2331"/>
      <c r="W87" s="2331"/>
      <c r="X87" s="2331"/>
      <c r="Y87" s="2331"/>
      <c r="Z87" s="2332"/>
      <c r="AA87" s="2324"/>
      <c r="AB87" s="2325"/>
      <c r="AC87" s="2325"/>
      <c r="AD87" s="2325"/>
      <c r="AE87" s="2325"/>
      <c r="AF87" s="2326"/>
      <c r="AG87" s="2324"/>
      <c r="AH87" s="2325"/>
      <c r="AI87" s="2325"/>
      <c r="AJ87" s="2325"/>
      <c r="AK87" s="2326"/>
    </row>
    <row r="88" spans="3:37" s="1" customFormat="1" ht="21" customHeight="1">
      <c r="C88" s="2276">
        <v>17</v>
      </c>
      <c r="D88" s="2279"/>
      <c r="E88" s="2280"/>
      <c r="F88" s="2280"/>
      <c r="G88" s="2280"/>
      <c r="H88" s="2280"/>
      <c r="I88" s="2281"/>
      <c r="J88" s="2282"/>
      <c r="K88" s="2283"/>
      <c r="L88" s="2288"/>
      <c r="M88" s="2289"/>
      <c r="N88" s="2289"/>
      <c r="O88" s="2289"/>
      <c r="P88" s="2290"/>
      <c r="Q88" s="2291"/>
      <c r="R88" s="2292"/>
      <c r="S88" s="2292"/>
      <c r="T88" s="2292"/>
      <c r="U88" s="2292"/>
      <c r="V88" s="2292"/>
      <c r="W88" s="2292"/>
      <c r="X88" s="2292"/>
      <c r="Y88" s="2292"/>
      <c r="Z88" s="2293"/>
      <c r="AA88" s="2333"/>
      <c r="AB88" s="2334"/>
      <c r="AC88" s="2334"/>
      <c r="AD88" s="2334"/>
      <c r="AE88" s="2334"/>
      <c r="AF88" s="2335"/>
      <c r="AG88" s="2297"/>
      <c r="AH88" s="2298"/>
      <c r="AI88" s="2298"/>
      <c r="AJ88" s="2298"/>
      <c r="AK88" s="2299"/>
    </row>
    <row r="89" spans="3:37" s="1" customFormat="1" ht="21" customHeight="1">
      <c r="C89" s="2277"/>
      <c r="D89" s="2336"/>
      <c r="E89" s="2337"/>
      <c r="F89" s="2337"/>
      <c r="G89" s="2337"/>
      <c r="H89" s="2337"/>
      <c r="I89" s="2338"/>
      <c r="J89" s="2284"/>
      <c r="K89" s="2285"/>
      <c r="L89" s="2312"/>
      <c r="M89" s="2313"/>
      <c r="N89" s="2313"/>
      <c r="O89" s="2313"/>
      <c r="P89" s="2314"/>
      <c r="Q89" s="2315"/>
      <c r="R89" s="2316"/>
      <c r="S89" s="2316"/>
      <c r="T89" s="2316"/>
      <c r="U89" s="2316"/>
      <c r="V89" s="2316"/>
      <c r="W89" s="2316"/>
      <c r="X89" s="2316"/>
      <c r="Y89" s="2316"/>
      <c r="Z89" s="2317"/>
      <c r="AA89" s="2312"/>
      <c r="AB89" s="2313"/>
      <c r="AC89" s="2313"/>
      <c r="AD89" s="2313"/>
      <c r="AE89" s="2313"/>
      <c r="AF89" s="2314"/>
      <c r="AG89" s="2300"/>
      <c r="AH89" s="2301"/>
      <c r="AI89" s="2301"/>
      <c r="AJ89" s="2301"/>
      <c r="AK89" s="2302"/>
    </row>
    <row r="90" spans="3:37" s="1" customFormat="1" ht="21" customHeight="1">
      <c r="C90" s="2277"/>
      <c r="D90" s="2336"/>
      <c r="E90" s="2337"/>
      <c r="F90" s="2337"/>
      <c r="G90" s="2337"/>
      <c r="H90" s="2337"/>
      <c r="I90" s="2338"/>
      <c r="J90" s="2284"/>
      <c r="K90" s="2285"/>
      <c r="L90" s="2312"/>
      <c r="M90" s="2313"/>
      <c r="N90" s="2313"/>
      <c r="O90" s="2313"/>
      <c r="P90" s="2314"/>
      <c r="Q90" s="2321"/>
      <c r="R90" s="2322"/>
      <c r="S90" s="2322"/>
      <c r="T90" s="2322"/>
      <c r="U90" s="2322"/>
      <c r="V90" s="2322"/>
      <c r="W90" s="2322"/>
      <c r="X90" s="2322"/>
      <c r="Y90" s="2322"/>
      <c r="Z90" s="2323"/>
      <c r="AA90" s="2324"/>
      <c r="AB90" s="2325"/>
      <c r="AC90" s="2325"/>
      <c r="AD90" s="2325"/>
      <c r="AE90" s="2325"/>
      <c r="AF90" s="2326"/>
      <c r="AG90" s="2303"/>
      <c r="AH90" s="2304"/>
      <c r="AI90" s="2304"/>
      <c r="AJ90" s="2304"/>
      <c r="AK90" s="2305"/>
    </row>
    <row r="91" spans="3:37" s="1" customFormat="1" ht="21" customHeight="1">
      <c r="C91" s="2276">
        <v>18</v>
      </c>
      <c r="D91" s="2279"/>
      <c r="E91" s="2280"/>
      <c r="F91" s="2280"/>
      <c r="G91" s="2280"/>
      <c r="H91" s="2280"/>
      <c r="I91" s="2281"/>
      <c r="J91" s="2282"/>
      <c r="K91" s="2283"/>
      <c r="L91" s="2288"/>
      <c r="M91" s="2289"/>
      <c r="N91" s="2289"/>
      <c r="O91" s="2289"/>
      <c r="P91" s="2290"/>
      <c r="Q91" s="2330"/>
      <c r="R91" s="2331"/>
      <c r="S91" s="2331"/>
      <c r="T91" s="2331"/>
      <c r="U91" s="2331"/>
      <c r="V91" s="2331"/>
      <c r="W91" s="2331"/>
      <c r="X91" s="2331"/>
      <c r="Y91" s="2331"/>
      <c r="Z91" s="2332"/>
      <c r="AA91" s="2333"/>
      <c r="AB91" s="2334"/>
      <c r="AC91" s="2334"/>
      <c r="AD91" s="2334"/>
      <c r="AE91" s="2334"/>
      <c r="AF91" s="2335"/>
      <c r="AG91" s="2297"/>
      <c r="AH91" s="2298"/>
      <c r="AI91" s="2298"/>
      <c r="AJ91" s="2298"/>
      <c r="AK91" s="2299"/>
    </row>
    <row r="92" spans="3:37" s="1" customFormat="1" ht="21" customHeight="1">
      <c r="C92" s="2277"/>
      <c r="D92" s="2336"/>
      <c r="E92" s="2337"/>
      <c r="F92" s="2337"/>
      <c r="G92" s="2337"/>
      <c r="H92" s="2337"/>
      <c r="I92" s="2338"/>
      <c r="J92" s="2284"/>
      <c r="K92" s="2285"/>
      <c r="L92" s="2312"/>
      <c r="M92" s="2313"/>
      <c r="N92" s="2313"/>
      <c r="O92" s="2313"/>
      <c r="P92" s="2314"/>
      <c r="Q92" s="2315"/>
      <c r="R92" s="2316"/>
      <c r="S92" s="2316"/>
      <c r="T92" s="2316"/>
      <c r="U92" s="2316"/>
      <c r="V92" s="2316"/>
      <c r="W92" s="2316"/>
      <c r="X92" s="2316"/>
      <c r="Y92" s="2316"/>
      <c r="Z92" s="2317"/>
      <c r="AA92" s="2312"/>
      <c r="AB92" s="2313"/>
      <c r="AC92" s="2313"/>
      <c r="AD92" s="2313"/>
      <c r="AE92" s="2313"/>
      <c r="AF92" s="2314"/>
      <c r="AG92" s="2300"/>
      <c r="AH92" s="2301"/>
      <c r="AI92" s="2301"/>
      <c r="AJ92" s="2301"/>
      <c r="AK92" s="2302"/>
    </row>
    <row r="93" spans="3:37" s="1" customFormat="1" ht="21" customHeight="1">
      <c r="C93" s="2277"/>
      <c r="D93" s="2336"/>
      <c r="E93" s="2337"/>
      <c r="F93" s="2337"/>
      <c r="G93" s="2337"/>
      <c r="H93" s="2337"/>
      <c r="I93" s="2338"/>
      <c r="J93" s="2284"/>
      <c r="K93" s="2285"/>
      <c r="L93" s="2312"/>
      <c r="M93" s="2313"/>
      <c r="N93" s="2313"/>
      <c r="O93" s="2313"/>
      <c r="P93" s="2314"/>
      <c r="Q93" s="2330"/>
      <c r="R93" s="2331"/>
      <c r="S93" s="2331"/>
      <c r="T93" s="2331"/>
      <c r="U93" s="2331"/>
      <c r="V93" s="2331"/>
      <c r="W93" s="2331"/>
      <c r="X93" s="2331"/>
      <c r="Y93" s="2331"/>
      <c r="Z93" s="2332"/>
      <c r="AA93" s="2324"/>
      <c r="AB93" s="2325"/>
      <c r="AC93" s="2325"/>
      <c r="AD93" s="2325"/>
      <c r="AE93" s="2325"/>
      <c r="AF93" s="2326"/>
      <c r="AG93" s="2303"/>
      <c r="AH93" s="2304"/>
      <c r="AI93" s="2304"/>
      <c r="AJ93" s="2304"/>
      <c r="AK93" s="2305"/>
    </row>
    <row r="94" spans="3:37" s="1" customFormat="1" ht="21" customHeight="1">
      <c r="C94" s="2276">
        <v>19</v>
      </c>
      <c r="D94" s="2279"/>
      <c r="E94" s="2280"/>
      <c r="F94" s="2280"/>
      <c r="G94" s="2280"/>
      <c r="H94" s="2280"/>
      <c r="I94" s="2281"/>
      <c r="J94" s="2282"/>
      <c r="K94" s="2283"/>
      <c r="L94" s="2288"/>
      <c r="M94" s="2289"/>
      <c r="N94" s="2289"/>
      <c r="O94" s="2289"/>
      <c r="P94" s="2290"/>
      <c r="Q94" s="2291"/>
      <c r="R94" s="2292"/>
      <c r="S94" s="2292"/>
      <c r="T94" s="2292"/>
      <c r="U94" s="2292"/>
      <c r="V94" s="2292"/>
      <c r="W94" s="2292"/>
      <c r="X94" s="2292"/>
      <c r="Y94" s="2292"/>
      <c r="Z94" s="2293"/>
      <c r="AA94" s="2333"/>
      <c r="AB94" s="2334"/>
      <c r="AC94" s="2334"/>
      <c r="AD94" s="2334"/>
      <c r="AE94" s="2334"/>
      <c r="AF94" s="2335"/>
      <c r="AG94" s="2297"/>
      <c r="AH94" s="2298"/>
      <c r="AI94" s="2298"/>
      <c r="AJ94" s="2298"/>
      <c r="AK94" s="2299"/>
    </row>
    <row r="95" spans="3:37" s="1" customFormat="1" ht="21" customHeight="1">
      <c r="C95" s="2277"/>
      <c r="D95" s="2336"/>
      <c r="E95" s="2337"/>
      <c r="F95" s="2337"/>
      <c r="G95" s="2337"/>
      <c r="H95" s="2337"/>
      <c r="I95" s="2338"/>
      <c r="J95" s="2284"/>
      <c r="K95" s="2285"/>
      <c r="L95" s="2312"/>
      <c r="M95" s="2313"/>
      <c r="N95" s="2313"/>
      <c r="O95" s="2313"/>
      <c r="P95" s="2314"/>
      <c r="Q95" s="2315"/>
      <c r="R95" s="2316"/>
      <c r="S95" s="2316"/>
      <c r="T95" s="2316"/>
      <c r="U95" s="2316"/>
      <c r="V95" s="2316"/>
      <c r="W95" s="2316"/>
      <c r="X95" s="2316"/>
      <c r="Y95" s="2316"/>
      <c r="Z95" s="2317"/>
      <c r="AA95" s="2312"/>
      <c r="AB95" s="2313"/>
      <c r="AC95" s="2313"/>
      <c r="AD95" s="2313"/>
      <c r="AE95" s="2313"/>
      <c r="AF95" s="2314"/>
      <c r="AG95" s="2300"/>
      <c r="AH95" s="2301"/>
      <c r="AI95" s="2301"/>
      <c r="AJ95" s="2301"/>
      <c r="AK95" s="2302"/>
    </row>
    <row r="96" spans="3:37" s="1" customFormat="1" ht="21" customHeight="1">
      <c r="C96" s="2277"/>
      <c r="D96" s="2336"/>
      <c r="E96" s="2337"/>
      <c r="F96" s="2337"/>
      <c r="G96" s="2337"/>
      <c r="H96" s="2337"/>
      <c r="I96" s="2338"/>
      <c r="J96" s="2284"/>
      <c r="K96" s="2285"/>
      <c r="L96" s="2312"/>
      <c r="M96" s="2313"/>
      <c r="N96" s="2313"/>
      <c r="O96" s="2313"/>
      <c r="P96" s="2314"/>
      <c r="Q96" s="2321"/>
      <c r="R96" s="2322"/>
      <c r="S96" s="2322"/>
      <c r="T96" s="2322"/>
      <c r="U96" s="2322"/>
      <c r="V96" s="2322"/>
      <c r="W96" s="2322"/>
      <c r="X96" s="2322"/>
      <c r="Y96" s="2322"/>
      <c r="Z96" s="2323"/>
      <c r="AA96" s="2324"/>
      <c r="AB96" s="2325"/>
      <c r="AC96" s="2325"/>
      <c r="AD96" s="2325"/>
      <c r="AE96" s="2325"/>
      <c r="AF96" s="2326"/>
      <c r="AG96" s="2303"/>
      <c r="AH96" s="2304"/>
      <c r="AI96" s="2304"/>
      <c r="AJ96" s="2304"/>
      <c r="AK96" s="2305"/>
    </row>
    <row r="97" spans="3:37" s="1" customFormat="1" ht="21" customHeight="1">
      <c r="C97" s="2276">
        <v>20</v>
      </c>
      <c r="D97" s="2279"/>
      <c r="E97" s="2280"/>
      <c r="F97" s="2280"/>
      <c r="G97" s="2280"/>
      <c r="H97" s="2280"/>
      <c r="I97" s="2281"/>
      <c r="J97" s="2282"/>
      <c r="K97" s="2283"/>
      <c r="L97" s="2288"/>
      <c r="M97" s="2289"/>
      <c r="N97" s="2289"/>
      <c r="O97" s="2289"/>
      <c r="P97" s="2290"/>
      <c r="Q97" s="2330"/>
      <c r="R97" s="2331"/>
      <c r="S97" s="2331"/>
      <c r="T97" s="2331"/>
      <c r="U97" s="2331"/>
      <c r="V97" s="2331"/>
      <c r="W97" s="2331"/>
      <c r="X97" s="2331"/>
      <c r="Y97" s="2331"/>
      <c r="Z97" s="2332"/>
      <c r="AA97" s="2333"/>
      <c r="AB97" s="2334"/>
      <c r="AC97" s="2334"/>
      <c r="AD97" s="2334"/>
      <c r="AE97" s="2334"/>
      <c r="AF97" s="2335"/>
      <c r="AG97" s="2297"/>
      <c r="AH97" s="2298"/>
      <c r="AI97" s="2298"/>
      <c r="AJ97" s="2298"/>
      <c r="AK97" s="2299"/>
    </row>
    <row r="98" spans="3:37" s="1" customFormat="1" ht="21" customHeight="1">
      <c r="C98" s="2277"/>
      <c r="D98" s="2336"/>
      <c r="E98" s="2337"/>
      <c r="F98" s="2337"/>
      <c r="G98" s="2337"/>
      <c r="H98" s="2337"/>
      <c r="I98" s="2338"/>
      <c r="J98" s="2284"/>
      <c r="K98" s="2285"/>
      <c r="L98" s="2312"/>
      <c r="M98" s="2313"/>
      <c r="N98" s="2313"/>
      <c r="O98" s="2313"/>
      <c r="P98" s="2314"/>
      <c r="Q98" s="2315"/>
      <c r="R98" s="2316"/>
      <c r="S98" s="2316"/>
      <c r="T98" s="2316"/>
      <c r="U98" s="2316"/>
      <c r="V98" s="2316"/>
      <c r="W98" s="2316"/>
      <c r="X98" s="2316"/>
      <c r="Y98" s="2316"/>
      <c r="Z98" s="2317"/>
      <c r="AA98" s="2312"/>
      <c r="AB98" s="2313"/>
      <c r="AC98" s="2313"/>
      <c r="AD98" s="2313"/>
      <c r="AE98" s="2313"/>
      <c r="AF98" s="2314"/>
      <c r="AG98" s="2300"/>
      <c r="AH98" s="2301"/>
      <c r="AI98" s="2301"/>
      <c r="AJ98" s="2301"/>
      <c r="AK98" s="2302"/>
    </row>
    <row r="99" spans="3:37" s="1" customFormat="1" ht="21" customHeight="1">
      <c r="C99" s="2277"/>
      <c r="D99" s="2336"/>
      <c r="E99" s="2337"/>
      <c r="F99" s="2337"/>
      <c r="G99" s="2337"/>
      <c r="H99" s="2337"/>
      <c r="I99" s="2338"/>
      <c r="J99" s="2284"/>
      <c r="K99" s="2285"/>
      <c r="L99" s="2339"/>
      <c r="M99" s="2340"/>
      <c r="N99" s="2340"/>
      <c r="O99" s="2340"/>
      <c r="P99" s="2341"/>
      <c r="Q99" s="2330"/>
      <c r="R99" s="2331"/>
      <c r="S99" s="2331"/>
      <c r="T99" s="2331"/>
      <c r="U99" s="2331"/>
      <c r="V99" s="2331"/>
      <c r="W99" s="2331"/>
      <c r="X99" s="2331"/>
      <c r="Y99" s="2331"/>
      <c r="Z99" s="2332"/>
      <c r="AA99" s="2333"/>
      <c r="AB99" s="2334"/>
      <c r="AC99" s="2334"/>
      <c r="AD99" s="2334"/>
      <c r="AE99" s="2334"/>
      <c r="AF99" s="2335"/>
      <c r="AG99" s="2300"/>
      <c r="AH99" s="2301"/>
      <c r="AI99" s="2301"/>
      <c r="AJ99" s="2301"/>
      <c r="AK99" s="2302"/>
    </row>
    <row r="100" spans="3:37" s="1" customFormat="1" ht="21" customHeight="1">
      <c r="C100" s="2276">
        <v>21</v>
      </c>
      <c r="D100" s="2279"/>
      <c r="E100" s="2280"/>
      <c r="F100" s="2280"/>
      <c r="G100" s="2280"/>
      <c r="H100" s="2280"/>
      <c r="I100" s="2281"/>
      <c r="J100" s="2282"/>
      <c r="K100" s="2283"/>
      <c r="L100" s="2288"/>
      <c r="M100" s="2289"/>
      <c r="N100" s="2289"/>
      <c r="O100" s="2289"/>
      <c r="P100" s="2290"/>
      <c r="Q100" s="2291"/>
      <c r="R100" s="2292"/>
      <c r="S100" s="2292"/>
      <c r="T100" s="2292"/>
      <c r="U100" s="2292"/>
      <c r="V100" s="2292"/>
      <c r="W100" s="2292"/>
      <c r="X100" s="2292"/>
      <c r="Y100" s="2292"/>
      <c r="Z100" s="2293"/>
      <c r="AA100" s="2294"/>
      <c r="AB100" s="2295"/>
      <c r="AC100" s="2295"/>
      <c r="AD100" s="2295"/>
      <c r="AE100" s="2295"/>
      <c r="AF100" s="2296"/>
      <c r="AG100" s="2297"/>
      <c r="AH100" s="2298"/>
      <c r="AI100" s="2298"/>
      <c r="AJ100" s="2298"/>
      <c r="AK100" s="2299"/>
    </row>
    <row r="101" spans="3:37" s="1" customFormat="1" ht="21" customHeight="1">
      <c r="C101" s="2277"/>
      <c r="D101" s="2336"/>
      <c r="E101" s="2337"/>
      <c r="F101" s="2337"/>
      <c r="G101" s="2337"/>
      <c r="H101" s="2337"/>
      <c r="I101" s="2338"/>
      <c r="J101" s="2284"/>
      <c r="K101" s="2285"/>
      <c r="L101" s="2312"/>
      <c r="M101" s="2313"/>
      <c r="N101" s="2313"/>
      <c r="O101" s="2313"/>
      <c r="P101" s="2314"/>
      <c r="Q101" s="2315"/>
      <c r="R101" s="2316"/>
      <c r="S101" s="2316"/>
      <c r="T101" s="2316"/>
      <c r="U101" s="2316"/>
      <c r="V101" s="2316"/>
      <c r="W101" s="2316"/>
      <c r="X101" s="2316"/>
      <c r="Y101" s="2316"/>
      <c r="Z101" s="2317"/>
      <c r="AA101" s="2312"/>
      <c r="AB101" s="2313"/>
      <c r="AC101" s="2313"/>
      <c r="AD101" s="2313"/>
      <c r="AE101" s="2313"/>
      <c r="AF101" s="2314"/>
      <c r="AG101" s="2300"/>
      <c r="AH101" s="2301"/>
      <c r="AI101" s="2301"/>
      <c r="AJ101" s="2301"/>
      <c r="AK101" s="2302"/>
    </row>
    <row r="102" spans="3:37" s="1" customFormat="1" ht="21" customHeight="1">
      <c r="C102" s="2278"/>
      <c r="D102" s="2336"/>
      <c r="E102" s="2337"/>
      <c r="F102" s="2337"/>
      <c r="G102" s="2337"/>
      <c r="H102" s="2337"/>
      <c r="I102" s="2338"/>
      <c r="J102" s="2286"/>
      <c r="K102" s="2287"/>
      <c r="L102" s="2318"/>
      <c r="M102" s="2319"/>
      <c r="N102" s="2319"/>
      <c r="O102" s="2319"/>
      <c r="P102" s="2320"/>
      <c r="Q102" s="2321"/>
      <c r="R102" s="2322"/>
      <c r="S102" s="2322"/>
      <c r="T102" s="2322"/>
      <c r="U102" s="2322"/>
      <c r="V102" s="2322"/>
      <c r="W102" s="2322"/>
      <c r="X102" s="2322"/>
      <c r="Y102" s="2322"/>
      <c r="Z102" s="2323"/>
      <c r="AA102" s="2324"/>
      <c r="AB102" s="2325"/>
      <c r="AC102" s="2325"/>
      <c r="AD102" s="2325"/>
      <c r="AE102" s="2325"/>
      <c r="AF102" s="2326"/>
      <c r="AG102" s="2303"/>
      <c r="AH102" s="2304"/>
      <c r="AI102" s="2304"/>
      <c r="AJ102" s="2304"/>
      <c r="AK102" s="2305"/>
    </row>
    <row r="103" spans="3:37" s="1" customFormat="1" ht="21" customHeight="1">
      <c r="C103" s="2277">
        <v>22</v>
      </c>
      <c r="D103" s="2279"/>
      <c r="E103" s="2280"/>
      <c r="F103" s="2280"/>
      <c r="G103" s="2280"/>
      <c r="H103" s="2280"/>
      <c r="I103" s="2281"/>
      <c r="J103" s="2284"/>
      <c r="K103" s="2285"/>
      <c r="L103" s="2327"/>
      <c r="M103" s="2328"/>
      <c r="N103" s="2328"/>
      <c r="O103" s="2328"/>
      <c r="P103" s="2329"/>
      <c r="Q103" s="2330"/>
      <c r="R103" s="2331"/>
      <c r="S103" s="2331"/>
      <c r="T103" s="2331"/>
      <c r="U103" s="2331"/>
      <c r="V103" s="2331"/>
      <c r="W103" s="2331"/>
      <c r="X103" s="2331"/>
      <c r="Y103" s="2331"/>
      <c r="Z103" s="2332"/>
      <c r="AA103" s="2333"/>
      <c r="AB103" s="2334"/>
      <c r="AC103" s="2334"/>
      <c r="AD103" s="2334"/>
      <c r="AE103" s="2334"/>
      <c r="AF103" s="2335"/>
      <c r="AG103" s="2300"/>
      <c r="AH103" s="2301"/>
      <c r="AI103" s="2301"/>
      <c r="AJ103" s="2301"/>
      <c r="AK103" s="2302"/>
    </row>
    <row r="104" spans="3:37" s="1" customFormat="1" ht="21" customHeight="1">
      <c r="C104" s="2277"/>
      <c r="D104" s="2336"/>
      <c r="E104" s="2337"/>
      <c r="F104" s="2337"/>
      <c r="G104" s="2337"/>
      <c r="H104" s="2337"/>
      <c r="I104" s="2338"/>
      <c r="J104" s="2284"/>
      <c r="K104" s="2285"/>
      <c r="L104" s="2312"/>
      <c r="M104" s="2313"/>
      <c r="N104" s="2313"/>
      <c r="O104" s="2313"/>
      <c r="P104" s="2314"/>
      <c r="Q104" s="2315"/>
      <c r="R104" s="2316"/>
      <c r="S104" s="2316"/>
      <c r="T104" s="2316"/>
      <c r="U104" s="2316"/>
      <c r="V104" s="2316"/>
      <c r="W104" s="2316"/>
      <c r="X104" s="2316"/>
      <c r="Y104" s="2316"/>
      <c r="Z104" s="2317"/>
      <c r="AA104" s="2312"/>
      <c r="AB104" s="2313"/>
      <c r="AC104" s="2313"/>
      <c r="AD104" s="2313"/>
      <c r="AE104" s="2313"/>
      <c r="AF104" s="2314"/>
      <c r="AG104" s="2300"/>
      <c r="AH104" s="2301"/>
      <c r="AI104" s="2301"/>
      <c r="AJ104" s="2301"/>
      <c r="AK104" s="2302"/>
    </row>
    <row r="105" spans="3:37" s="1" customFormat="1" ht="21" customHeight="1">
      <c r="C105" s="2277"/>
      <c r="D105" s="2336"/>
      <c r="E105" s="2337"/>
      <c r="F105" s="2337"/>
      <c r="G105" s="2337"/>
      <c r="H105" s="2337"/>
      <c r="I105" s="2338"/>
      <c r="J105" s="2284"/>
      <c r="K105" s="2285"/>
      <c r="L105" s="2339"/>
      <c r="M105" s="2340"/>
      <c r="N105" s="2340"/>
      <c r="O105" s="2340"/>
      <c r="P105" s="2341"/>
      <c r="Q105" s="2330"/>
      <c r="R105" s="2331"/>
      <c r="S105" s="2331"/>
      <c r="T105" s="2331"/>
      <c r="U105" s="2331"/>
      <c r="V105" s="2331"/>
      <c r="W105" s="2331"/>
      <c r="X105" s="2331"/>
      <c r="Y105" s="2331"/>
      <c r="Z105" s="2332"/>
      <c r="AA105" s="2333"/>
      <c r="AB105" s="2334"/>
      <c r="AC105" s="2334"/>
      <c r="AD105" s="2334"/>
      <c r="AE105" s="2334"/>
      <c r="AF105" s="2335"/>
      <c r="AG105" s="2300"/>
      <c r="AH105" s="2301"/>
      <c r="AI105" s="2301"/>
      <c r="AJ105" s="2301"/>
      <c r="AK105" s="2302"/>
    </row>
    <row r="106" spans="3:37" s="1" customFormat="1" ht="21" customHeight="1">
      <c r="C106" s="2276">
        <v>23</v>
      </c>
      <c r="D106" s="2279"/>
      <c r="E106" s="2280"/>
      <c r="F106" s="2280"/>
      <c r="G106" s="2280"/>
      <c r="H106" s="2280"/>
      <c r="I106" s="2281"/>
      <c r="J106" s="2282"/>
      <c r="K106" s="2283"/>
      <c r="L106" s="2288"/>
      <c r="M106" s="2289"/>
      <c r="N106" s="2289"/>
      <c r="O106" s="2289"/>
      <c r="P106" s="2290"/>
      <c r="Q106" s="2291"/>
      <c r="R106" s="2292"/>
      <c r="S106" s="2292"/>
      <c r="T106" s="2292"/>
      <c r="U106" s="2292"/>
      <c r="V106" s="2292"/>
      <c r="W106" s="2292"/>
      <c r="X106" s="2292"/>
      <c r="Y106" s="2292"/>
      <c r="Z106" s="2293"/>
      <c r="AA106" s="2294"/>
      <c r="AB106" s="2295"/>
      <c r="AC106" s="2295"/>
      <c r="AD106" s="2295"/>
      <c r="AE106" s="2295"/>
      <c r="AF106" s="2296"/>
      <c r="AG106" s="2297"/>
      <c r="AH106" s="2298"/>
      <c r="AI106" s="2298"/>
      <c r="AJ106" s="2298"/>
      <c r="AK106" s="2299"/>
    </row>
    <row r="107" spans="3:37" s="1" customFormat="1" ht="21" customHeight="1">
      <c r="C107" s="2277"/>
      <c r="D107" s="2336"/>
      <c r="E107" s="2337"/>
      <c r="F107" s="2337"/>
      <c r="G107" s="2337"/>
      <c r="H107" s="2337"/>
      <c r="I107" s="2338"/>
      <c r="J107" s="2284"/>
      <c r="K107" s="2285"/>
      <c r="L107" s="2312"/>
      <c r="M107" s="2313"/>
      <c r="N107" s="2313"/>
      <c r="O107" s="2313"/>
      <c r="P107" s="2314"/>
      <c r="Q107" s="2315"/>
      <c r="R107" s="2316"/>
      <c r="S107" s="2316"/>
      <c r="T107" s="2316"/>
      <c r="U107" s="2316"/>
      <c r="V107" s="2316"/>
      <c r="W107" s="2316"/>
      <c r="X107" s="2316"/>
      <c r="Y107" s="2316"/>
      <c r="Z107" s="2317"/>
      <c r="AA107" s="2312"/>
      <c r="AB107" s="2313"/>
      <c r="AC107" s="2313"/>
      <c r="AD107" s="2313"/>
      <c r="AE107" s="2313"/>
      <c r="AF107" s="2314"/>
      <c r="AG107" s="2300"/>
      <c r="AH107" s="2301"/>
      <c r="AI107" s="2301"/>
      <c r="AJ107" s="2301"/>
      <c r="AK107" s="2302"/>
    </row>
    <row r="108" spans="3:37" s="1" customFormat="1" ht="21" customHeight="1">
      <c r="C108" s="2278"/>
      <c r="D108" s="2336"/>
      <c r="E108" s="2337"/>
      <c r="F108" s="2337"/>
      <c r="G108" s="2337"/>
      <c r="H108" s="2337"/>
      <c r="I108" s="2338"/>
      <c r="J108" s="2286"/>
      <c r="K108" s="2287"/>
      <c r="L108" s="2318"/>
      <c r="M108" s="2319"/>
      <c r="N108" s="2319"/>
      <c r="O108" s="2319"/>
      <c r="P108" s="2320"/>
      <c r="Q108" s="2321"/>
      <c r="R108" s="2322"/>
      <c r="S108" s="2322"/>
      <c r="T108" s="2322"/>
      <c r="U108" s="2322"/>
      <c r="V108" s="2322"/>
      <c r="W108" s="2322"/>
      <c r="X108" s="2322"/>
      <c r="Y108" s="2322"/>
      <c r="Z108" s="2323"/>
      <c r="AA108" s="2324"/>
      <c r="AB108" s="2325"/>
      <c r="AC108" s="2325"/>
      <c r="AD108" s="2325"/>
      <c r="AE108" s="2325"/>
      <c r="AF108" s="2326"/>
      <c r="AG108" s="2303"/>
      <c r="AH108" s="2304"/>
      <c r="AI108" s="2304"/>
      <c r="AJ108" s="2304"/>
      <c r="AK108" s="2305"/>
    </row>
    <row r="109" spans="3:37" s="1" customFormat="1" ht="21" customHeight="1">
      <c r="C109" s="2277">
        <v>24</v>
      </c>
      <c r="D109" s="2279"/>
      <c r="E109" s="2280"/>
      <c r="F109" s="2280"/>
      <c r="G109" s="2280"/>
      <c r="H109" s="2280"/>
      <c r="I109" s="2281"/>
      <c r="J109" s="2284"/>
      <c r="K109" s="2285"/>
      <c r="L109" s="2327"/>
      <c r="M109" s="2328"/>
      <c r="N109" s="2328"/>
      <c r="O109" s="2328"/>
      <c r="P109" s="2329"/>
      <c r="Q109" s="2330"/>
      <c r="R109" s="2331"/>
      <c r="S109" s="2331"/>
      <c r="T109" s="2331"/>
      <c r="U109" s="2331"/>
      <c r="V109" s="2331"/>
      <c r="W109" s="2331"/>
      <c r="X109" s="2331"/>
      <c r="Y109" s="2331"/>
      <c r="Z109" s="2332"/>
      <c r="AA109" s="2333"/>
      <c r="AB109" s="2334"/>
      <c r="AC109" s="2334"/>
      <c r="AD109" s="2334"/>
      <c r="AE109" s="2334"/>
      <c r="AF109" s="2335"/>
      <c r="AG109" s="2300"/>
      <c r="AH109" s="2301"/>
      <c r="AI109" s="2301"/>
      <c r="AJ109" s="2301"/>
      <c r="AK109" s="2302"/>
    </row>
    <row r="110" spans="3:37" s="1" customFormat="1" ht="21" customHeight="1">
      <c r="C110" s="2277"/>
      <c r="D110" s="2336"/>
      <c r="E110" s="2337"/>
      <c r="F110" s="2337"/>
      <c r="G110" s="2337"/>
      <c r="H110" s="2337"/>
      <c r="I110" s="2338"/>
      <c r="J110" s="2284"/>
      <c r="K110" s="2285"/>
      <c r="L110" s="2312"/>
      <c r="M110" s="2313"/>
      <c r="N110" s="2313"/>
      <c r="O110" s="2313"/>
      <c r="P110" s="2314"/>
      <c r="Q110" s="2315"/>
      <c r="R110" s="2316"/>
      <c r="S110" s="2316"/>
      <c r="T110" s="2316"/>
      <c r="U110" s="2316"/>
      <c r="V110" s="2316"/>
      <c r="W110" s="2316"/>
      <c r="X110" s="2316"/>
      <c r="Y110" s="2316"/>
      <c r="Z110" s="2317"/>
      <c r="AA110" s="2312"/>
      <c r="AB110" s="2313"/>
      <c r="AC110" s="2313"/>
      <c r="AD110" s="2313"/>
      <c r="AE110" s="2313"/>
      <c r="AF110" s="2314"/>
      <c r="AG110" s="2300"/>
      <c r="AH110" s="2301"/>
      <c r="AI110" s="2301"/>
      <c r="AJ110" s="2301"/>
      <c r="AK110" s="2302"/>
    </row>
    <row r="111" spans="3:37" s="1" customFormat="1" ht="21" customHeight="1">
      <c r="C111" s="2277"/>
      <c r="D111" s="2336"/>
      <c r="E111" s="2337"/>
      <c r="F111" s="2337"/>
      <c r="G111" s="2337"/>
      <c r="H111" s="2337"/>
      <c r="I111" s="2338"/>
      <c r="J111" s="2284"/>
      <c r="K111" s="2285"/>
      <c r="L111" s="2339"/>
      <c r="M111" s="2340"/>
      <c r="N111" s="2340"/>
      <c r="O111" s="2340"/>
      <c r="P111" s="2341"/>
      <c r="Q111" s="2330"/>
      <c r="R111" s="2331"/>
      <c r="S111" s="2331"/>
      <c r="T111" s="2331"/>
      <c r="U111" s="2331"/>
      <c r="V111" s="2331"/>
      <c r="W111" s="2331"/>
      <c r="X111" s="2331"/>
      <c r="Y111" s="2331"/>
      <c r="Z111" s="2332"/>
      <c r="AA111" s="2333"/>
      <c r="AB111" s="2334"/>
      <c r="AC111" s="2334"/>
      <c r="AD111" s="2334"/>
      <c r="AE111" s="2334"/>
      <c r="AF111" s="2335"/>
      <c r="AG111" s="2300"/>
      <c r="AH111" s="2301"/>
      <c r="AI111" s="2301"/>
      <c r="AJ111" s="2301"/>
      <c r="AK111" s="2302"/>
    </row>
    <row r="112" spans="3:37" s="1" customFormat="1" ht="21" customHeight="1">
      <c r="C112" s="2276">
        <v>25</v>
      </c>
      <c r="D112" s="2279"/>
      <c r="E112" s="2280"/>
      <c r="F112" s="2280"/>
      <c r="G112" s="2280"/>
      <c r="H112" s="2280"/>
      <c r="I112" s="2281"/>
      <c r="J112" s="2282"/>
      <c r="K112" s="2283"/>
      <c r="L112" s="2288"/>
      <c r="M112" s="2289"/>
      <c r="N112" s="2289"/>
      <c r="O112" s="2289"/>
      <c r="P112" s="2290"/>
      <c r="Q112" s="2291"/>
      <c r="R112" s="2292"/>
      <c r="S112" s="2292"/>
      <c r="T112" s="2292"/>
      <c r="U112" s="2292"/>
      <c r="V112" s="2292"/>
      <c r="W112" s="2292"/>
      <c r="X112" s="2292"/>
      <c r="Y112" s="2292"/>
      <c r="Z112" s="2293"/>
      <c r="AA112" s="2294"/>
      <c r="AB112" s="2295"/>
      <c r="AC112" s="2295"/>
      <c r="AD112" s="2295"/>
      <c r="AE112" s="2295"/>
      <c r="AF112" s="2296"/>
      <c r="AG112" s="2297"/>
      <c r="AH112" s="2298"/>
      <c r="AI112" s="2298"/>
      <c r="AJ112" s="2298"/>
      <c r="AK112" s="2299"/>
    </row>
    <row r="113" spans="3:37" s="1" customFormat="1" ht="21" customHeight="1">
      <c r="C113" s="2277"/>
      <c r="D113" s="2306"/>
      <c r="E113" s="2307"/>
      <c r="F113" s="2307"/>
      <c r="G113" s="2307"/>
      <c r="H113" s="2307"/>
      <c r="I113" s="2308"/>
      <c r="J113" s="2284"/>
      <c r="K113" s="2285"/>
      <c r="L113" s="2312"/>
      <c r="M113" s="2313"/>
      <c r="N113" s="2313"/>
      <c r="O113" s="2313"/>
      <c r="P113" s="2314"/>
      <c r="Q113" s="2315"/>
      <c r="R113" s="2316"/>
      <c r="S113" s="2316"/>
      <c r="T113" s="2316"/>
      <c r="U113" s="2316"/>
      <c r="V113" s="2316"/>
      <c r="W113" s="2316"/>
      <c r="X113" s="2316"/>
      <c r="Y113" s="2316"/>
      <c r="Z113" s="2317"/>
      <c r="AA113" s="2312"/>
      <c r="AB113" s="2313"/>
      <c r="AC113" s="2313"/>
      <c r="AD113" s="2313"/>
      <c r="AE113" s="2313"/>
      <c r="AF113" s="2314"/>
      <c r="AG113" s="2300"/>
      <c r="AH113" s="2301"/>
      <c r="AI113" s="2301"/>
      <c r="AJ113" s="2301"/>
      <c r="AK113" s="2302"/>
    </row>
    <row r="114" spans="3:37" s="1" customFormat="1" ht="21" customHeight="1">
      <c r="C114" s="2278"/>
      <c r="D114" s="2309"/>
      <c r="E114" s="2310"/>
      <c r="F114" s="2310"/>
      <c r="G114" s="2310"/>
      <c r="H114" s="2310"/>
      <c r="I114" s="2311"/>
      <c r="J114" s="2286"/>
      <c r="K114" s="2287"/>
      <c r="L114" s="2318"/>
      <c r="M114" s="2319"/>
      <c r="N114" s="2319"/>
      <c r="O114" s="2319"/>
      <c r="P114" s="2320"/>
      <c r="Q114" s="2321"/>
      <c r="R114" s="2322"/>
      <c r="S114" s="2322"/>
      <c r="T114" s="2322"/>
      <c r="U114" s="2322"/>
      <c r="V114" s="2322"/>
      <c r="W114" s="2322"/>
      <c r="X114" s="2322"/>
      <c r="Y114" s="2322"/>
      <c r="Z114" s="2323"/>
      <c r="AA114" s="2324"/>
      <c r="AB114" s="2325"/>
      <c r="AC114" s="2325"/>
      <c r="AD114" s="2325"/>
      <c r="AE114" s="2325"/>
      <c r="AF114" s="2326"/>
      <c r="AG114" s="2303"/>
      <c r="AH114" s="2304"/>
      <c r="AI114" s="2304"/>
      <c r="AJ114" s="2304"/>
      <c r="AK114" s="2305"/>
    </row>
  </sheetData>
  <sheetProtection algorithmName="SHA-512" hashValue="g0+RWjLht0n6VEgsnjd1O8cLCXrDt37hgADrCUs6xkmx4wXe81NV5MXbdBFIAYejHZRAA2Oyog+eIyVkwlHOEg==" saltValue="gCepw1JHGbfniHrCOMwEXg==" spinCount="100000" sheet="1" insertRows="0" deleteRows="0" selectLockedCells="1"/>
  <mergeCells count="482">
    <mergeCell ref="AF46:AG46"/>
    <mergeCell ref="C46:F46"/>
    <mergeCell ref="I46:J46"/>
    <mergeCell ref="L46:M46"/>
    <mergeCell ref="O46:P46"/>
    <mergeCell ref="S46:T46"/>
    <mergeCell ref="C66:C68"/>
    <mergeCell ref="D66:I66"/>
    <mergeCell ref="J66:K68"/>
    <mergeCell ref="L66:P66"/>
    <mergeCell ref="Q66:Z66"/>
    <mergeCell ref="AA66:AF66"/>
    <mergeCell ref="AG66:AK68"/>
    <mergeCell ref="D67:I68"/>
    <mergeCell ref="L67:P67"/>
    <mergeCell ref="Q67:Z67"/>
    <mergeCell ref="AA67:AF67"/>
    <mergeCell ref="C48:C50"/>
    <mergeCell ref="AA51:AF51"/>
    <mergeCell ref="C60:C62"/>
    <mergeCell ref="AA62:AF62"/>
    <mergeCell ref="C54:C56"/>
    <mergeCell ref="D54:I54"/>
    <mergeCell ref="J54:K56"/>
    <mergeCell ref="E36:F36"/>
    <mergeCell ref="K36:L36"/>
    <mergeCell ref="O36:P36"/>
    <mergeCell ref="W36:X36"/>
    <mergeCell ref="AA36:AB36"/>
    <mergeCell ref="V38:Y38"/>
    <mergeCell ref="AG75:AK77"/>
    <mergeCell ref="D76:I77"/>
    <mergeCell ref="L76:P76"/>
    <mergeCell ref="Q76:Z76"/>
    <mergeCell ref="AA76:AF76"/>
    <mergeCell ref="L77:P77"/>
    <mergeCell ref="Q77:Z77"/>
    <mergeCell ref="AA77:AF77"/>
    <mergeCell ref="AA73:AF73"/>
    <mergeCell ref="L74:P74"/>
    <mergeCell ref="Q74:Z74"/>
    <mergeCell ref="AA74:AF74"/>
    <mergeCell ref="AG72:AK74"/>
    <mergeCell ref="D75:I75"/>
    <mergeCell ref="J75:K77"/>
    <mergeCell ref="L75:P75"/>
    <mergeCell ref="AA75:AF75"/>
    <mergeCell ref="L50:P50"/>
    <mergeCell ref="AA57:AF57"/>
    <mergeCell ref="AA60:AF60"/>
    <mergeCell ref="Q75:Z75"/>
    <mergeCell ref="D73:I74"/>
    <mergeCell ref="L73:P73"/>
    <mergeCell ref="Q73:Z73"/>
    <mergeCell ref="C51:C53"/>
    <mergeCell ref="D51:I51"/>
    <mergeCell ref="J51:K53"/>
    <mergeCell ref="L51:P51"/>
    <mergeCell ref="Q51:Z51"/>
    <mergeCell ref="D69:I69"/>
    <mergeCell ref="C72:C74"/>
    <mergeCell ref="D72:I72"/>
    <mergeCell ref="J72:K74"/>
    <mergeCell ref="L72:P72"/>
    <mergeCell ref="C63:C65"/>
    <mergeCell ref="D63:I63"/>
    <mergeCell ref="J63:K65"/>
    <mergeCell ref="L63:P63"/>
    <mergeCell ref="C75:C77"/>
    <mergeCell ref="C69:C71"/>
    <mergeCell ref="D70:I71"/>
    <mergeCell ref="L70:P70"/>
    <mergeCell ref="AA72:AF72"/>
    <mergeCell ref="AA69:AF69"/>
    <mergeCell ref="AA70:AF70"/>
    <mergeCell ref="AG63:AK65"/>
    <mergeCell ref="D64:I65"/>
    <mergeCell ref="L64:P64"/>
    <mergeCell ref="Q64:Z64"/>
    <mergeCell ref="AA64:AF64"/>
    <mergeCell ref="L65:P65"/>
    <mergeCell ref="Q65:Z65"/>
    <mergeCell ref="AA65:AF65"/>
    <mergeCell ref="Q70:Z70"/>
    <mergeCell ref="L68:P68"/>
    <mergeCell ref="Q68:Z68"/>
    <mergeCell ref="AA68:AF68"/>
    <mergeCell ref="AG69:AK71"/>
    <mergeCell ref="L71:P71"/>
    <mergeCell ref="Q71:Z71"/>
    <mergeCell ref="AA71:AF71"/>
    <mergeCell ref="L69:P69"/>
    <mergeCell ref="Q69:Z69"/>
    <mergeCell ref="Q72:Z72"/>
    <mergeCell ref="J69:K71"/>
    <mergeCell ref="AG60:AK62"/>
    <mergeCell ref="D61:I62"/>
    <mergeCell ref="L61:P61"/>
    <mergeCell ref="Q61:Z61"/>
    <mergeCell ref="AA61:AF61"/>
    <mergeCell ref="L62:P62"/>
    <mergeCell ref="Q62:Z62"/>
    <mergeCell ref="AA63:AF63"/>
    <mergeCell ref="Q63:Z63"/>
    <mergeCell ref="D60:I60"/>
    <mergeCell ref="J60:K62"/>
    <mergeCell ref="L60:P60"/>
    <mergeCell ref="Q60:Z60"/>
    <mergeCell ref="AG54:AK56"/>
    <mergeCell ref="D55:I56"/>
    <mergeCell ref="L55:P55"/>
    <mergeCell ref="Q55:Z55"/>
    <mergeCell ref="AA55:AF55"/>
    <mergeCell ref="L56:P56"/>
    <mergeCell ref="Q56:Z56"/>
    <mergeCell ref="AA56:AF56"/>
    <mergeCell ref="C57:C59"/>
    <mergeCell ref="D57:I57"/>
    <mergeCell ref="AG57:AK59"/>
    <mergeCell ref="D58:I59"/>
    <mergeCell ref="L58:P58"/>
    <mergeCell ref="Q58:Z58"/>
    <mergeCell ref="AA58:AF58"/>
    <mergeCell ref="L59:P59"/>
    <mergeCell ref="Q59:Z59"/>
    <mergeCell ref="AA59:AF59"/>
    <mergeCell ref="L54:P54"/>
    <mergeCell ref="Q54:Z54"/>
    <mergeCell ref="AA54:AF54"/>
    <mergeCell ref="J57:K59"/>
    <mergeCell ref="L57:P57"/>
    <mergeCell ref="Q57:Z57"/>
    <mergeCell ref="AG51:AK53"/>
    <mergeCell ref="D52:I53"/>
    <mergeCell ref="L52:P52"/>
    <mergeCell ref="Q52:Z52"/>
    <mergeCell ref="AA52:AF52"/>
    <mergeCell ref="L53:P53"/>
    <mergeCell ref="Q53:Z53"/>
    <mergeCell ref="AA53:AF53"/>
    <mergeCell ref="D47:I47"/>
    <mergeCell ref="J47:K47"/>
    <mergeCell ref="L47:P47"/>
    <mergeCell ref="Q47:Z47"/>
    <mergeCell ref="AA47:AF47"/>
    <mergeCell ref="AG47:AK47"/>
    <mergeCell ref="D48:I48"/>
    <mergeCell ref="J48:K50"/>
    <mergeCell ref="L48:P48"/>
    <mergeCell ref="Q48:Z48"/>
    <mergeCell ref="AA48:AF48"/>
    <mergeCell ref="AG48:AK50"/>
    <mergeCell ref="D49:I50"/>
    <mergeCell ref="L49:P49"/>
    <mergeCell ref="Q49:Z49"/>
    <mergeCell ref="AA49:AF49"/>
    <mergeCell ref="AI2:AK2"/>
    <mergeCell ref="AI42:AK42"/>
    <mergeCell ref="X44:AK44"/>
    <mergeCell ref="C45:F45"/>
    <mergeCell ref="G45:T45"/>
    <mergeCell ref="U45:Y45"/>
    <mergeCell ref="Z45:AK45"/>
    <mergeCell ref="V39:Y39"/>
    <mergeCell ref="Z37:AC37"/>
    <mergeCell ref="Z38:AC38"/>
    <mergeCell ref="Z39:AC39"/>
    <mergeCell ref="W2:AC2"/>
    <mergeCell ref="X4:AK4"/>
    <mergeCell ref="C5:F5"/>
    <mergeCell ref="G5:T5"/>
    <mergeCell ref="U5:Y5"/>
    <mergeCell ref="Z5:AK5"/>
    <mergeCell ref="D8:I8"/>
    <mergeCell ref="J8:K8"/>
    <mergeCell ref="L8:P8"/>
    <mergeCell ref="AG9:AK9"/>
    <mergeCell ref="F37:I37"/>
    <mergeCell ref="AA8:AF8"/>
    <mergeCell ref="J11:K13"/>
    <mergeCell ref="Q50:Z50"/>
    <mergeCell ref="AA50:AF50"/>
    <mergeCell ref="V46:W46"/>
    <mergeCell ref="X46:Y46"/>
    <mergeCell ref="Z46:AA46"/>
    <mergeCell ref="AB46:AC46"/>
    <mergeCell ref="AA9:AF9"/>
    <mergeCell ref="Q10:Z10"/>
    <mergeCell ref="AA10:AF10"/>
    <mergeCell ref="AA13:AF13"/>
    <mergeCell ref="AD37:AG37"/>
    <mergeCell ref="AD38:AG38"/>
    <mergeCell ref="AD39:AG39"/>
    <mergeCell ref="AA15:AF15"/>
    <mergeCell ref="AG10:AK10"/>
    <mergeCell ref="AA11:AF12"/>
    <mergeCell ref="AG11:AK13"/>
    <mergeCell ref="N37:Q37"/>
    <mergeCell ref="N38:Q38"/>
    <mergeCell ref="N39:Q39"/>
    <mergeCell ref="R37:U37"/>
    <mergeCell ref="R38:U38"/>
    <mergeCell ref="R39:U39"/>
    <mergeCell ref="V37:Y37"/>
    <mergeCell ref="L11:P12"/>
    <mergeCell ref="Q11:Z12"/>
    <mergeCell ref="L13:P13"/>
    <mergeCell ref="Q13:Z13"/>
    <mergeCell ref="AG8:AK8"/>
    <mergeCell ref="X6:Y6"/>
    <mergeCell ref="Z6:AA6"/>
    <mergeCell ref="AB6:AC6"/>
    <mergeCell ref="AF6:AG6"/>
    <mergeCell ref="J7:M7"/>
    <mergeCell ref="Q7:AK7"/>
    <mergeCell ref="C6:F6"/>
    <mergeCell ref="I6:J6"/>
    <mergeCell ref="L6:M6"/>
    <mergeCell ref="O6:P6"/>
    <mergeCell ref="S6:T6"/>
    <mergeCell ref="V6:W6"/>
    <mergeCell ref="D9:I9"/>
    <mergeCell ref="J9:K9"/>
    <mergeCell ref="L9:P9"/>
    <mergeCell ref="Q9:Z9"/>
    <mergeCell ref="Q8:Z8"/>
    <mergeCell ref="G7:I7"/>
    <mergeCell ref="C7:F7"/>
    <mergeCell ref="AG15:AK15"/>
    <mergeCell ref="D10:I10"/>
    <mergeCell ref="J10:K10"/>
    <mergeCell ref="L10:P10"/>
    <mergeCell ref="D15:I15"/>
    <mergeCell ref="C16:C18"/>
    <mergeCell ref="D16:I16"/>
    <mergeCell ref="J16:K18"/>
    <mergeCell ref="L16:P16"/>
    <mergeCell ref="Q16:Z16"/>
    <mergeCell ref="AA16:AF16"/>
    <mergeCell ref="AG16:AK18"/>
    <mergeCell ref="D17:I18"/>
    <mergeCell ref="L17:P17"/>
    <mergeCell ref="Q17:Z17"/>
    <mergeCell ref="AA17:AF17"/>
    <mergeCell ref="L18:P18"/>
    <mergeCell ref="Q18:Z18"/>
    <mergeCell ref="AA18:AF18"/>
    <mergeCell ref="J15:K15"/>
    <mergeCell ref="L15:P15"/>
    <mergeCell ref="Q15:Z15"/>
    <mergeCell ref="C11:C13"/>
    <mergeCell ref="D11:I13"/>
    <mergeCell ref="C19:C21"/>
    <mergeCell ref="D19:I19"/>
    <mergeCell ref="J19:K21"/>
    <mergeCell ref="L19:P19"/>
    <mergeCell ref="Q19:Z19"/>
    <mergeCell ref="AA19:AF19"/>
    <mergeCell ref="AG19:AK21"/>
    <mergeCell ref="D20:I21"/>
    <mergeCell ref="L20:P20"/>
    <mergeCell ref="Q20:Z20"/>
    <mergeCell ref="AA20:AF20"/>
    <mergeCell ref="L21:P21"/>
    <mergeCell ref="Q21:Z21"/>
    <mergeCell ref="AA21:AF21"/>
    <mergeCell ref="AG22:AK24"/>
    <mergeCell ref="D23:I24"/>
    <mergeCell ref="L23:P23"/>
    <mergeCell ref="Q23:Z23"/>
    <mergeCell ref="AA23:AF23"/>
    <mergeCell ref="L24:P24"/>
    <mergeCell ref="Q24:Z24"/>
    <mergeCell ref="AA24:AF24"/>
    <mergeCell ref="C22:C24"/>
    <mergeCell ref="D22:I22"/>
    <mergeCell ref="J22:K24"/>
    <mergeCell ref="L22:P22"/>
    <mergeCell ref="Q22:Z22"/>
    <mergeCell ref="AA22:AF22"/>
    <mergeCell ref="AG25:AK27"/>
    <mergeCell ref="D26:I27"/>
    <mergeCell ref="L26:P26"/>
    <mergeCell ref="Q26:Z26"/>
    <mergeCell ref="AA26:AF26"/>
    <mergeCell ref="L27:P27"/>
    <mergeCell ref="Q27:Z27"/>
    <mergeCell ref="AA27:AF27"/>
    <mergeCell ref="C25:C27"/>
    <mergeCell ref="D25:I25"/>
    <mergeCell ref="J25:K27"/>
    <mergeCell ref="L25:P25"/>
    <mergeCell ref="Q25:Z25"/>
    <mergeCell ref="AA25:AF25"/>
    <mergeCell ref="C28:C30"/>
    <mergeCell ref="D28:I28"/>
    <mergeCell ref="J28:K30"/>
    <mergeCell ref="L28:P28"/>
    <mergeCell ref="Q28:Z28"/>
    <mergeCell ref="AA28:AF28"/>
    <mergeCell ref="C39:E39"/>
    <mergeCell ref="C37:E37"/>
    <mergeCell ref="C38:E38"/>
    <mergeCell ref="D31:AK31"/>
    <mergeCell ref="D33:AK34"/>
    <mergeCell ref="AG28:AK30"/>
    <mergeCell ref="D29:I30"/>
    <mergeCell ref="L29:P29"/>
    <mergeCell ref="Q29:Z29"/>
    <mergeCell ref="AA29:AF29"/>
    <mergeCell ref="L30:P30"/>
    <mergeCell ref="Q30:Z30"/>
    <mergeCell ref="AA30:AF30"/>
    <mergeCell ref="F38:I38"/>
    <mergeCell ref="F39:I39"/>
    <mergeCell ref="J39:M39"/>
    <mergeCell ref="J38:M38"/>
    <mergeCell ref="J37:M37"/>
    <mergeCell ref="AI79:AK79"/>
    <mergeCell ref="X81:AK81"/>
    <mergeCell ref="C82:F82"/>
    <mergeCell ref="G82:T82"/>
    <mergeCell ref="U82:Y82"/>
    <mergeCell ref="Z82:AK82"/>
    <mergeCell ref="C83:F83"/>
    <mergeCell ref="I83:J83"/>
    <mergeCell ref="L83:M83"/>
    <mergeCell ref="O83:P83"/>
    <mergeCell ref="S83:T83"/>
    <mergeCell ref="V83:W83"/>
    <mergeCell ref="X83:Y83"/>
    <mergeCell ref="Z83:AA83"/>
    <mergeCell ref="AB83:AC83"/>
    <mergeCell ref="AF83:AG83"/>
    <mergeCell ref="D84:I84"/>
    <mergeCell ref="J84:K84"/>
    <mergeCell ref="L84:P84"/>
    <mergeCell ref="Q84:Z84"/>
    <mergeCell ref="AA84:AF84"/>
    <mergeCell ref="AG84:AK84"/>
    <mergeCell ref="C85:C87"/>
    <mergeCell ref="D85:I85"/>
    <mergeCell ref="J85:K87"/>
    <mergeCell ref="L85:P85"/>
    <mergeCell ref="Q85:Z85"/>
    <mergeCell ref="AA85:AF85"/>
    <mergeCell ref="AG85:AK87"/>
    <mergeCell ref="D86:I87"/>
    <mergeCell ref="L86:P86"/>
    <mergeCell ref="Q86:Z86"/>
    <mergeCell ref="AA86:AF86"/>
    <mergeCell ref="L87:P87"/>
    <mergeCell ref="Q87:Z87"/>
    <mergeCell ref="AA87:AF87"/>
    <mergeCell ref="C88:C90"/>
    <mergeCell ref="D88:I88"/>
    <mergeCell ref="J88:K90"/>
    <mergeCell ref="L88:P88"/>
    <mergeCell ref="Q88:Z88"/>
    <mergeCell ref="AA88:AF88"/>
    <mergeCell ref="AG88:AK90"/>
    <mergeCell ref="D89:I90"/>
    <mergeCell ref="L89:P89"/>
    <mergeCell ref="Q89:Z89"/>
    <mergeCell ref="AA89:AF89"/>
    <mergeCell ref="L90:P90"/>
    <mergeCell ref="Q90:Z90"/>
    <mergeCell ref="AA90:AF90"/>
    <mergeCell ref="C91:C93"/>
    <mergeCell ref="D91:I91"/>
    <mergeCell ref="J91:K93"/>
    <mergeCell ref="L91:P91"/>
    <mergeCell ref="Q91:Z91"/>
    <mergeCell ref="AA91:AF91"/>
    <mergeCell ref="AG91:AK93"/>
    <mergeCell ref="D92:I93"/>
    <mergeCell ref="L92:P92"/>
    <mergeCell ref="Q92:Z92"/>
    <mergeCell ref="AA92:AF92"/>
    <mergeCell ref="L93:P93"/>
    <mergeCell ref="Q93:Z93"/>
    <mergeCell ref="AA93:AF93"/>
    <mergeCell ref="C94:C96"/>
    <mergeCell ref="D94:I94"/>
    <mergeCell ref="J94:K96"/>
    <mergeCell ref="L94:P94"/>
    <mergeCell ref="Q94:Z94"/>
    <mergeCell ref="AA94:AF94"/>
    <mergeCell ref="AG94:AK96"/>
    <mergeCell ref="D95:I96"/>
    <mergeCell ref="L95:P95"/>
    <mergeCell ref="Q95:Z95"/>
    <mergeCell ref="AA95:AF95"/>
    <mergeCell ref="L96:P96"/>
    <mergeCell ref="Q96:Z96"/>
    <mergeCell ref="AA96:AF96"/>
    <mergeCell ref="C97:C99"/>
    <mergeCell ref="D97:I97"/>
    <mergeCell ref="J97:K99"/>
    <mergeCell ref="L97:P97"/>
    <mergeCell ref="Q97:Z97"/>
    <mergeCell ref="AA97:AF97"/>
    <mergeCell ref="AG97:AK99"/>
    <mergeCell ref="D98:I99"/>
    <mergeCell ref="L98:P98"/>
    <mergeCell ref="Q98:Z98"/>
    <mergeCell ref="AA98:AF98"/>
    <mergeCell ref="L99:P99"/>
    <mergeCell ref="Q99:Z99"/>
    <mergeCell ref="AA99:AF99"/>
    <mergeCell ref="C100:C102"/>
    <mergeCell ref="D100:I100"/>
    <mergeCell ref="J100:K102"/>
    <mergeCell ref="L100:P100"/>
    <mergeCell ref="Q100:Z100"/>
    <mergeCell ref="AA100:AF100"/>
    <mergeCell ref="AG100:AK102"/>
    <mergeCell ref="D101:I102"/>
    <mergeCell ref="L101:P101"/>
    <mergeCell ref="Q101:Z101"/>
    <mergeCell ref="AA101:AF101"/>
    <mergeCell ref="L102:P102"/>
    <mergeCell ref="Q102:Z102"/>
    <mergeCell ref="AA102:AF102"/>
    <mergeCell ref="AG106:AK108"/>
    <mergeCell ref="D107:I108"/>
    <mergeCell ref="L107:P107"/>
    <mergeCell ref="Q107:Z107"/>
    <mergeCell ref="AA107:AF107"/>
    <mergeCell ref="L108:P108"/>
    <mergeCell ref="Q108:Z108"/>
    <mergeCell ref="AA108:AF108"/>
    <mergeCell ref="C103:C105"/>
    <mergeCell ref="D103:I103"/>
    <mergeCell ref="J103:K105"/>
    <mergeCell ref="L103:P103"/>
    <mergeCell ref="Q103:Z103"/>
    <mergeCell ref="AA103:AF103"/>
    <mergeCell ref="AG103:AK105"/>
    <mergeCell ref="D104:I105"/>
    <mergeCell ref="L104:P104"/>
    <mergeCell ref="Q104:Z104"/>
    <mergeCell ref="AA104:AF104"/>
    <mergeCell ref="L105:P105"/>
    <mergeCell ref="Q105:Z105"/>
    <mergeCell ref="AA105:AF105"/>
    <mergeCell ref="L110:P110"/>
    <mergeCell ref="Q110:Z110"/>
    <mergeCell ref="AA110:AF110"/>
    <mergeCell ref="L111:P111"/>
    <mergeCell ref="Q111:Z111"/>
    <mergeCell ref="AA111:AF111"/>
    <mergeCell ref="C106:C108"/>
    <mergeCell ref="D106:I106"/>
    <mergeCell ref="J106:K108"/>
    <mergeCell ref="L106:P106"/>
    <mergeCell ref="Q106:Z106"/>
    <mergeCell ref="AA106:AF106"/>
    <mergeCell ref="C42:N44"/>
    <mergeCell ref="C79:N81"/>
    <mergeCell ref="C112:C114"/>
    <mergeCell ref="D112:I112"/>
    <mergeCell ref="J112:K114"/>
    <mergeCell ref="L112:P112"/>
    <mergeCell ref="Q112:Z112"/>
    <mergeCell ref="AA112:AF112"/>
    <mergeCell ref="AG112:AK114"/>
    <mergeCell ref="D113:I114"/>
    <mergeCell ref="L113:P113"/>
    <mergeCell ref="Q113:Z113"/>
    <mergeCell ref="AA113:AF113"/>
    <mergeCell ref="L114:P114"/>
    <mergeCell ref="Q114:Z114"/>
    <mergeCell ref="AA114:AF114"/>
    <mergeCell ref="C109:C111"/>
    <mergeCell ref="D109:I109"/>
    <mergeCell ref="J109:K111"/>
    <mergeCell ref="L109:P109"/>
    <mergeCell ref="Q109:Z109"/>
    <mergeCell ref="AA109:AF109"/>
    <mergeCell ref="AG109:AK111"/>
    <mergeCell ref="D110:I111"/>
  </mergeCells>
  <phoneticPr fontId="2"/>
  <conditionalFormatting sqref="C38:E38">
    <cfRule type="expression" dxfId="49" priority="4">
      <formula>$AZ$34=0</formula>
    </cfRule>
  </conditionalFormatting>
  <conditionalFormatting sqref="N38:Q38">
    <cfRule type="expression" dxfId="47" priority="9">
      <formula>$BB$34=0</formula>
    </cfRule>
  </conditionalFormatting>
  <conditionalFormatting sqref="V36 BA36:BF36">
    <cfRule type="cellIs" dxfId="45" priority="247" operator="equal">
      <formula>$J$36</formula>
    </cfRule>
  </conditionalFormatting>
  <conditionalFormatting sqref="W36:X36">
    <cfRule type="cellIs" dxfId="43" priority="7" operator="equal">
      <formula>$K$36</formula>
    </cfRule>
  </conditionalFormatting>
  <conditionalFormatting sqref="Z38:AC38">
    <cfRule type="expression" dxfId="42" priority="8">
      <formula>$BD$34=0</formula>
    </cfRule>
  </conditionalFormatting>
  <conditionalFormatting sqref="AA36:AB36">
    <cfRule type="cellIs" dxfId="41" priority="6" operator="equal">
      <formula>$O$36</formula>
    </cfRule>
  </conditionalFormatting>
  <dataValidations count="1">
    <dataValidation imeMode="hiragana" allowBlank="1" showInputMessage="1" showErrorMessage="1" sqref="D16 D112 D109 D106 D103 D100 D97 D94 D91 D88 D85 D75 D72 D69 D66 D63 D60 D57 D54 D51 D28 D25 D22 D19 D48" xr:uid="{00000000-0002-0000-0400-000000000000}"/>
  </dataValidations>
  <pageMargins left="0.70866141732283472" right="0.27559055118110237" top="0.35433070866141736" bottom="0.39370078740157483" header="0.31496062992125984" footer="0.31496062992125984"/>
  <pageSetup paperSize="9" scale="91" fitToWidth="0" fitToHeight="0" orientation="portrait" r:id="rId1"/>
  <rowBreaks count="1" manualBreakCount="1">
    <brk id="41"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3080" r:id="rId4" name="Option Button 8">
              <controlPr defaultSize="0" autoFill="0" autoLine="0" autoPict="0">
                <anchor moveWithCells="1" sizeWithCells="1">
                  <from>
                    <xdr:col>6</xdr:col>
                    <xdr:colOff>57150</xdr:colOff>
                    <xdr:row>6</xdr:row>
                    <xdr:rowOff>133350</xdr:rowOff>
                  </from>
                  <to>
                    <xdr:col>9</xdr:col>
                    <xdr:colOff>57150</xdr:colOff>
                    <xdr:row>6</xdr:row>
                    <xdr:rowOff>523875</xdr:rowOff>
                  </to>
                </anchor>
              </controlPr>
            </control>
          </mc:Choice>
        </mc:AlternateContent>
        <mc:AlternateContent xmlns:mc="http://schemas.openxmlformats.org/markup-compatibility/2006">
          <mc:Choice Requires="x14">
            <control shapeId="3081" r:id="rId5" name="Option Button 9">
              <controlPr defaultSize="0" autoFill="0" autoLine="0" autoPict="0">
                <anchor moveWithCells="1" sizeWithCells="1">
                  <from>
                    <xdr:col>11</xdr:col>
                    <xdr:colOff>57150</xdr:colOff>
                    <xdr:row>6</xdr:row>
                    <xdr:rowOff>104775</xdr:rowOff>
                  </from>
                  <to>
                    <xdr:col>14</xdr:col>
                    <xdr:colOff>66675</xdr:colOff>
                    <xdr:row>6</xdr:row>
                    <xdr:rowOff>590550</xdr:rowOff>
                  </to>
                </anchor>
              </controlPr>
            </control>
          </mc:Choice>
        </mc:AlternateContent>
        <mc:AlternateContent xmlns:mc="http://schemas.openxmlformats.org/markup-compatibility/2006">
          <mc:Choice Requires="x14">
            <control shapeId="3082" r:id="rId6" name="Group Box 10">
              <controlPr defaultSize="0" autoFill="0" autoPict="0">
                <anchor moveWithCells="1" sizeWithCells="1">
                  <from>
                    <xdr:col>43</xdr:col>
                    <xdr:colOff>57150</xdr:colOff>
                    <xdr:row>8</xdr:row>
                    <xdr:rowOff>38100</xdr:rowOff>
                  </from>
                  <to>
                    <xdr:col>51</xdr:col>
                    <xdr:colOff>66675</xdr:colOff>
                    <xdr:row>8</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3" operator="equal" id="{46AA9B04-CA16-48AC-97F6-6A696B46F901}">
            <xm:f>①利用!$AV$21</xm:f>
            <x14:dxf>
              <font>
                <color theme="0"/>
              </font>
            </x14:dxf>
          </x14:cfRule>
          <xm:sqref>K36:L36</xm:sqref>
        </x14:conditionalFormatting>
        <x14:conditionalFormatting xmlns:xm="http://schemas.microsoft.com/office/excel/2006/main">
          <x14:cfRule type="cellIs" priority="2" operator="equal" id="{4479A174-70C8-4E1B-A153-51D0404D86E5}">
            <xm:f>①利用!$AV$21</xm:f>
            <x14:dxf>
              <font>
                <color theme="0"/>
              </font>
            </x14:dxf>
          </x14:cfRule>
          <xm:sqref>O36:P36</xm:sqref>
        </x14:conditionalFormatting>
        <x14:conditionalFormatting xmlns:xm="http://schemas.microsoft.com/office/excel/2006/main">
          <x14:cfRule type="cellIs" priority="1" operator="equal" id="{EA587C0C-338D-4D3C-9101-73F15EC9B47F}">
            <xm:f>①利用!$AV$22</xm:f>
            <x14:dxf>
              <font>
                <color theme="0"/>
              </font>
            </x14:dxf>
          </x14:cfRule>
          <xm:sqref>W36:X36 AA36:AB36</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B0F0"/>
    <pageSetUpPr fitToPage="1"/>
  </sheetPr>
  <dimension ref="C1:CK81"/>
  <sheetViews>
    <sheetView showGridLines="0" topLeftCell="A2" zoomScale="60" zoomScaleNormal="60" workbookViewId="0">
      <selection activeCell="AO14" sqref="AO14:AX17"/>
    </sheetView>
  </sheetViews>
  <sheetFormatPr defaultColWidth="2.125" defaultRowHeight="12" customHeight="1"/>
  <cols>
    <col min="1" max="1" width="3.125" style="351" customWidth="1"/>
    <col min="2" max="2" width="8.875" style="351" customWidth="1"/>
    <col min="3" max="3" width="3.25" style="351" customWidth="1"/>
    <col min="4" max="4" width="4.125" style="351" customWidth="1"/>
    <col min="5" max="27" width="3.25" style="351" customWidth="1"/>
    <col min="28" max="28" width="4" style="351" customWidth="1"/>
    <col min="29" max="29" width="7.75" style="351" customWidth="1"/>
    <col min="30" max="31" width="2.75" style="351" customWidth="1"/>
    <col min="32" max="32" width="3.625" style="351" customWidth="1"/>
    <col min="33" max="36" width="2.75" style="351" customWidth="1"/>
    <col min="37" max="37" width="4.375" style="351" customWidth="1"/>
    <col min="38" max="39" width="2.75" style="351" customWidth="1"/>
    <col min="40" max="40" width="3.75" style="351" customWidth="1"/>
    <col min="41" max="41" width="2.75" style="351" customWidth="1"/>
    <col min="42" max="49" width="2.25" style="351" customWidth="1"/>
    <col min="50" max="50" width="4.5" style="351" bestFit="1" customWidth="1"/>
    <col min="51" max="51" width="2.125" style="351"/>
    <col min="52" max="52" width="5.75" style="351" hidden="1" customWidth="1"/>
    <col min="53" max="53" width="2.5" style="351" customWidth="1"/>
    <col min="54" max="54" width="2.125" style="351" customWidth="1"/>
    <col min="55" max="16384" width="2.125" style="351"/>
  </cols>
  <sheetData>
    <row r="1" spans="3:88" ht="70.150000000000006" customHeight="1"/>
    <row r="2" spans="3:88" ht="39" customHeight="1">
      <c r="D2" s="743"/>
      <c r="E2" s="743"/>
      <c r="F2" s="743"/>
      <c r="G2" s="743"/>
      <c r="H2" s="743"/>
      <c r="I2" s="743"/>
      <c r="J2" s="743"/>
      <c r="K2" s="743"/>
      <c r="L2" s="743"/>
      <c r="M2" s="743"/>
      <c r="N2" s="743"/>
      <c r="O2" s="743"/>
      <c r="P2" s="743"/>
      <c r="Q2" s="743"/>
      <c r="R2" s="743"/>
      <c r="S2" s="743"/>
      <c r="U2" s="744"/>
      <c r="V2" s="744"/>
      <c r="W2" s="744"/>
      <c r="AA2" s="746"/>
      <c r="AB2" s="746"/>
      <c r="AC2" s="746"/>
      <c r="AD2" s="746"/>
      <c r="AE2" s="746"/>
      <c r="AF2" s="746"/>
      <c r="AG2" s="746"/>
      <c r="AH2" s="746"/>
      <c r="AI2" s="746"/>
      <c r="AJ2" s="746"/>
      <c r="AK2" s="746"/>
      <c r="AL2" s="746"/>
      <c r="AM2" s="746"/>
      <c r="AN2" s="746"/>
      <c r="AO2" s="746"/>
      <c r="AP2" s="746"/>
      <c r="AQ2" s="746"/>
      <c r="AR2" s="746"/>
      <c r="AS2" s="746"/>
      <c r="AT2" s="746"/>
      <c r="AU2" s="746"/>
      <c r="AV2" s="746"/>
    </row>
    <row r="3" spans="3:88" ht="32.25" customHeight="1">
      <c r="C3" s="743" t="s">
        <v>728</v>
      </c>
      <c r="D3" s="743"/>
      <c r="E3" s="743"/>
      <c r="F3" s="743"/>
      <c r="G3" s="743"/>
      <c r="H3" s="743"/>
      <c r="I3" s="743"/>
      <c r="J3" s="743"/>
      <c r="K3" s="743"/>
      <c r="L3" s="743"/>
      <c r="M3" s="743"/>
      <c r="N3" s="743"/>
      <c r="O3" s="743"/>
      <c r="P3" s="743"/>
      <c r="Q3" s="743"/>
      <c r="R3" s="743"/>
      <c r="S3" s="743"/>
      <c r="U3" s="744"/>
      <c r="V3" s="2502" t="s">
        <v>515</v>
      </c>
      <c r="W3" s="2502"/>
      <c r="X3" s="2502"/>
      <c r="Y3" s="2502"/>
      <c r="Z3" s="2504" t="s">
        <v>637</v>
      </c>
      <c r="AA3" s="2506">
        <f>①利用!S8</f>
        <v>0</v>
      </c>
      <c r="AB3" s="2506"/>
      <c r="AC3" s="2506"/>
      <c r="AD3" s="2506"/>
      <c r="AE3" s="2506"/>
      <c r="AF3" s="2506"/>
      <c r="AG3" s="2506"/>
      <c r="AH3" s="2506"/>
      <c r="AI3" s="2506"/>
      <c r="AJ3" s="2506"/>
      <c r="AK3" s="2506"/>
      <c r="AL3" s="2506"/>
      <c r="AM3" s="2506"/>
      <c r="AN3" s="2506"/>
      <c r="AO3" s="2506"/>
      <c r="AP3" s="2506"/>
      <c r="AQ3" s="2506"/>
      <c r="AR3" s="2506"/>
      <c r="AS3" s="2506"/>
      <c r="AT3" s="2506"/>
      <c r="AU3" s="2506"/>
      <c r="AV3" s="2506"/>
      <c r="AW3" s="2504" t="s">
        <v>636</v>
      </c>
      <c r="AX3" s="747"/>
    </row>
    <row r="4" spans="3:88" ht="11.25" customHeight="1">
      <c r="C4" s="2487" t="s">
        <v>507</v>
      </c>
      <c r="D4" s="2487"/>
      <c r="E4" s="2487"/>
      <c r="F4" s="2487"/>
      <c r="G4" s="2487"/>
      <c r="H4" s="2487"/>
      <c r="I4" s="2487"/>
      <c r="J4" s="2487"/>
      <c r="K4" s="2487"/>
      <c r="L4" s="2487"/>
      <c r="M4" s="2487"/>
      <c r="N4" s="2487"/>
      <c r="O4" s="2487"/>
      <c r="P4" s="2487"/>
      <c r="Q4" s="2487"/>
      <c r="R4" s="438"/>
      <c r="S4" s="438"/>
      <c r="T4" s="744"/>
      <c r="U4" s="744"/>
      <c r="V4" s="2502"/>
      <c r="W4" s="2502"/>
      <c r="X4" s="2502"/>
      <c r="Y4" s="2502"/>
      <c r="Z4" s="2504"/>
      <c r="AA4" s="2506"/>
      <c r="AB4" s="2506"/>
      <c r="AC4" s="2506"/>
      <c r="AD4" s="2506"/>
      <c r="AE4" s="2506"/>
      <c r="AF4" s="2506"/>
      <c r="AG4" s="2506"/>
      <c r="AH4" s="2506"/>
      <c r="AI4" s="2506"/>
      <c r="AJ4" s="2506"/>
      <c r="AK4" s="2506"/>
      <c r="AL4" s="2506"/>
      <c r="AM4" s="2506"/>
      <c r="AN4" s="2506"/>
      <c r="AO4" s="2506"/>
      <c r="AP4" s="2506"/>
      <c r="AQ4" s="2506"/>
      <c r="AR4" s="2506"/>
      <c r="AS4" s="2506"/>
      <c r="AT4" s="2506"/>
      <c r="AU4" s="2506"/>
      <c r="AV4" s="2506"/>
      <c r="AW4" s="2504"/>
      <c r="AX4" s="747"/>
    </row>
    <row r="5" spans="3:88" ht="19.5" customHeight="1" thickBot="1">
      <c r="C5" s="2488"/>
      <c r="D5" s="2488"/>
      <c r="E5" s="2488"/>
      <c r="F5" s="2488"/>
      <c r="G5" s="2488"/>
      <c r="H5" s="2488"/>
      <c r="I5" s="2488"/>
      <c r="J5" s="2488"/>
      <c r="K5" s="2488"/>
      <c r="L5" s="2488"/>
      <c r="M5" s="2488"/>
      <c r="N5" s="2488"/>
      <c r="O5" s="2488"/>
      <c r="P5" s="2488"/>
      <c r="Q5" s="2488"/>
      <c r="R5" s="439"/>
      <c r="S5" s="439"/>
      <c r="T5" s="745"/>
      <c r="U5" s="745"/>
      <c r="V5" s="2503"/>
      <c r="W5" s="2503"/>
      <c r="X5" s="2503"/>
      <c r="Y5" s="2503"/>
      <c r="Z5" s="2505"/>
      <c r="AA5" s="2507"/>
      <c r="AB5" s="2507"/>
      <c r="AC5" s="2507"/>
      <c r="AD5" s="2507"/>
      <c r="AE5" s="2507"/>
      <c r="AF5" s="2507"/>
      <c r="AG5" s="2507"/>
      <c r="AH5" s="2507"/>
      <c r="AI5" s="2507"/>
      <c r="AJ5" s="2507"/>
      <c r="AK5" s="2507"/>
      <c r="AL5" s="2507"/>
      <c r="AM5" s="2507"/>
      <c r="AN5" s="2507"/>
      <c r="AO5" s="2507"/>
      <c r="AP5" s="2507"/>
      <c r="AQ5" s="2507"/>
      <c r="AR5" s="2507"/>
      <c r="AS5" s="2507"/>
      <c r="AT5" s="2507"/>
      <c r="AU5" s="2507"/>
      <c r="AV5" s="2507"/>
      <c r="AW5" s="2505"/>
      <c r="AX5" s="748"/>
    </row>
    <row r="6" spans="3:88" ht="15" customHeight="1">
      <c r="C6" s="2528" t="s">
        <v>564</v>
      </c>
      <c r="D6" s="2529"/>
      <c r="E6" s="2529"/>
      <c r="F6" s="2529"/>
      <c r="G6" s="2529"/>
      <c r="H6" s="2529"/>
      <c r="I6" s="2529"/>
      <c r="J6" s="2529"/>
      <c r="K6" s="2529"/>
      <c r="L6" s="2510"/>
      <c r="M6" s="2510"/>
      <c r="N6" s="2510"/>
      <c r="O6" s="2512" t="s">
        <v>2</v>
      </c>
      <c r="P6" s="2512"/>
      <c r="Q6" s="2512"/>
      <c r="R6" s="2510"/>
      <c r="S6" s="2510"/>
      <c r="T6" s="2510"/>
      <c r="U6" s="2512" t="s">
        <v>571</v>
      </c>
      <c r="V6" s="2512"/>
      <c r="W6" s="2512"/>
      <c r="X6" s="2510"/>
      <c r="Y6" s="2510"/>
      <c r="Z6" s="2510"/>
      <c r="AA6" s="2512" t="s">
        <v>87</v>
      </c>
      <c r="AB6" s="2512"/>
      <c r="AC6" s="2513"/>
      <c r="AD6" s="2493" t="s">
        <v>742</v>
      </c>
      <c r="AE6" s="2494"/>
      <c r="AF6" s="2494"/>
      <c r="AG6" s="2494"/>
      <c r="AH6" s="2494"/>
      <c r="AI6" s="2494"/>
      <c r="AJ6" s="2494"/>
      <c r="AK6" s="2494"/>
      <c r="AL6" s="2494"/>
      <c r="AM6" s="2494"/>
      <c r="AN6" s="2495"/>
      <c r="AO6" s="2532"/>
      <c r="AP6" s="2533"/>
      <c r="AQ6" s="2533"/>
      <c r="AR6" s="2533"/>
      <c r="AS6" s="2533"/>
      <c r="AT6" s="2533"/>
      <c r="AU6" s="2533"/>
      <c r="AV6" s="2538" t="s">
        <v>514</v>
      </c>
      <c r="AW6" s="2538"/>
      <c r="AX6" s="2539"/>
    </row>
    <row r="7" spans="3:88" ht="15" customHeight="1">
      <c r="C7" s="2530"/>
      <c r="D7" s="2531"/>
      <c r="E7" s="2531"/>
      <c r="F7" s="2531"/>
      <c r="G7" s="2531"/>
      <c r="H7" s="2531"/>
      <c r="I7" s="2531"/>
      <c r="J7" s="2531"/>
      <c r="K7" s="2531"/>
      <c r="L7" s="2511"/>
      <c r="M7" s="2511"/>
      <c r="N7" s="2511"/>
      <c r="O7" s="2514"/>
      <c r="P7" s="2514"/>
      <c r="Q7" s="2514"/>
      <c r="R7" s="2511"/>
      <c r="S7" s="2511"/>
      <c r="T7" s="2511"/>
      <c r="U7" s="2514"/>
      <c r="V7" s="2514"/>
      <c r="W7" s="2514"/>
      <c r="X7" s="2511"/>
      <c r="Y7" s="2511"/>
      <c r="Z7" s="2511"/>
      <c r="AA7" s="2514"/>
      <c r="AB7" s="2514"/>
      <c r="AC7" s="2515"/>
      <c r="AD7" s="2496"/>
      <c r="AE7" s="2497"/>
      <c r="AF7" s="2497"/>
      <c r="AG7" s="2497"/>
      <c r="AH7" s="2497"/>
      <c r="AI7" s="2497"/>
      <c r="AJ7" s="2497"/>
      <c r="AK7" s="2497"/>
      <c r="AL7" s="2497"/>
      <c r="AM7" s="2497"/>
      <c r="AN7" s="2498"/>
      <c r="AO7" s="2534"/>
      <c r="AP7" s="2535"/>
      <c r="AQ7" s="2535"/>
      <c r="AR7" s="2535"/>
      <c r="AS7" s="2535"/>
      <c r="AT7" s="2535"/>
      <c r="AU7" s="2535"/>
      <c r="AV7" s="2540"/>
      <c r="AW7" s="2540"/>
      <c r="AX7" s="2541"/>
    </row>
    <row r="8" spans="3:88" ht="15" customHeight="1">
      <c r="C8" s="2489" t="s">
        <v>549</v>
      </c>
      <c r="D8" s="2490"/>
      <c r="E8" s="2490"/>
      <c r="F8" s="2490"/>
      <c r="G8" s="2490"/>
      <c r="H8" s="2490"/>
      <c r="I8" s="2490"/>
      <c r="J8" s="2490"/>
      <c r="K8" s="2490"/>
      <c r="L8" s="2526">
        <v>9</v>
      </c>
      <c r="M8" s="2526"/>
      <c r="N8" s="2526"/>
      <c r="O8" s="2566" t="s">
        <v>19</v>
      </c>
      <c r="P8" s="2566"/>
      <c r="Q8" s="2566"/>
      <c r="R8" s="2526">
        <v>30</v>
      </c>
      <c r="S8" s="2526"/>
      <c r="T8" s="2526"/>
      <c r="U8" s="2566" t="s">
        <v>563</v>
      </c>
      <c r="V8" s="2566"/>
      <c r="W8" s="2566"/>
      <c r="X8" s="435"/>
      <c r="Y8" s="435"/>
      <c r="Z8" s="435"/>
      <c r="AA8" s="435"/>
      <c r="AB8" s="436"/>
      <c r="AC8" s="436"/>
      <c r="AD8" s="2496"/>
      <c r="AE8" s="2497"/>
      <c r="AF8" s="2497"/>
      <c r="AG8" s="2497"/>
      <c r="AH8" s="2497"/>
      <c r="AI8" s="2497"/>
      <c r="AJ8" s="2497"/>
      <c r="AK8" s="2497"/>
      <c r="AL8" s="2497"/>
      <c r="AM8" s="2497"/>
      <c r="AN8" s="2498"/>
      <c r="AO8" s="2534"/>
      <c r="AP8" s="2535"/>
      <c r="AQ8" s="2535"/>
      <c r="AR8" s="2535"/>
      <c r="AS8" s="2535"/>
      <c r="AT8" s="2535"/>
      <c r="AU8" s="2535"/>
      <c r="AV8" s="2540"/>
      <c r="AW8" s="2540"/>
      <c r="AX8" s="2541"/>
    </row>
    <row r="9" spans="3:88" ht="15" customHeight="1" thickBot="1">
      <c r="C9" s="2491"/>
      <c r="D9" s="2492"/>
      <c r="E9" s="2492"/>
      <c r="F9" s="2492"/>
      <c r="G9" s="2492"/>
      <c r="H9" s="2492"/>
      <c r="I9" s="2492"/>
      <c r="J9" s="2492"/>
      <c r="K9" s="2492"/>
      <c r="L9" s="2527"/>
      <c r="M9" s="2527"/>
      <c r="N9" s="2527"/>
      <c r="O9" s="2567"/>
      <c r="P9" s="2567"/>
      <c r="Q9" s="2567"/>
      <c r="R9" s="2527"/>
      <c r="S9" s="2527"/>
      <c r="T9" s="2527"/>
      <c r="U9" s="2567"/>
      <c r="V9" s="2567"/>
      <c r="W9" s="2567"/>
      <c r="X9" s="383"/>
      <c r="Y9" s="383"/>
      <c r="Z9" s="383"/>
      <c r="AA9" s="383"/>
      <c r="AB9" s="378"/>
      <c r="AC9" s="378"/>
      <c r="AD9" s="2499"/>
      <c r="AE9" s="2500"/>
      <c r="AF9" s="2500"/>
      <c r="AG9" s="2500"/>
      <c r="AH9" s="2500"/>
      <c r="AI9" s="2500"/>
      <c r="AJ9" s="2500"/>
      <c r="AK9" s="2500"/>
      <c r="AL9" s="2500"/>
      <c r="AM9" s="2500"/>
      <c r="AN9" s="2501"/>
      <c r="AO9" s="2536"/>
      <c r="AP9" s="2537"/>
      <c r="AQ9" s="2537"/>
      <c r="AR9" s="2537"/>
      <c r="AS9" s="2537"/>
      <c r="AT9" s="2537"/>
      <c r="AU9" s="2537"/>
      <c r="AV9" s="2542"/>
      <c r="AW9" s="2542"/>
      <c r="AX9" s="2543"/>
    </row>
    <row r="10" spans="3:88" ht="22.15" customHeight="1" thickBot="1">
      <c r="C10" s="2574" t="s">
        <v>791</v>
      </c>
      <c r="D10" s="2575"/>
      <c r="E10" s="2575"/>
      <c r="F10" s="2575"/>
      <c r="G10" s="2575"/>
      <c r="H10" s="2575"/>
      <c r="I10" s="2575"/>
      <c r="J10" s="2575"/>
      <c r="K10" s="2575"/>
      <c r="L10" s="2575"/>
      <c r="M10" s="2575"/>
      <c r="N10" s="2575"/>
      <c r="O10" s="2575"/>
      <c r="P10" s="2575"/>
      <c r="Q10" s="2575"/>
      <c r="R10" s="2575"/>
      <c r="S10" s="2575"/>
      <c r="T10" s="2575"/>
      <c r="U10" s="2575"/>
      <c r="V10" s="2575"/>
      <c r="W10" s="2575"/>
      <c r="X10" s="2575"/>
      <c r="Y10" s="2575"/>
      <c r="Z10" s="2575"/>
      <c r="AA10" s="2575"/>
      <c r="AB10" s="2575"/>
      <c r="AC10" s="2575"/>
      <c r="AD10" s="2575"/>
      <c r="AE10" s="2575"/>
      <c r="AF10" s="2575"/>
      <c r="AG10" s="2575"/>
      <c r="AH10" s="2575"/>
      <c r="AI10" s="2575"/>
      <c r="AJ10" s="2575"/>
      <c r="AK10" s="2575"/>
      <c r="AL10" s="2575"/>
      <c r="AM10" s="2575"/>
      <c r="AN10" s="2575"/>
      <c r="AO10" s="2575"/>
      <c r="AP10" s="2575"/>
      <c r="AQ10" s="2575"/>
      <c r="AR10" s="2575"/>
      <c r="AS10" s="2575"/>
      <c r="AT10" s="2575"/>
      <c r="AU10" s="2575"/>
      <c r="AV10" s="2575"/>
      <c r="AW10" s="2575"/>
      <c r="AX10" s="2576"/>
    </row>
    <row r="11" spans="3:88" ht="30" customHeight="1" thickBot="1">
      <c r="C11" s="2547" t="s">
        <v>510</v>
      </c>
      <c r="D11" s="2548"/>
      <c r="E11" s="2548"/>
      <c r="F11" s="2548"/>
      <c r="G11" s="2548"/>
      <c r="H11" s="2548"/>
      <c r="I11" s="2548"/>
      <c r="J11" s="2548"/>
      <c r="K11" s="2548"/>
      <c r="L11" s="2548"/>
      <c r="M11" s="2548"/>
      <c r="N11" s="2548"/>
      <c r="O11" s="2548"/>
      <c r="P11" s="2548"/>
      <c r="Q11" s="2548"/>
      <c r="R11" s="2548"/>
      <c r="S11" s="2547" t="s">
        <v>508</v>
      </c>
      <c r="T11" s="2548"/>
      <c r="U11" s="2548"/>
      <c r="V11" s="2548"/>
      <c r="W11" s="2548"/>
      <c r="X11" s="2548"/>
      <c r="Y11" s="2548"/>
      <c r="Z11" s="2548"/>
      <c r="AA11" s="2548"/>
      <c r="AB11" s="2548"/>
      <c r="AC11" s="2549"/>
      <c r="AD11" s="2553" t="s">
        <v>562</v>
      </c>
      <c r="AE11" s="2554"/>
      <c r="AF11" s="2554"/>
      <c r="AG11" s="2554"/>
      <c r="AH11" s="2554"/>
      <c r="AI11" s="2554"/>
      <c r="AJ11" s="2554"/>
      <c r="AK11" s="2554"/>
      <c r="AL11" s="2554"/>
      <c r="AM11" s="2554"/>
      <c r="AN11" s="2554"/>
      <c r="AO11" s="2554"/>
      <c r="AP11" s="2554"/>
      <c r="AQ11" s="2554"/>
      <c r="AR11" s="2554"/>
      <c r="AS11" s="2554"/>
      <c r="AT11" s="2554"/>
      <c r="AU11" s="2554"/>
      <c r="AV11" s="2554"/>
      <c r="AW11" s="2554"/>
      <c r="AX11" s="2555"/>
      <c r="AZ11" s="386" t="s">
        <v>570</v>
      </c>
      <c r="CJ11" s="351" t="s">
        <v>557</v>
      </c>
    </row>
    <row r="12" spans="3:88" ht="37.5" customHeight="1" thickBot="1">
      <c r="C12" s="2544">
        <f>③料金!M41</f>
        <v>0</v>
      </c>
      <c r="D12" s="2545"/>
      <c r="E12" s="2545"/>
      <c r="F12" s="2545"/>
      <c r="G12" s="2545"/>
      <c r="H12" s="2545"/>
      <c r="I12" s="2545"/>
      <c r="J12" s="2545"/>
      <c r="K12" s="2545"/>
      <c r="L12" s="2545"/>
      <c r="M12" s="2545"/>
      <c r="N12" s="2545"/>
      <c r="O12" s="2545"/>
      <c r="P12" s="2545"/>
      <c r="Q12" s="2545"/>
      <c r="R12" s="2546"/>
      <c r="S12" s="2550">
        <f>③料金!X41</f>
        <v>0</v>
      </c>
      <c r="T12" s="2551"/>
      <c r="U12" s="2551"/>
      <c r="V12" s="2551"/>
      <c r="W12" s="2551"/>
      <c r="X12" s="2551"/>
      <c r="Y12" s="2551"/>
      <c r="Z12" s="2551"/>
      <c r="AA12" s="2551"/>
      <c r="AB12" s="2551"/>
      <c r="AC12" s="2552"/>
      <c r="AD12" s="2568" t="s">
        <v>829</v>
      </c>
      <c r="AE12" s="2569"/>
      <c r="AF12" s="2569"/>
      <c r="AG12" s="2569"/>
      <c r="AH12" s="2569"/>
      <c r="AI12" s="2569"/>
      <c r="AJ12" s="2569"/>
      <c r="AK12" s="2569"/>
      <c r="AL12" s="2569"/>
      <c r="AM12" s="2569"/>
      <c r="AN12" s="2569"/>
      <c r="AO12" s="2569"/>
      <c r="AP12" s="2569"/>
      <c r="AQ12" s="2569"/>
      <c r="AR12" s="2569"/>
      <c r="AS12" s="2569"/>
      <c r="AT12" s="2569"/>
      <c r="AU12" s="2569"/>
      <c r="AV12" s="2569"/>
      <c r="AW12" s="2569"/>
      <c r="AX12" s="2570"/>
    </row>
    <row r="13" spans="3:88" ht="37.5" customHeight="1" thickBot="1">
      <c r="C13" s="2544">
        <f>③料金!M42</f>
        <v>0</v>
      </c>
      <c r="D13" s="2545"/>
      <c r="E13" s="2545"/>
      <c r="F13" s="2545"/>
      <c r="G13" s="2545"/>
      <c r="H13" s="2545"/>
      <c r="I13" s="2545"/>
      <c r="J13" s="2545"/>
      <c r="K13" s="2545"/>
      <c r="L13" s="2545"/>
      <c r="M13" s="2545"/>
      <c r="N13" s="2545"/>
      <c r="O13" s="2545"/>
      <c r="P13" s="2545"/>
      <c r="Q13" s="2545"/>
      <c r="R13" s="2546"/>
      <c r="S13" s="2550">
        <f>③料金!X42</f>
        <v>0</v>
      </c>
      <c r="T13" s="2551"/>
      <c r="U13" s="2551"/>
      <c r="V13" s="2551"/>
      <c r="W13" s="2551"/>
      <c r="X13" s="2551"/>
      <c r="Y13" s="2551"/>
      <c r="Z13" s="2551"/>
      <c r="AA13" s="2551"/>
      <c r="AB13" s="2551"/>
      <c r="AC13" s="2552"/>
      <c r="AD13" s="2571"/>
      <c r="AE13" s="2572"/>
      <c r="AF13" s="2572"/>
      <c r="AG13" s="2572"/>
      <c r="AH13" s="2572"/>
      <c r="AI13" s="2572"/>
      <c r="AJ13" s="2572"/>
      <c r="AK13" s="2572"/>
      <c r="AL13" s="2572"/>
      <c r="AM13" s="2572"/>
      <c r="AN13" s="2572"/>
      <c r="AO13" s="2572"/>
      <c r="AP13" s="2572"/>
      <c r="AQ13" s="2572"/>
      <c r="AR13" s="2572"/>
      <c r="AS13" s="2572"/>
      <c r="AT13" s="2572"/>
      <c r="AU13" s="2572"/>
      <c r="AV13" s="2572"/>
      <c r="AW13" s="2572"/>
      <c r="AX13" s="2573"/>
      <c r="AZ13" s="384">
        <f>S12+S13</f>
        <v>0</v>
      </c>
    </row>
    <row r="14" spans="3:88" ht="15.75" customHeight="1">
      <c r="C14" s="2577" t="s">
        <v>556</v>
      </c>
      <c r="D14" s="2578"/>
      <c r="E14" s="2578"/>
      <c r="F14" s="2583" t="s">
        <v>745</v>
      </c>
      <c r="G14" s="2584"/>
      <c r="H14" s="2584"/>
      <c r="I14" s="2584"/>
      <c r="J14" s="2584"/>
      <c r="K14" s="2584"/>
      <c r="L14" s="2584"/>
      <c r="M14" s="2584"/>
      <c r="N14" s="2584"/>
      <c r="O14" s="2584"/>
      <c r="P14" s="2584"/>
      <c r="Q14" s="2584"/>
      <c r="R14" s="2584"/>
      <c r="S14" s="2584"/>
      <c r="T14" s="2584"/>
      <c r="U14" s="2584"/>
      <c r="V14" s="2584"/>
      <c r="W14" s="2584"/>
      <c r="X14" s="2584"/>
      <c r="Y14" s="2584"/>
      <c r="Z14" s="2584"/>
      <c r="AA14" s="2584"/>
      <c r="AB14" s="2584"/>
      <c r="AC14" s="2585"/>
      <c r="AD14" s="2493" t="s">
        <v>625</v>
      </c>
      <c r="AE14" s="2494"/>
      <c r="AF14" s="2494"/>
      <c r="AG14" s="2494"/>
      <c r="AH14" s="2494"/>
      <c r="AI14" s="2494"/>
      <c r="AJ14" s="2494"/>
      <c r="AK14" s="2494"/>
      <c r="AL14" s="2494"/>
      <c r="AM14" s="2494"/>
      <c r="AN14" s="2494"/>
      <c r="AO14" s="2556"/>
      <c r="AP14" s="2557"/>
      <c r="AQ14" s="2557"/>
      <c r="AR14" s="2557"/>
      <c r="AS14" s="2557"/>
      <c r="AT14" s="2557"/>
      <c r="AU14" s="2557"/>
      <c r="AV14" s="2557"/>
      <c r="AW14" s="2557"/>
      <c r="AX14" s="2558"/>
    </row>
    <row r="15" spans="3:88" ht="15.75" customHeight="1">
      <c r="C15" s="2579"/>
      <c r="D15" s="2580"/>
      <c r="E15" s="2580"/>
      <c r="F15" s="2586"/>
      <c r="G15" s="2587"/>
      <c r="H15" s="2587"/>
      <c r="I15" s="2587"/>
      <c r="J15" s="2587"/>
      <c r="K15" s="2587"/>
      <c r="L15" s="2587"/>
      <c r="M15" s="2587"/>
      <c r="N15" s="2587"/>
      <c r="O15" s="2587"/>
      <c r="P15" s="2587"/>
      <c r="Q15" s="2587"/>
      <c r="R15" s="2587"/>
      <c r="S15" s="2587"/>
      <c r="T15" s="2587"/>
      <c r="U15" s="2587"/>
      <c r="V15" s="2587"/>
      <c r="W15" s="2587"/>
      <c r="X15" s="2587"/>
      <c r="Y15" s="2587"/>
      <c r="Z15" s="2587"/>
      <c r="AA15" s="2587"/>
      <c r="AB15" s="2587"/>
      <c r="AC15" s="2588"/>
      <c r="AD15" s="2496"/>
      <c r="AE15" s="2497"/>
      <c r="AF15" s="2497"/>
      <c r="AG15" s="2497"/>
      <c r="AH15" s="2497"/>
      <c r="AI15" s="2497"/>
      <c r="AJ15" s="2497"/>
      <c r="AK15" s="2497"/>
      <c r="AL15" s="2497"/>
      <c r="AM15" s="2497"/>
      <c r="AN15" s="2497"/>
      <c r="AO15" s="2559"/>
      <c r="AP15" s="2560"/>
      <c r="AQ15" s="2560"/>
      <c r="AR15" s="2560"/>
      <c r="AS15" s="2560"/>
      <c r="AT15" s="2560"/>
      <c r="AU15" s="2560"/>
      <c r="AV15" s="2560"/>
      <c r="AW15" s="2560"/>
      <c r="AX15" s="2561"/>
    </row>
    <row r="16" spans="3:88" ht="15.75" customHeight="1">
      <c r="C16" s="2579"/>
      <c r="D16" s="2580"/>
      <c r="E16" s="2580"/>
      <c r="F16" s="2586"/>
      <c r="G16" s="2587"/>
      <c r="H16" s="2587"/>
      <c r="I16" s="2587"/>
      <c r="J16" s="2587"/>
      <c r="K16" s="2587"/>
      <c r="L16" s="2587"/>
      <c r="M16" s="2587"/>
      <c r="N16" s="2587"/>
      <c r="O16" s="2587"/>
      <c r="P16" s="2587"/>
      <c r="Q16" s="2587"/>
      <c r="R16" s="2587"/>
      <c r="S16" s="2587"/>
      <c r="T16" s="2587"/>
      <c r="U16" s="2587"/>
      <c r="V16" s="2587"/>
      <c r="W16" s="2587"/>
      <c r="X16" s="2587"/>
      <c r="Y16" s="2587"/>
      <c r="Z16" s="2587"/>
      <c r="AA16" s="2587"/>
      <c r="AB16" s="2587"/>
      <c r="AC16" s="2588"/>
      <c r="AD16" s="2496"/>
      <c r="AE16" s="2497"/>
      <c r="AF16" s="2497"/>
      <c r="AG16" s="2497"/>
      <c r="AH16" s="2497"/>
      <c r="AI16" s="2497"/>
      <c r="AJ16" s="2497"/>
      <c r="AK16" s="2497"/>
      <c r="AL16" s="2497"/>
      <c r="AM16" s="2497"/>
      <c r="AN16" s="2497"/>
      <c r="AO16" s="2559"/>
      <c r="AP16" s="2560"/>
      <c r="AQ16" s="2560"/>
      <c r="AR16" s="2560"/>
      <c r="AS16" s="2560"/>
      <c r="AT16" s="2560"/>
      <c r="AU16" s="2560"/>
      <c r="AV16" s="2560"/>
      <c r="AW16" s="2560"/>
      <c r="AX16" s="2561"/>
    </row>
    <row r="17" spans="3:56" ht="19.5" customHeight="1" thickBot="1">
      <c r="C17" s="2581"/>
      <c r="D17" s="2582"/>
      <c r="E17" s="2582"/>
      <c r="F17" s="2589"/>
      <c r="G17" s="2590"/>
      <c r="H17" s="2590"/>
      <c r="I17" s="2590"/>
      <c r="J17" s="2590"/>
      <c r="K17" s="2590"/>
      <c r="L17" s="2590"/>
      <c r="M17" s="2590"/>
      <c r="N17" s="2590"/>
      <c r="O17" s="2590"/>
      <c r="P17" s="2590"/>
      <c r="Q17" s="2590"/>
      <c r="R17" s="2590"/>
      <c r="S17" s="2590"/>
      <c r="T17" s="2590"/>
      <c r="U17" s="2590"/>
      <c r="V17" s="2590"/>
      <c r="W17" s="2590"/>
      <c r="X17" s="2590"/>
      <c r="Y17" s="2590"/>
      <c r="Z17" s="2590"/>
      <c r="AA17" s="2590"/>
      <c r="AB17" s="2590"/>
      <c r="AC17" s="2591"/>
      <c r="AD17" s="2499"/>
      <c r="AE17" s="2500"/>
      <c r="AF17" s="2500"/>
      <c r="AG17" s="2500"/>
      <c r="AH17" s="2500"/>
      <c r="AI17" s="2500"/>
      <c r="AJ17" s="2500"/>
      <c r="AK17" s="2500"/>
      <c r="AL17" s="2500"/>
      <c r="AM17" s="2500"/>
      <c r="AN17" s="2500"/>
      <c r="AO17" s="2562"/>
      <c r="AP17" s="2563"/>
      <c r="AQ17" s="2563"/>
      <c r="AR17" s="2563"/>
      <c r="AS17" s="2563"/>
      <c r="AT17" s="2563"/>
      <c r="AU17" s="2563"/>
      <c r="AV17" s="2563"/>
      <c r="AW17" s="2563"/>
      <c r="AX17" s="2564"/>
    </row>
    <row r="18" spans="3:56" ht="15.75" customHeight="1">
      <c r="C18" s="2663" t="s">
        <v>511</v>
      </c>
      <c r="D18" s="2663"/>
      <c r="E18" s="2663"/>
      <c r="F18" s="2663"/>
      <c r="G18" s="2663"/>
      <c r="H18" s="2663"/>
      <c r="I18" s="2663"/>
      <c r="J18" s="2663"/>
      <c r="K18" s="2663"/>
      <c r="L18" s="2663"/>
      <c r="M18" s="2663"/>
      <c r="N18" s="2663"/>
      <c r="O18" s="2663"/>
      <c r="P18" s="2663"/>
      <c r="Q18" s="2663"/>
      <c r="R18" s="2663"/>
      <c r="S18" s="2663"/>
      <c r="T18" s="2663"/>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437"/>
      <c r="AX18" s="437"/>
      <c r="AY18" s="437"/>
      <c r="AZ18" s="437"/>
      <c r="BA18" s="437"/>
      <c r="BB18" s="437"/>
      <c r="BC18" s="437"/>
      <c r="BD18" s="437"/>
    </row>
    <row r="19" spans="3:56" ht="13.5" customHeight="1" thickBot="1">
      <c r="C19" s="2488"/>
      <c r="D19" s="2488"/>
      <c r="E19" s="2488"/>
      <c r="F19" s="2488"/>
      <c r="G19" s="2488"/>
      <c r="H19" s="2488"/>
      <c r="I19" s="2488"/>
      <c r="J19" s="2488"/>
      <c r="K19" s="2488"/>
      <c r="L19" s="2488"/>
      <c r="M19" s="2488"/>
      <c r="N19" s="2488"/>
      <c r="O19" s="2488"/>
      <c r="P19" s="2488"/>
      <c r="Q19" s="2488"/>
      <c r="R19" s="2488"/>
      <c r="S19" s="2488"/>
      <c r="T19" s="2488"/>
      <c r="U19" s="1222"/>
      <c r="V19" s="1222"/>
      <c r="W19" s="1222"/>
      <c r="X19" s="1222"/>
      <c r="Y19" s="1222"/>
      <c r="Z19" s="1222"/>
      <c r="AA19" s="1222"/>
      <c r="AB19" s="1222"/>
      <c r="AC19" s="1222"/>
      <c r="AD19" s="1222"/>
      <c r="AE19" s="1222"/>
      <c r="AF19" s="1222"/>
      <c r="AG19" s="1222"/>
      <c r="AH19" s="1222"/>
      <c r="AI19" s="1222"/>
      <c r="AJ19" s="1222"/>
      <c r="AK19" s="1222"/>
      <c r="AL19" s="1222"/>
      <c r="AM19" s="1222"/>
      <c r="AN19" s="1222"/>
      <c r="AO19" s="1222"/>
      <c r="AP19" s="1222"/>
      <c r="AQ19" s="1222"/>
      <c r="AR19" s="1222"/>
      <c r="AS19" s="1222"/>
      <c r="AT19" s="1222"/>
      <c r="AU19" s="1222"/>
      <c r="AV19" s="1222"/>
      <c r="AW19" s="437"/>
      <c r="AX19" s="437"/>
      <c r="AY19" s="437"/>
      <c r="AZ19" s="437"/>
      <c r="BA19" s="437"/>
      <c r="BB19" s="437"/>
      <c r="BC19" s="437"/>
      <c r="BD19" s="437"/>
    </row>
    <row r="20" spans="3:56" ht="15" customHeight="1">
      <c r="C20" s="2528" t="s">
        <v>564</v>
      </c>
      <c r="D20" s="2529"/>
      <c r="E20" s="2529"/>
      <c r="F20" s="2529"/>
      <c r="G20" s="2529"/>
      <c r="H20" s="2529"/>
      <c r="I20" s="2529"/>
      <c r="J20" s="2529"/>
      <c r="K20" s="2529"/>
      <c r="L20" s="2679"/>
      <c r="M20" s="2679"/>
      <c r="N20" s="2679"/>
      <c r="O20" s="2512" t="s">
        <v>2</v>
      </c>
      <c r="P20" s="2512"/>
      <c r="Q20" s="2512"/>
      <c r="R20" s="2679"/>
      <c r="S20" s="2679"/>
      <c r="T20" s="2679"/>
      <c r="U20" s="2512" t="s">
        <v>84</v>
      </c>
      <c r="V20" s="2512"/>
      <c r="W20" s="2512"/>
      <c r="X20" s="2679"/>
      <c r="Y20" s="2679"/>
      <c r="Z20" s="2679"/>
      <c r="AA20" s="2512" t="s">
        <v>87</v>
      </c>
      <c r="AB20" s="2512"/>
      <c r="AC20" s="2681"/>
      <c r="AD20" s="2665"/>
      <c r="AE20" s="2666"/>
      <c r="AF20" s="2666"/>
      <c r="AG20" s="2666"/>
      <c r="AH20" s="2666"/>
      <c r="AI20" s="2666"/>
      <c r="AJ20" s="2666"/>
      <c r="AK20" s="2666"/>
      <c r="AL20" s="2666"/>
      <c r="AM20" s="2666"/>
      <c r="AN20" s="2666"/>
      <c r="AO20" s="2666"/>
      <c r="AP20" s="2666"/>
      <c r="AQ20" s="2666"/>
      <c r="AR20" s="2666"/>
      <c r="AS20" s="2666"/>
      <c r="AT20" s="2666"/>
      <c r="AU20" s="2666"/>
      <c r="AV20" s="2666"/>
      <c r="AW20" s="2666"/>
      <c r="AX20" s="2667"/>
    </row>
    <row r="21" spans="3:56" ht="15" customHeight="1">
      <c r="C21" s="2530"/>
      <c r="D21" s="2531"/>
      <c r="E21" s="2531"/>
      <c r="F21" s="2531"/>
      <c r="G21" s="2531"/>
      <c r="H21" s="2531"/>
      <c r="I21" s="2531"/>
      <c r="J21" s="2531"/>
      <c r="K21" s="2531"/>
      <c r="L21" s="2680"/>
      <c r="M21" s="2680"/>
      <c r="N21" s="2680"/>
      <c r="O21" s="2514"/>
      <c r="P21" s="2514"/>
      <c r="Q21" s="2514"/>
      <c r="R21" s="2680"/>
      <c r="S21" s="2680"/>
      <c r="T21" s="2680"/>
      <c r="U21" s="2514"/>
      <c r="V21" s="2514"/>
      <c r="W21" s="2514"/>
      <c r="X21" s="2680"/>
      <c r="Y21" s="2680"/>
      <c r="Z21" s="2680"/>
      <c r="AA21" s="2514"/>
      <c r="AB21" s="2514"/>
      <c r="AC21" s="2682"/>
      <c r="AD21" s="2668"/>
      <c r="AE21" s="2669"/>
      <c r="AF21" s="2669"/>
      <c r="AG21" s="2669"/>
      <c r="AH21" s="2669"/>
      <c r="AI21" s="2669"/>
      <c r="AJ21" s="2669"/>
      <c r="AK21" s="2669"/>
      <c r="AL21" s="2669"/>
      <c r="AM21" s="2669"/>
      <c r="AN21" s="2669"/>
      <c r="AO21" s="2669"/>
      <c r="AP21" s="2669"/>
      <c r="AQ21" s="2669"/>
      <c r="AR21" s="2669"/>
      <c r="AS21" s="2669"/>
      <c r="AT21" s="2669"/>
      <c r="AU21" s="2669"/>
      <c r="AV21" s="2669"/>
      <c r="AW21" s="2669"/>
      <c r="AX21" s="2670"/>
    </row>
    <row r="22" spans="3:56" ht="15" customHeight="1">
      <c r="C22" s="2686" t="s">
        <v>550</v>
      </c>
      <c r="D22" s="2566"/>
      <c r="E22" s="2566"/>
      <c r="F22" s="2566"/>
      <c r="G22" s="2566"/>
      <c r="H22" s="2566"/>
      <c r="I22" s="2566"/>
      <c r="J22" s="2566"/>
      <c r="K22" s="2566"/>
      <c r="L22" s="2594"/>
      <c r="M22" s="2594"/>
      <c r="N22" s="2594"/>
      <c r="O22" s="2592" t="s">
        <v>565</v>
      </c>
      <c r="P22" s="2592"/>
      <c r="Q22" s="2592"/>
      <c r="R22" s="2594"/>
      <c r="S22" s="2594"/>
      <c r="T22" s="2594"/>
      <c r="U22" s="2592" t="s">
        <v>563</v>
      </c>
      <c r="V22" s="2592"/>
      <c r="W22" s="2592"/>
      <c r="X22" s="2611" t="s">
        <v>633</v>
      </c>
      <c r="Y22" s="2611"/>
      <c r="Z22" s="2611"/>
      <c r="AA22" s="2611"/>
      <c r="AB22" s="2611"/>
      <c r="AC22" s="2611"/>
      <c r="AD22" s="2668"/>
      <c r="AE22" s="2669"/>
      <c r="AF22" s="2669"/>
      <c r="AG22" s="2669"/>
      <c r="AH22" s="2669"/>
      <c r="AI22" s="2669"/>
      <c r="AJ22" s="2669"/>
      <c r="AK22" s="2669"/>
      <c r="AL22" s="2669"/>
      <c r="AM22" s="2669"/>
      <c r="AN22" s="2669"/>
      <c r="AO22" s="2669"/>
      <c r="AP22" s="2669"/>
      <c r="AQ22" s="2669"/>
      <c r="AR22" s="2669"/>
      <c r="AS22" s="2669"/>
      <c r="AT22" s="2669"/>
      <c r="AU22" s="2669"/>
      <c r="AV22" s="2669"/>
      <c r="AW22" s="2669"/>
      <c r="AX22" s="2670"/>
    </row>
    <row r="23" spans="3:56" ht="15" customHeight="1" thickBot="1">
      <c r="C23" s="2687"/>
      <c r="D23" s="2567"/>
      <c r="E23" s="2567"/>
      <c r="F23" s="2567"/>
      <c r="G23" s="2567"/>
      <c r="H23" s="2567"/>
      <c r="I23" s="2567"/>
      <c r="J23" s="2567"/>
      <c r="K23" s="2567"/>
      <c r="L23" s="2595"/>
      <c r="M23" s="2595"/>
      <c r="N23" s="2595"/>
      <c r="O23" s="2593"/>
      <c r="P23" s="2593"/>
      <c r="Q23" s="2593"/>
      <c r="R23" s="2595"/>
      <c r="S23" s="2595"/>
      <c r="T23" s="2595"/>
      <c r="U23" s="2593"/>
      <c r="V23" s="2593"/>
      <c r="W23" s="2593"/>
      <c r="X23" s="2612"/>
      <c r="Y23" s="2612"/>
      <c r="Z23" s="2612"/>
      <c r="AA23" s="2612"/>
      <c r="AB23" s="2612"/>
      <c r="AC23" s="2612"/>
      <c r="AD23" s="2671"/>
      <c r="AE23" s="2672"/>
      <c r="AF23" s="2672"/>
      <c r="AG23" s="2672"/>
      <c r="AH23" s="2672"/>
      <c r="AI23" s="2672"/>
      <c r="AJ23" s="2672"/>
      <c r="AK23" s="2672"/>
      <c r="AL23" s="2672"/>
      <c r="AM23" s="2672"/>
      <c r="AN23" s="2672"/>
      <c r="AO23" s="2672"/>
      <c r="AP23" s="2672"/>
      <c r="AQ23" s="2672"/>
      <c r="AR23" s="2672"/>
      <c r="AS23" s="2672"/>
      <c r="AT23" s="2672"/>
      <c r="AU23" s="2672"/>
      <c r="AV23" s="2672"/>
      <c r="AW23" s="2672"/>
      <c r="AX23" s="2673"/>
    </row>
    <row r="24" spans="3:56" ht="30" customHeight="1" thickBot="1">
      <c r="C24" s="2547" t="s">
        <v>569</v>
      </c>
      <c r="D24" s="2548"/>
      <c r="E24" s="2548"/>
      <c r="F24" s="2548"/>
      <c r="G24" s="2548"/>
      <c r="H24" s="2548"/>
      <c r="I24" s="2548"/>
      <c r="J24" s="2548"/>
      <c r="K24" s="2548"/>
      <c r="L24" s="2548"/>
      <c r="M24" s="2548"/>
      <c r="N24" s="2548"/>
      <c r="O24" s="2548"/>
      <c r="P24" s="2548"/>
      <c r="Q24" s="2548"/>
      <c r="R24" s="2548"/>
      <c r="S24" s="2547" t="s">
        <v>508</v>
      </c>
      <c r="T24" s="2548"/>
      <c r="U24" s="2548"/>
      <c r="V24" s="2548"/>
      <c r="W24" s="2548"/>
      <c r="X24" s="2548"/>
      <c r="Y24" s="2548"/>
      <c r="Z24" s="2548"/>
      <c r="AA24" s="2548"/>
      <c r="AB24" s="2548"/>
      <c r="AC24" s="2549"/>
      <c r="AD24" s="2516" t="s">
        <v>635</v>
      </c>
      <c r="AE24" s="2517"/>
      <c r="AF24" s="2517"/>
      <c r="AG24" s="2517"/>
      <c r="AH24" s="2517"/>
      <c r="AI24" s="2517"/>
      <c r="AJ24" s="2517"/>
      <c r="AK24" s="2517"/>
      <c r="AL24" s="2517"/>
      <c r="AM24" s="2517"/>
      <c r="AN24" s="2517"/>
      <c r="AO24" s="2517"/>
      <c r="AP24" s="2517"/>
      <c r="AQ24" s="2517"/>
      <c r="AR24" s="2517"/>
      <c r="AS24" s="2517"/>
      <c r="AT24" s="2517"/>
      <c r="AU24" s="2517"/>
      <c r="AV24" s="2517"/>
      <c r="AW24" s="2517"/>
      <c r="AX24" s="2518"/>
    </row>
    <row r="25" spans="3:56" ht="39" customHeight="1">
      <c r="C25" s="2596">
        <f>③料金!M27</f>
        <v>0</v>
      </c>
      <c r="D25" s="2597"/>
      <c r="E25" s="2597"/>
      <c r="F25" s="2597"/>
      <c r="G25" s="2597"/>
      <c r="H25" s="2597"/>
      <c r="I25" s="2597"/>
      <c r="J25" s="2597"/>
      <c r="K25" s="2597"/>
      <c r="L25" s="2597"/>
      <c r="M25" s="2597"/>
      <c r="N25" s="2597"/>
      <c r="O25" s="2597"/>
      <c r="P25" s="2597"/>
      <c r="Q25" s="2597"/>
      <c r="R25" s="2597"/>
      <c r="S25" s="2683">
        <f>③料金!X27</f>
        <v>0</v>
      </c>
      <c r="T25" s="2684"/>
      <c r="U25" s="2684"/>
      <c r="V25" s="2684"/>
      <c r="W25" s="2684"/>
      <c r="X25" s="2684"/>
      <c r="Y25" s="2684"/>
      <c r="Z25" s="2684"/>
      <c r="AA25" s="2684"/>
      <c r="AB25" s="2684"/>
      <c r="AC25" s="2685"/>
      <c r="AD25" s="2664"/>
      <c r="AE25" s="2519"/>
      <c r="AF25" s="2519"/>
      <c r="AG25" s="379" t="s">
        <v>3</v>
      </c>
      <c r="AH25" s="2519"/>
      <c r="AI25" s="2519"/>
      <c r="AJ25" s="2520" t="s">
        <v>87</v>
      </c>
      <c r="AK25" s="2520"/>
      <c r="AL25" s="379" t="s">
        <v>567</v>
      </c>
      <c r="AM25" s="2525"/>
      <c r="AN25" s="2525"/>
      <c r="AO25" s="2525"/>
      <c r="AP25" s="2520" t="s">
        <v>19</v>
      </c>
      <c r="AQ25" s="2520"/>
      <c r="AR25" s="2520"/>
      <c r="AS25" s="2519"/>
      <c r="AT25" s="2519"/>
      <c r="AU25" s="2519"/>
      <c r="AV25" s="2520" t="s">
        <v>563</v>
      </c>
      <c r="AW25" s="2520"/>
      <c r="AX25" s="380" t="s">
        <v>568</v>
      </c>
    </row>
    <row r="26" spans="3:56" ht="39" customHeight="1">
      <c r="C26" s="2674">
        <f>③料金!M28</f>
        <v>0</v>
      </c>
      <c r="D26" s="2675"/>
      <c r="E26" s="2675"/>
      <c r="F26" s="2675"/>
      <c r="G26" s="2675"/>
      <c r="H26" s="2675"/>
      <c r="I26" s="2675"/>
      <c r="J26" s="2675"/>
      <c r="K26" s="2675"/>
      <c r="L26" s="2675"/>
      <c r="M26" s="2675"/>
      <c r="N26" s="2675"/>
      <c r="O26" s="2675"/>
      <c r="P26" s="2675"/>
      <c r="Q26" s="2675"/>
      <c r="R26" s="2676"/>
      <c r="S26" s="2521">
        <f>③料金!X28</f>
        <v>0</v>
      </c>
      <c r="T26" s="2522"/>
      <c r="U26" s="2522"/>
      <c r="V26" s="2522"/>
      <c r="W26" s="2522"/>
      <c r="X26" s="2522"/>
      <c r="Y26" s="2522"/>
      <c r="Z26" s="2522"/>
      <c r="AA26" s="2522"/>
      <c r="AB26" s="2522"/>
      <c r="AC26" s="2523"/>
      <c r="AD26" s="2524"/>
      <c r="AE26" s="2508"/>
      <c r="AF26" s="2508"/>
      <c r="AG26" s="381" t="s">
        <v>3</v>
      </c>
      <c r="AH26" s="2508"/>
      <c r="AI26" s="2508"/>
      <c r="AJ26" s="2509" t="s">
        <v>87</v>
      </c>
      <c r="AK26" s="2509"/>
      <c r="AL26" s="381" t="s">
        <v>567</v>
      </c>
      <c r="AM26" s="2565"/>
      <c r="AN26" s="2565"/>
      <c r="AO26" s="2565"/>
      <c r="AP26" s="2509" t="s">
        <v>19</v>
      </c>
      <c r="AQ26" s="2509"/>
      <c r="AR26" s="2509"/>
      <c r="AS26" s="2508"/>
      <c r="AT26" s="2508"/>
      <c r="AU26" s="2508"/>
      <c r="AV26" s="2509" t="s">
        <v>563</v>
      </c>
      <c r="AW26" s="2509"/>
      <c r="AX26" s="382" t="s">
        <v>568</v>
      </c>
    </row>
    <row r="27" spans="3:56" ht="39" customHeight="1" thickBot="1">
      <c r="C27" s="2677">
        <f>③料金!M29</f>
        <v>0</v>
      </c>
      <c r="D27" s="2678"/>
      <c r="E27" s="2678"/>
      <c r="F27" s="2678"/>
      <c r="G27" s="2678"/>
      <c r="H27" s="2678"/>
      <c r="I27" s="2678"/>
      <c r="J27" s="2678"/>
      <c r="K27" s="2678"/>
      <c r="L27" s="2678"/>
      <c r="M27" s="2678"/>
      <c r="N27" s="2678"/>
      <c r="O27" s="2678"/>
      <c r="P27" s="2678"/>
      <c r="Q27" s="2678"/>
      <c r="R27" s="2678"/>
      <c r="S27" s="2598">
        <f>③料金!X29</f>
        <v>0</v>
      </c>
      <c r="T27" s="2599"/>
      <c r="U27" s="2599"/>
      <c r="V27" s="2599"/>
      <c r="W27" s="2599"/>
      <c r="X27" s="2599"/>
      <c r="Y27" s="2599"/>
      <c r="Z27" s="2599"/>
      <c r="AA27" s="2599"/>
      <c r="AB27" s="2599"/>
      <c r="AC27" s="2600"/>
      <c r="AD27" s="2524"/>
      <c r="AE27" s="2508"/>
      <c r="AF27" s="2508"/>
      <c r="AG27" s="381" t="s">
        <v>3</v>
      </c>
      <c r="AH27" s="2508"/>
      <c r="AI27" s="2508"/>
      <c r="AJ27" s="2509" t="s">
        <v>87</v>
      </c>
      <c r="AK27" s="2509"/>
      <c r="AL27" s="381" t="s">
        <v>567</v>
      </c>
      <c r="AM27" s="2565"/>
      <c r="AN27" s="2565"/>
      <c r="AO27" s="2565"/>
      <c r="AP27" s="2509" t="s">
        <v>19</v>
      </c>
      <c r="AQ27" s="2509"/>
      <c r="AR27" s="2509"/>
      <c r="AS27" s="2508"/>
      <c r="AT27" s="2508"/>
      <c r="AU27" s="2508"/>
      <c r="AV27" s="2509" t="s">
        <v>563</v>
      </c>
      <c r="AW27" s="2509"/>
      <c r="AX27" s="382" t="s">
        <v>568</v>
      </c>
      <c r="AZ27" s="384">
        <f>S25+S26+S27</f>
        <v>0</v>
      </c>
    </row>
    <row r="28" spans="3:56" ht="15.75" customHeight="1">
      <c r="C28" s="2720" t="s">
        <v>556</v>
      </c>
      <c r="D28" s="2721"/>
      <c r="E28" s="2721"/>
      <c r="F28" s="2583" t="s">
        <v>622</v>
      </c>
      <c r="G28" s="2584"/>
      <c r="H28" s="2584"/>
      <c r="I28" s="2584"/>
      <c r="J28" s="2584"/>
      <c r="K28" s="2584"/>
      <c r="L28" s="2584"/>
      <c r="M28" s="2584"/>
      <c r="N28" s="2584"/>
      <c r="O28" s="2584"/>
      <c r="P28" s="2584"/>
      <c r="Q28" s="2584"/>
      <c r="R28" s="2584"/>
      <c r="S28" s="2584"/>
      <c r="T28" s="2584"/>
      <c r="U28" s="2584"/>
      <c r="V28" s="2584"/>
      <c r="W28" s="2584"/>
      <c r="X28" s="2584"/>
      <c r="Y28" s="2584"/>
      <c r="Z28" s="2584"/>
      <c r="AA28" s="2584"/>
      <c r="AB28" s="2584"/>
      <c r="AC28" s="2585"/>
      <c r="AD28" s="2493" t="s">
        <v>625</v>
      </c>
      <c r="AE28" s="2494"/>
      <c r="AF28" s="2494"/>
      <c r="AG28" s="2494"/>
      <c r="AH28" s="2494"/>
      <c r="AI28" s="2494"/>
      <c r="AJ28" s="2494"/>
      <c r="AK28" s="2494"/>
      <c r="AL28" s="2494"/>
      <c r="AM28" s="2494"/>
      <c r="AN28" s="2494"/>
      <c r="AO28" s="2728"/>
      <c r="AP28" s="2729"/>
      <c r="AQ28" s="2729"/>
      <c r="AR28" s="2729"/>
      <c r="AS28" s="2729"/>
      <c r="AT28" s="2729"/>
      <c r="AU28" s="2729"/>
      <c r="AV28" s="2729"/>
      <c r="AW28" s="2729"/>
      <c r="AX28" s="2730"/>
    </row>
    <row r="29" spans="3:56" ht="15.75" customHeight="1">
      <c r="C29" s="2722"/>
      <c r="D29" s="2723"/>
      <c r="E29" s="2723"/>
      <c r="F29" s="2586"/>
      <c r="G29" s="2587"/>
      <c r="H29" s="2587"/>
      <c r="I29" s="2587"/>
      <c r="J29" s="2587"/>
      <c r="K29" s="2587"/>
      <c r="L29" s="2587"/>
      <c r="M29" s="2587"/>
      <c r="N29" s="2587"/>
      <c r="O29" s="2587"/>
      <c r="P29" s="2587"/>
      <c r="Q29" s="2587"/>
      <c r="R29" s="2587"/>
      <c r="S29" s="2587"/>
      <c r="T29" s="2587"/>
      <c r="U29" s="2587"/>
      <c r="V29" s="2587"/>
      <c r="W29" s="2587"/>
      <c r="X29" s="2587"/>
      <c r="Y29" s="2587"/>
      <c r="Z29" s="2587"/>
      <c r="AA29" s="2587"/>
      <c r="AB29" s="2587"/>
      <c r="AC29" s="2588"/>
      <c r="AD29" s="2496"/>
      <c r="AE29" s="2497"/>
      <c r="AF29" s="2497"/>
      <c r="AG29" s="2497"/>
      <c r="AH29" s="2497"/>
      <c r="AI29" s="2497"/>
      <c r="AJ29" s="2497"/>
      <c r="AK29" s="2497"/>
      <c r="AL29" s="2497"/>
      <c r="AM29" s="2497"/>
      <c r="AN29" s="2497"/>
      <c r="AO29" s="2731"/>
      <c r="AP29" s="2732"/>
      <c r="AQ29" s="2732"/>
      <c r="AR29" s="2732"/>
      <c r="AS29" s="2732"/>
      <c r="AT29" s="2732"/>
      <c r="AU29" s="2732"/>
      <c r="AV29" s="2732"/>
      <c r="AW29" s="2732"/>
      <c r="AX29" s="2733"/>
    </row>
    <row r="30" spans="3:56" ht="32.65" customHeight="1" thickBot="1">
      <c r="C30" s="2724"/>
      <c r="D30" s="2725"/>
      <c r="E30" s="2725"/>
      <c r="F30" s="2589"/>
      <c r="G30" s="2590"/>
      <c r="H30" s="2590"/>
      <c r="I30" s="2590"/>
      <c r="J30" s="2590"/>
      <c r="K30" s="2590"/>
      <c r="L30" s="2590"/>
      <c r="M30" s="2590"/>
      <c r="N30" s="2590"/>
      <c r="O30" s="2590"/>
      <c r="P30" s="2590"/>
      <c r="Q30" s="2590"/>
      <c r="R30" s="2590"/>
      <c r="S30" s="2590"/>
      <c r="T30" s="2590"/>
      <c r="U30" s="2590"/>
      <c r="V30" s="2590"/>
      <c r="W30" s="2590"/>
      <c r="X30" s="2590"/>
      <c r="Y30" s="2590"/>
      <c r="Z30" s="2590"/>
      <c r="AA30" s="2590"/>
      <c r="AB30" s="2590"/>
      <c r="AC30" s="2591"/>
      <c r="AD30" s="2499"/>
      <c r="AE30" s="2500"/>
      <c r="AF30" s="2500"/>
      <c r="AG30" s="2500"/>
      <c r="AH30" s="2500"/>
      <c r="AI30" s="2500"/>
      <c r="AJ30" s="2500"/>
      <c r="AK30" s="2500"/>
      <c r="AL30" s="2500"/>
      <c r="AM30" s="2500"/>
      <c r="AN30" s="2500"/>
      <c r="AO30" s="2734"/>
      <c r="AP30" s="2735"/>
      <c r="AQ30" s="2735"/>
      <c r="AR30" s="2735"/>
      <c r="AS30" s="2735"/>
      <c r="AT30" s="2735"/>
      <c r="AU30" s="2735"/>
      <c r="AV30" s="2735"/>
      <c r="AW30" s="2735"/>
      <c r="AX30" s="2736"/>
    </row>
    <row r="31" spans="3:56" ht="30" customHeight="1" thickBot="1">
      <c r="C31" s="2719" t="s">
        <v>509</v>
      </c>
      <c r="D31" s="2719"/>
      <c r="E31" s="2719"/>
      <c r="F31" s="2719"/>
      <c r="G31" s="2719"/>
      <c r="H31" s="2719"/>
      <c r="I31" s="2719"/>
      <c r="J31" s="2719"/>
      <c r="K31" s="2719"/>
      <c r="L31" s="2719"/>
      <c r="M31" s="2719"/>
      <c r="N31" s="2719"/>
      <c r="O31" s="437"/>
      <c r="P31" s="437"/>
      <c r="Q31" s="437"/>
      <c r="R31" s="437"/>
      <c r="S31" s="437"/>
      <c r="T31" s="437"/>
      <c r="U31" s="437"/>
      <c r="V31" s="437"/>
      <c r="W31" s="437"/>
      <c r="X31" s="437"/>
      <c r="Y31" s="437"/>
      <c r="Z31" s="437"/>
      <c r="AA31" s="437"/>
      <c r="AB31" s="437"/>
      <c r="AC31" s="437"/>
      <c r="AD31" s="437"/>
      <c r="AE31" s="437"/>
      <c r="AF31" s="437"/>
      <c r="AG31" s="437"/>
      <c r="AH31" s="437"/>
      <c r="AI31" s="437"/>
      <c r="AJ31" s="437"/>
      <c r="AK31" s="437"/>
      <c r="AL31" s="437"/>
      <c r="AM31" s="437"/>
      <c r="AN31" s="437"/>
      <c r="AO31" s="437"/>
      <c r="AP31" s="437"/>
      <c r="AQ31" s="437"/>
      <c r="AR31" s="437"/>
      <c r="AS31" s="437"/>
      <c r="AT31" s="437"/>
      <c r="AU31" s="437"/>
      <c r="AV31" s="437"/>
      <c r="AW31" s="437"/>
      <c r="AX31" s="437"/>
      <c r="AY31" s="437"/>
      <c r="AZ31" s="437"/>
      <c r="BA31" s="437"/>
      <c r="BB31" s="437"/>
      <c r="BC31" s="437"/>
      <c r="BD31" s="437"/>
    </row>
    <row r="32" spans="3:56" ht="15" customHeight="1">
      <c r="C32" s="2528" t="s">
        <v>564</v>
      </c>
      <c r="D32" s="2529"/>
      <c r="E32" s="2529"/>
      <c r="F32" s="2529"/>
      <c r="G32" s="2529"/>
      <c r="H32" s="2529"/>
      <c r="I32" s="2529"/>
      <c r="J32" s="2529"/>
      <c r="K32" s="2529"/>
      <c r="L32" s="2679"/>
      <c r="M32" s="2679"/>
      <c r="N32" s="2679"/>
      <c r="O32" s="2512" t="s">
        <v>2</v>
      </c>
      <c r="P32" s="2512"/>
      <c r="Q32" s="2512"/>
      <c r="R32" s="2679"/>
      <c r="S32" s="2679"/>
      <c r="T32" s="2679"/>
      <c r="U32" s="2512" t="s">
        <v>84</v>
      </c>
      <c r="V32" s="2512"/>
      <c r="W32" s="2512"/>
      <c r="X32" s="2679"/>
      <c r="Y32" s="2679"/>
      <c r="Z32" s="2679"/>
      <c r="AA32" s="2512" t="s">
        <v>87</v>
      </c>
      <c r="AB32" s="2512"/>
      <c r="AC32" s="2513"/>
      <c r="AD32" s="2737" t="s">
        <v>784</v>
      </c>
      <c r="AE32" s="2738"/>
      <c r="AF32" s="2738"/>
      <c r="AG32" s="2738"/>
      <c r="AH32" s="2738"/>
      <c r="AI32" s="2738"/>
      <c r="AJ32" s="2738"/>
      <c r="AK32" s="2738"/>
      <c r="AL32" s="2738"/>
      <c r="AM32" s="2738"/>
      <c r="AN32" s="2738"/>
      <c r="AO32" s="2738"/>
      <c r="AP32" s="2738"/>
      <c r="AQ32" s="2738"/>
      <c r="AR32" s="2738"/>
      <c r="AS32" s="2738"/>
      <c r="AT32" s="2738"/>
      <c r="AU32" s="2738"/>
      <c r="AV32" s="2738"/>
      <c r="AW32" s="2738"/>
      <c r="AX32" s="2739"/>
    </row>
    <row r="33" spans="3:89" ht="15" customHeight="1">
      <c r="C33" s="2530"/>
      <c r="D33" s="2531"/>
      <c r="E33" s="2531"/>
      <c r="F33" s="2531"/>
      <c r="G33" s="2531"/>
      <c r="H33" s="2531"/>
      <c r="I33" s="2531"/>
      <c r="J33" s="2531"/>
      <c r="K33" s="2531"/>
      <c r="L33" s="2680"/>
      <c r="M33" s="2680"/>
      <c r="N33" s="2680"/>
      <c r="O33" s="2514"/>
      <c r="P33" s="2514"/>
      <c r="Q33" s="2514"/>
      <c r="R33" s="2680"/>
      <c r="S33" s="2680"/>
      <c r="T33" s="2680"/>
      <c r="U33" s="2514"/>
      <c r="V33" s="2514"/>
      <c r="W33" s="2514"/>
      <c r="X33" s="2680"/>
      <c r="Y33" s="2680"/>
      <c r="Z33" s="2680"/>
      <c r="AA33" s="2514"/>
      <c r="AB33" s="2514"/>
      <c r="AC33" s="2515"/>
      <c r="AD33" s="2740"/>
      <c r="AE33" s="2741"/>
      <c r="AF33" s="2741"/>
      <c r="AG33" s="2741"/>
      <c r="AH33" s="2741"/>
      <c r="AI33" s="2741"/>
      <c r="AJ33" s="2741"/>
      <c r="AK33" s="2741"/>
      <c r="AL33" s="2741"/>
      <c r="AM33" s="2741"/>
      <c r="AN33" s="2741"/>
      <c r="AO33" s="2741"/>
      <c r="AP33" s="2741"/>
      <c r="AQ33" s="2741"/>
      <c r="AR33" s="2741"/>
      <c r="AS33" s="2741"/>
      <c r="AT33" s="2741"/>
      <c r="AU33" s="2741"/>
      <c r="AV33" s="2741"/>
      <c r="AW33" s="2741"/>
      <c r="AX33" s="2742"/>
    </row>
    <row r="34" spans="3:89" ht="15" customHeight="1">
      <c r="C34" s="2489" t="s">
        <v>550</v>
      </c>
      <c r="D34" s="2490"/>
      <c r="E34" s="2490"/>
      <c r="F34" s="2490"/>
      <c r="G34" s="2490"/>
      <c r="H34" s="2490"/>
      <c r="I34" s="2490"/>
      <c r="J34" s="2490"/>
      <c r="K34" s="2490"/>
      <c r="L34" s="2594"/>
      <c r="M34" s="2594"/>
      <c r="N34" s="2594"/>
      <c r="O34" s="2592" t="s">
        <v>19</v>
      </c>
      <c r="P34" s="2592"/>
      <c r="Q34" s="2592"/>
      <c r="R34" s="2594"/>
      <c r="S34" s="2594"/>
      <c r="T34" s="2594"/>
      <c r="U34" s="2726" t="s">
        <v>20</v>
      </c>
      <c r="V34" s="2726"/>
      <c r="W34" s="2726"/>
      <c r="X34" s="2611" t="s">
        <v>633</v>
      </c>
      <c r="Y34" s="2611"/>
      <c r="Z34" s="2611"/>
      <c r="AA34" s="2611"/>
      <c r="AB34" s="2611"/>
      <c r="AC34" s="2611"/>
      <c r="AD34" s="2703" t="s">
        <v>754</v>
      </c>
      <c r="AE34" s="2704"/>
      <c r="AF34" s="2704"/>
      <c r="AG34" s="2704"/>
      <c r="AH34" s="2704"/>
      <c r="AI34" s="2704"/>
      <c r="AJ34" s="2704"/>
      <c r="AK34" s="2704"/>
      <c r="AL34" s="2704"/>
      <c r="AM34" s="2704"/>
      <c r="AN34" s="2705"/>
      <c r="AO34" s="2613" t="s">
        <v>743</v>
      </c>
      <c r="AP34" s="2614"/>
      <c r="AQ34" s="2614"/>
      <c r="AR34" s="2614"/>
      <c r="AS34" s="2614"/>
      <c r="AT34" s="2614"/>
      <c r="AU34" s="2614"/>
      <c r="AV34" s="2614"/>
      <c r="AW34" s="2614"/>
      <c r="AX34" s="2615"/>
    </row>
    <row r="35" spans="3:89" ht="15" customHeight="1" thickBot="1">
      <c r="C35" s="2491"/>
      <c r="D35" s="2492"/>
      <c r="E35" s="2492"/>
      <c r="F35" s="2492"/>
      <c r="G35" s="2492"/>
      <c r="H35" s="2492"/>
      <c r="I35" s="2492"/>
      <c r="J35" s="2492"/>
      <c r="K35" s="2492"/>
      <c r="L35" s="2595"/>
      <c r="M35" s="2595"/>
      <c r="N35" s="2595"/>
      <c r="O35" s="2593"/>
      <c r="P35" s="2593"/>
      <c r="Q35" s="2593"/>
      <c r="R35" s="2595"/>
      <c r="S35" s="2595"/>
      <c r="T35" s="2595"/>
      <c r="U35" s="2727"/>
      <c r="V35" s="2727"/>
      <c r="W35" s="2727"/>
      <c r="X35" s="2612"/>
      <c r="Y35" s="2612"/>
      <c r="Z35" s="2612"/>
      <c r="AA35" s="2612"/>
      <c r="AB35" s="2612"/>
      <c r="AC35" s="2612"/>
      <c r="AD35" s="2703"/>
      <c r="AE35" s="2704"/>
      <c r="AF35" s="2704"/>
      <c r="AG35" s="2704"/>
      <c r="AH35" s="2704"/>
      <c r="AI35" s="2704"/>
      <c r="AJ35" s="2704"/>
      <c r="AK35" s="2704"/>
      <c r="AL35" s="2704"/>
      <c r="AM35" s="2704"/>
      <c r="AN35" s="2705"/>
      <c r="AO35" s="2616"/>
      <c r="AP35" s="2617"/>
      <c r="AQ35" s="2617"/>
      <c r="AR35" s="2617"/>
      <c r="AS35" s="2617"/>
      <c r="AT35" s="2617"/>
      <c r="AU35" s="2617"/>
      <c r="AV35" s="2617"/>
      <c r="AW35" s="2617"/>
      <c r="AX35" s="2618"/>
    </row>
    <row r="36" spans="3:89" ht="44.25" customHeight="1" thickBot="1">
      <c r="C36" s="2648" t="s">
        <v>626</v>
      </c>
      <c r="D36" s="2649"/>
      <c r="E36" s="2649"/>
      <c r="F36" s="2649"/>
      <c r="G36" s="2649"/>
      <c r="H36" s="2649"/>
      <c r="I36" s="2649"/>
      <c r="J36" s="2649"/>
      <c r="K36" s="2649"/>
      <c r="L36" s="2649"/>
      <c r="M36" s="2649"/>
      <c r="N36" s="2649"/>
      <c r="O36" s="2649"/>
      <c r="P36" s="2649"/>
      <c r="Q36" s="2649"/>
      <c r="R36" s="2649"/>
      <c r="S36" s="2649"/>
      <c r="T36" s="2649"/>
      <c r="U36" s="2649"/>
      <c r="V36" s="2649"/>
      <c r="W36" s="2649"/>
      <c r="X36" s="2649"/>
      <c r="Y36" s="2649"/>
      <c r="Z36" s="2649"/>
      <c r="AA36" s="2649"/>
      <c r="AB36" s="2649"/>
      <c r="AC36" s="2649"/>
      <c r="AD36" s="2571"/>
      <c r="AE36" s="2572"/>
      <c r="AF36" s="2572"/>
      <c r="AG36" s="2572"/>
      <c r="AH36" s="2572"/>
      <c r="AI36" s="2572"/>
      <c r="AJ36" s="2572"/>
      <c r="AK36" s="2572"/>
      <c r="AL36" s="2572"/>
      <c r="AM36" s="2572"/>
      <c r="AN36" s="2706"/>
      <c r="AO36" s="2619"/>
      <c r="AP36" s="2620"/>
      <c r="AQ36" s="2620"/>
      <c r="AR36" s="2620"/>
      <c r="AS36" s="2620"/>
      <c r="AT36" s="2620"/>
      <c r="AU36" s="2620"/>
      <c r="AV36" s="2500" t="s">
        <v>514</v>
      </c>
      <c r="AW36" s="2500"/>
      <c r="AX36" s="2621"/>
    </row>
    <row r="37" spans="3:89" ht="30" customHeight="1" thickBot="1">
      <c r="C37" s="2547" t="s">
        <v>510</v>
      </c>
      <c r="D37" s="2548"/>
      <c r="E37" s="2548"/>
      <c r="F37" s="2548"/>
      <c r="G37" s="2548"/>
      <c r="H37" s="2548"/>
      <c r="I37" s="2548"/>
      <c r="J37" s="2548"/>
      <c r="K37" s="2548"/>
      <c r="L37" s="2548"/>
      <c r="M37" s="2548"/>
      <c r="N37" s="2548"/>
      <c r="O37" s="2548"/>
      <c r="P37" s="2548"/>
      <c r="Q37" s="2548"/>
      <c r="R37" s="2548"/>
      <c r="S37" s="2547" t="s">
        <v>508</v>
      </c>
      <c r="T37" s="2548"/>
      <c r="U37" s="2548"/>
      <c r="V37" s="2548"/>
      <c r="W37" s="2548"/>
      <c r="X37" s="2548"/>
      <c r="Y37" s="2548"/>
      <c r="Z37" s="2548"/>
      <c r="AA37" s="2548"/>
      <c r="AB37" s="2548"/>
      <c r="AC37" s="2549"/>
      <c r="AD37" s="2707" t="s">
        <v>632</v>
      </c>
      <c r="AE37" s="2708"/>
      <c r="AF37" s="2708"/>
      <c r="AG37" s="2708"/>
      <c r="AH37" s="2708"/>
      <c r="AI37" s="2708"/>
      <c r="AJ37" s="2708"/>
      <c r="AK37" s="2708"/>
      <c r="AL37" s="2708"/>
      <c r="AM37" s="2708"/>
      <c r="AN37" s="2708"/>
      <c r="AO37" s="2708"/>
      <c r="AP37" s="2708"/>
      <c r="AQ37" s="2708"/>
      <c r="AR37" s="2708"/>
      <c r="AS37" s="2708"/>
      <c r="AT37" s="2708"/>
      <c r="AU37" s="2708"/>
      <c r="AV37" s="2708"/>
      <c r="AW37" s="2708"/>
      <c r="AX37" s="2709"/>
    </row>
    <row r="38" spans="3:89" ht="36.75" customHeight="1">
      <c r="C38" s="2596">
        <f>③料金!M31</f>
        <v>0</v>
      </c>
      <c r="D38" s="2597"/>
      <c r="E38" s="2597"/>
      <c r="F38" s="2597"/>
      <c r="G38" s="2597"/>
      <c r="H38" s="2597"/>
      <c r="I38" s="2597"/>
      <c r="J38" s="2597"/>
      <c r="K38" s="2597"/>
      <c r="L38" s="2597"/>
      <c r="M38" s="2597"/>
      <c r="N38" s="2597"/>
      <c r="O38" s="2597"/>
      <c r="P38" s="2597"/>
      <c r="Q38" s="2597"/>
      <c r="R38" s="2710"/>
      <c r="S38" s="2711">
        <f>③料金!X31</f>
        <v>0</v>
      </c>
      <c r="T38" s="2712"/>
      <c r="U38" s="2712"/>
      <c r="V38" s="2712"/>
      <c r="W38" s="2712"/>
      <c r="X38" s="2712"/>
      <c r="Y38" s="2712"/>
      <c r="Z38" s="2712"/>
      <c r="AA38" s="2712"/>
      <c r="AB38" s="2712"/>
      <c r="AC38" s="2713"/>
      <c r="AD38" s="2664"/>
      <c r="AE38" s="2519"/>
      <c r="AF38" s="2519"/>
      <c r="AG38" s="2520" t="s">
        <v>551</v>
      </c>
      <c r="AH38" s="2520"/>
      <c r="AI38" s="2519"/>
      <c r="AJ38" s="2519"/>
      <c r="AK38" s="2520" t="s">
        <v>87</v>
      </c>
      <c r="AL38" s="2520"/>
      <c r="AM38" s="379" t="s">
        <v>312</v>
      </c>
      <c r="AN38" s="2519"/>
      <c r="AO38" s="2519"/>
      <c r="AP38" s="2520" t="s">
        <v>19</v>
      </c>
      <c r="AQ38" s="2520"/>
      <c r="AR38" s="2520"/>
      <c r="AS38" s="2519"/>
      <c r="AT38" s="2519"/>
      <c r="AU38" s="2519"/>
      <c r="AV38" s="2520" t="s">
        <v>563</v>
      </c>
      <c r="AW38" s="2520"/>
      <c r="AX38" s="380" t="s">
        <v>568</v>
      </c>
    </row>
    <row r="39" spans="3:89" ht="36.75" customHeight="1">
      <c r="C39" s="2696">
        <f>③料金!M32</f>
        <v>0</v>
      </c>
      <c r="D39" s="2697"/>
      <c r="E39" s="2697"/>
      <c r="F39" s="2697"/>
      <c r="G39" s="2697"/>
      <c r="H39" s="2697"/>
      <c r="I39" s="2697"/>
      <c r="J39" s="2697"/>
      <c r="K39" s="2697"/>
      <c r="L39" s="2697"/>
      <c r="M39" s="2697"/>
      <c r="N39" s="2697"/>
      <c r="O39" s="2697"/>
      <c r="P39" s="2697"/>
      <c r="Q39" s="2697"/>
      <c r="R39" s="2698"/>
      <c r="S39" s="2700">
        <f>③料金!X32</f>
        <v>0</v>
      </c>
      <c r="T39" s="2701"/>
      <c r="U39" s="2701"/>
      <c r="V39" s="2701"/>
      <c r="W39" s="2701"/>
      <c r="X39" s="2701"/>
      <c r="Y39" s="2701"/>
      <c r="Z39" s="2701"/>
      <c r="AA39" s="2701"/>
      <c r="AB39" s="2701"/>
      <c r="AC39" s="2702"/>
      <c r="AD39" s="2524"/>
      <c r="AE39" s="2508"/>
      <c r="AF39" s="2508"/>
      <c r="AG39" s="2509" t="s">
        <v>551</v>
      </c>
      <c r="AH39" s="2509"/>
      <c r="AI39" s="2508"/>
      <c r="AJ39" s="2508"/>
      <c r="AK39" s="2509" t="s">
        <v>87</v>
      </c>
      <c r="AL39" s="2509"/>
      <c r="AM39" s="381" t="s">
        <v>312</v>
      </c>
      <c r="AN39" s="2508"/>
      <c r="AO39" s="2508"/>
      <c r="AP39" s="2509" t="s">
        <v>19</v>
      </c>
      <c r="AQ39" s="2509"/>
      <c r="AR39" s="2509"/>
      <c r="AS39" s="2508"/>
      <c r="AT39" s="2508"/>
      <c r="AU39" s="2508"/>
      <c r="AV39" s="2509" t="s">
        <v>563</v>
      </c>
      <c r="AW39" s="2509"/>
      <c r="AX39" s="382" t="s">
        <v>568</v>
      </c>
      <c r="BQ39" s="387"/>
      <c r="BR39" s="387"/>
      <c r="BS39" s="387"/>
      <c r="BT39" s="387"/>
      <c r="BU39" s="387"/>
      <c r="BV39" s="387"/>
      <c r="BW39" s="387"/>
      <c r="BX39" s="387"/>
      <c r="BY39" s="387"/>
      <c r="BZ39" s="387"/>
      <c r="CA39" s="387"/>
      <c r="CB39" s="387"/>
      <c r="CC39" s="387"/>
      <c r="CD39" s="387"/>
      <c r="CE39" s="387"/>
      <c r="CF39" s="387"/>
      <c r="CG39" s="387"/>
      <c r="CH39" s="387"/>
      <c r="CI39" s="387"/>
      <c r="CJ39" s="387"/>
      <c r="CK39" s="387"/>
    </row>
    <row r="40" spans="3:89" ht="36.75" customHeight="1">
      <c r="C40" s="2674">
        <f>③料金!M33</f>
        <v>0</v>
      </c>
      <c r="D40" s="2675"/>
      <c r="E40" s="2675"/>
      <c r="F40" s="2675"/>
      <c r="G40" s="2675"/>
      <c r="H40" s="2675"/>
      <c r="I40" s="2675"/>
      <c r="J40" s="2675"/>
      <c r="K40" s="2675"/>
      <c r="L40" s="2675"/>
      <c r="M40" s="2675"/>
      <c r="N40" s="2675"/>
      <c r="O40" s="2675"/>
      <c r="P40" s="2675"/>
      <c r="Q40" s="2675"/>
      <c r="R40" s="2676"/>
      <c r="S40" s="2700">
        <f>③料金!X33</f>
        <v>0</v>
      </c>
      <c r="T40" s="2701"/>
      <c r="U40" s="2701"/>
      <c r="V40" s="2701"/>
      <c r="W40" s="2701"/>
      <c r="X40" s="2701"/>
      <c r="Y40" s="2701"/>
      <c r="Z40" s="2701"/>
      <c r="AA40" s="2701"/>
      <c r="AB40" s="2701"/>
      <c r="AC40" s="2702"/>
      <c r="AD40" s="2524"/>
      <c r="AE40" s="2508"/>
      <c r="AF40" s="2508"/>
      <c r="AG40" s="2509" t="s">
        <v>551</v>
      </c>
      <c r="AH40" s="2509"/>
      <c r="AI40" s="2508"/>
      <c r="AJ40" s="2508"/>
      <c r="AK40" s="2509" t="s">
        <v>634</v>
      </c>
      <c r="AL40" s="2509"/>
      <c r="AM40" s="381" t="s">
        <v>312</v>
      </c>
      <c r="AN40" s="2508"/>
      <c r="AO40" s="2508"/>
      <c r="AP40" s="2509" t="s">
        <v>19</v>
      </c>
      <c r="AQ40" s="2509"/>
      <c r="AR40" s="2509"/>
      <c r="AS40" s="2508"/>
      <c r="AT40" s="2508"/>
      <c r="AU40" s="2508"/>
      <c r="AV40" s="2509" t="s">
        <v>563</v>
      </c>
      <c r="AW40" s="2509"/>
      <c r="AX40" s="382" t="s">
        <v>568</v>
      </c>
      <c r="BQ40" s="387"/>
      <c r="BR40" s="387"/>
      <c r="BS40" s="387"/>
      <c r="BT40" s="387"/>
      <c r="BU40" s="387"/>
      <c r="BV40" s="387"/>
      <c r="BW40" s="387"/>
      <c r="BX40" s="387"/>
      <c r="BY40" s="387"/>
      <c r="BZ40" s="387"/>
      <c r="CA40" s="387"/>
    </row>
    <row r="41" spans="3:89" ht="36.75" customHeight="1">
      <c r="C41" s="2674">
        <f>③料金!M34</f>
        <v>0</v>
      </c>
      <c r="D41" s="2675"/>
      <c r="E41" s="2675"/>
      <c r="F41" s="2675"/>
      <c r="G41" s="2675"/>
      <c r="H41" s="2675"/>
      <c r="I41" s="2675"/>
      <c r="J41" s="2675"/>
      <c r="K41" s="2675"/>
      <c r="L41" s="2675"/>
      <c r="M41" s="2675"/>
      <c r="N41" s="2675"/>
      <c r="O41" s="2675"/>
      <c r="P41" s="2675"/>
      <c r="Q41" s="2675"/>
      <c r="R41" s="2676"/>
      <c r="S41" s="2700">
        <f>③料金!X34</f>
        <v>0</v>
      </c>
      <c r="T41" s="2701"/>
      <c r="U41" s="2701"/>
      <c r="V41" s="2701"/>
      <c r="W41" s="2701"/>
      <c r="X41" s="2701"/>
      <c r="Y41" s="2701"/>
      <c r="Z41" s="2701"/>
      <c r="AA41" s="2701"/>
      <c r="AB41" s="2701"/>
      <c r="AC41" s="2702"/>
      <c r="AD41" s="2524"/>
      <c r="AE41" s="2508"/>
      <c r="AF41" s="2508"/>
      <c r="AG41" s="2509" t="s">
        <v>551</v>
      </c>
      <c r="AH41" s="2509"/>
      <c r="AI41" s="2508"/>
      <c r="AJ41" s="2508"/>
      <c r="AK41" s="2509" t="s">
        <v>634</v>
      </c>
      <c r="AL41" s="2509"/>
      <c r="AM41" s="381" t="s">
        <v>312</v>
      </c>
      <c r="AN41" s="2508"/>
      <c r="AO41" s="2508"/>
      <c r="AP41" s="2509" t="s">
        <v>19</v>
      </c>
      <c r="AQ41" s="2509"/>
      <c r="AR41" s="2509"/>
      <c r="AS41" s="2508"/>
      <c r="AT41" s="2508"/>
      <c r="AU41" s="2508"/>
      <c r="AV41" s="2509" t="s">
        <v>563</v>
      </c>
      <c r="AW41" s="2509"/>
      <c r="AX41" s="382" t="s">
        <v>568</v>
      </c>
      <c r="BQ41" s="387"/>
      <c r="BR41" s="387"/>
      <c r="BS41" s="387"/>
      <c r="BT41" s="387"/>
      <c r="BU41" s="387"/>
      <c r="BV41" s="387"/>
      <c r="BW41" s="387"/>
      <c r="BX41" s="387"/>
      <c r="BY41" s="387"/>
      <c r="BZ41" s="387"/>
      <c r="CA41" s="387"/>
    </row>
    <row r="42" spans="3:89" ht="36" customHeight="1" thickBot="1">
      <c r="C42" s="2714">
        <f>③料金!M35</f>
        <v>0</v>
      </c>
      <c r="D42" s="2715"/>
      <c r="E42" s="2715"/>
      <c r="F42" s="2715"/>
      <c r="G42" s="2715"/>
      <c r="H42" s="2715"/>
      <c r="I42" s="2715"/>
      <c r="J42" s="2715"/>
      <c r="K42" s="2715"/>
      <c r="L42" s="2715"/>
      <c r="M42" s="2715"/>
      <c r="N42" s="2715"/>
      <c r="O42" s="2715"/>
      <c r="P42" s="2715"/>
      <c r="Q42" s="2715"/>
      <c r="R42" s="2715"/>
      <c r="S42" s="2716">
        <f>③料金!X35</f>
        <v>0</v>
      </c>
      <c r="T42" s="2717"/>
      <c r="U42" s="2717"/>
      <c r="V42" s="2717"/>
      <c r="W42" s="2717"/>
      <c r="X42" s="2717"/>
      <c r="Y42" s="2717"/>
      <c r="Z42" s="2717"/>
      <c r="AA42" s="2717"/>
      <c r="AB42" s="2717"/>
      <c r="AC42" s="2718"/>
      <c r="AD42" s="2699"/>
      <c r="AE42" s="2593"/>
      <c r="AF42" s="2593"/>
      <c r="AG42" s="2610" t="s">
        <v>551</v>
      </c>
      <c r="AH42" s="2610"/>
      <c r="AI42" s="2508"/>
      <c r="AJ42" s="2508"/>
      <c r="AK42" s="2509" t="s">
        <v>634</v>
      </c>
      <c r="AL42" s="2509"/>
      <c r="AM42" s="381" t="s">
        <v>312</v>
      </c>
      <c r="AN42" s="2508"/>
      <c r="AO42" s="2508"/>
      <c r="AP42" s="2612" t="s">
        <v>19</v>
      </c>
      <c r="AQ42" s="2612"/>
      <c r="AR42" s="2612"/>
      <c r="AS42" s="2567"/>
      <c r="AT42" s="2567"/>
      <c r="AU42" s="2567"/>
      <c r="AV42" s="2509" t="s">
        <v>563</v>
      </c>
      <c r="AW42" s="2509"/>
      <c r="AX42" s="382" t="s">
        <v>568</v>
      </c>
      <c r="AZ42" s="384">
        <f>S38+S39+S40+S41+S42</f>
        <v>0</v>
      </c>
      <c r="BQ42" s="387"/>
      <c r="BR42" s="387"/>
      <c r="BS42" s="387"/>
      <c r="BT42" s="387"/>
      <c r="BU42" s="387"/>
      <c r="BV42" s="387"/>
      <c r="BW42" s="387"/>
      <c r="BX42" s="387"/>
      <c r="BY42" s="387"/>
      <c r="BZ42" s="387"/>
      <c r="CA42" s="387"/>
    </row>
    <row r="43" spans="3:89" ht="12" customHeight="1">
      <c r="C43" s="2624" t="s">
        <v>556</v>
      </c>
      <c r="D43" s="2625"/>
      <c r="E43" s="2583" t="s">
        <v>756</v>
      </c>
      <c r="F43" s="2584"/>
      <c r="G43" s="2584"/>
      <c r="H43" s="2584"/>
      <c r="I43" s="2584"/>
      <c r="J43" s="2584"/>
      <c r="K43" s="2584"/>
      <c r="L43" s="2584"/>
      <c r="M43" s="2584"/>
      <c r="N43" s="2584"/>
      <c r="O43" s="2584"/>
      <c r="P43" s="2584"/>
      <c r="Q43" s="2584"/>
      <c r="R43" s="2584"/>
      <c r="S43" s="2584"/>
      <c r="T43" s="2584"/>
      <c r="U43" s="2584"/>
      <c r="V43" s="2584"/>
      <c r="W43" s="2584"/>
      <c r="X43" s="2584"/>
      <c r="Y43" s="2584"/>
      <c r="Z43" s="2584"/>
      <c r="AA43" s="2584"/>
      <c r="AB43" s="2584"/>
      <c r="AC43" s="2584"/>
      <c r="AD43" s="2584"/>
      <c r="AE43" s="2584"/>
      <c r="AF43" s="2584"/>
      <c r="AG43" s="2584"/>
      <c r="AH43" s="2584"/>
      <c r="AI43" s="2584"/>
      <c r="AJ43" s="2584"/>
      <c r="AK43" s="2584"/>
      <c r="AL43" s="2584"/>
      <c r="AM43" s="2584"/>
      <c r="AN43" s="2584"/>
      <c r="AO43" s="2584"/>
      <c r="AP43" s="2584"/>
      <c r="AQ43" s="2584"/>
      <c r="AR43" s="2584"/>
      <c r="AS43" s="2584"/>
      <c r="AT43" s="2584"/>
      <c r="AU43" s="2584"/>
      <c r="AV43" s="2584"/>
      <c r="AW43" s="2584"/>
      <c r="AX43" s="2585"/>
    </row>
    <row r="44" spans="3:89" ht="12" customHeight="1">
      <c r="C44" s="2626"/>
      <c r="D44" s="2627"/>
      <c r="E44" s="2586"/>
      <c r="F44" s="2587"/>
      <c r="G44" s="2587"/>
      <c r="H44" s="2587"/>
      <c r="I44" s="2587"/>
      <c r="J44" s="2587"/>
      <c r="K44" s="2587"/>
      <c r="L44" s="2587"/>
      <c r="M44" s="2587"/>
      <c r="N44" s="2587"/>
      <c r="O44" s="2587"/>
      <c r="P44" s="2587"/>
      <c r="Q44" s="2587"/>
      <c r="R44" s="2587"/>
      <c r="S44" s="2587"/>
      <c r="T44" s="2587"/>
      <c r="U44" s="2587"/>
      <c r="V44" s="2587"/>
      <c r="W44" s="2587"/>
      <c r="X44" s="2587"/>
      <c r="Y44" s="2587"/>
      <c r="Z44" s="2587"/>
      <c r="AA44" s="2587"/>
      <c r="AB44" s="2587"/>
      <c r="AC44" s="2587"/>
      <c r="AD44" s="2587"/>
      <c r="AE44" s="2587"/>
      <c r="AF44" s="2587"/>
      <c r="AG44" s="2587"/>
      <c r="AH44" s="2587"/>
      <c r="AI44" s="2587"/>
      <c r="AJ44" s="2587"/>
      <c r="AK44" s="2587"/>
      <c r="AL44" s="2587"/>
      <c r="AM44" s="2587"/>
      <c r="AN44" s="2587"/>
      <c r="AO44" s="2587"/>
      <c r="AP44" s="2587"/>
      <c r="AQ44" s="2587"/>
      <c r="AR44" s="2587"/>
      <c r="AS44" s="2587"/>
      <c r="AT44" s="2587"/>
      <c r="AU44" s="2587"/>
      <c r="AV44" s="2587"/>
      <c r="AW44" s="2587"/>
      <c r="AX44" s="2588"/>
    </row>
    <row r="45" spans="3:89" ht="12" customHeight="1">
      <c r="C45" s="2626"/>
      <c r="D45" s="2627"/>
      <c r="E45" s="2586"/>
      <c r="F45" s="2587"/>
      <c r="G45" s="2587"/>
      <c r="H45" s="2587"/>
      <c r="I45" s="2587"/>
      <c r="J45" s="2587"/>
      <c r="K45" s="2587"/>
      <c r="L45" s="2587"/>
      <c r="M45" s="2587"/>
      <c r="N45" s="2587"/>
      <c r="O45" s="2587"/>
      <c r="P45" s="2587"/>
      <c r="Q45" s="2587"/>
      <c r="R45" s="2587"/>
      <c r="S45" s="2587"/>
      <c r="T45" s="2587"/>
      <c r="U45" s="2587"/>
      <c r="V45" s="2587"/>
      <c r="W45" s="2587"/>
      <c r="X45" s="2587"/>
      <c r="Y45" s="2587"/>
      <c r="Z45" s="2587"/>
      <c r="AA45" s="2587"/>
      <c r="AB45" s="2587"/>
      <c r="AC45" s="2587"/>
      <c r="AD45" s="2587"/>
      <c r="AE45" s="2587"/>
      <c r="AF45" s="2587"/>
      <c r="AG45" s="2587"/>
      <c r="AH45" s="2587"/>
      <c r="AI45" s="2587"/>
      <c r="AJ45" s="2587"/>
      <c r="AK45" s="2587"/>
      <c r="AL45" s="2587"/>
      <c r="AM45" s="2587"/>
      <c r="AN45" s="2587"/>
      <c r="AO45" s="2587"/>
      <c r="AP45" s="2587"/>
      <c r="AQ45" s="2587"/>
      <c r="AR45" s="2587"/>
      <c r="AS45" s="2587"/>
      <c r="AT45" s="2587"/>
      <c r="AU45" s="2587"/>
      <c r="AV45" s="2587"/>
      <c r="AW45" s="2587"/>
      <c r="AX45" s="2588"/>
    </row>
    <row r="46" spans="3:89" ht="12" customHeight="1">
      <c r="C46" s="2626"/>
      <c r="D46" s="2627"/>
      <c r="E46" s="2639"/>
      <c r="F46" s="2640"/>
      <c r="G46" s="2640"/>
      <c r="H46" s="2640"/>
      <c r="I46" s="2640"/>
      <c r="J46" s="2640"/>
      <c r="K46" s="2640"/>
      <c r="L46" s="2640"/>
      <c r="M46" s="2640"/>
      <c r="N46" s="2640"/>
      <c r="O46" s="2640"/>
      <c r="P46" s="2640"/>
      <c r="Q46" s="2640"/>
      <c r="R46" s="2640"/>
      <c r="S46" s="2640"/>
      <c r="T46" s="2640"/>
      <c r="U46" s="2640"/>
      <c r="V46" s="2640"/>
      <c r="W46" s="2640"/>
      <c r="X46" s="2640"/>
      <c r="Y46" s="2640"/>
      <c r="Z46" s="2640"/>
      <c r="AA46" s="2640"/>
      <c r="AB46" s="2640"/>
      <c r="AC46" s="2640"/>
      <c r="AD46" s="2640"/>
      <c r="AE46" s="2640"/>
      <c r="AF46" s="2640"/>
      <c r="AG46" s="2640"/>
      <c r="AH46" s="2640"/>
      <c r="AI46" s="2640"/>
      <c r="AJ46" s="2640"/>
      <c r="AK46" s="2640"/>
      <c r="AL46" s="2640"/>
      <c r="AM46" s="2640"/>
      <c r="AN46" s="2640"/>
      <c r="AO46" s="2640"/>
      <c r="AP46" s="2640"/>
      <c r="AQ46" s="2640"/>
      <c r="AR46" s="2640"/>
      <c r="AS46" s="2640"/>
      <c r="AT46" s="2640"/>
      <c r="AU46" s="2640"/>
      <c r="AV46" s="2640"/>
      <c r="AW46" s="2640"/>
      <c r="AX46" s="2641"/>
    </row>
    <row r="47" spans="3:89" ht="23.25" customHeight="1">
      <c r="C47" s="2626"/>
      <c r="D47" s="2627"/>
      <c r="E47" s="2586" t="s">
        <v>757</v>
      </c>
      <c r="F47" s="2587"/>
      <c r="G47" s="2587"/>
      <c r="H47" s="2587"/>
      <c r="I47" s="2587"/>
      <c r="J47" s="2587"/>
      <c r="K47" s="2587"/>
      <c r="L47" s="2587"/>
      <c r="M47" s="2587"/>
      <c r="N47" s="2587"/>
      <c r="O47" s="2587"/>
      <c r="P47" s="2587"/>
      <c r="Q47" s="2587"/>
      <c r="R47" s="2587"/>
      <c r="S47" s="2587"/>
      <c r="T47" s="2587"/>
      <c r="U47" s="2587"/>
      <c r="V47" s="2587"/>
      <c r="W47" s="2587"/>
      <c r="X47" s="2587"/>
      <c r="Y47" s="2587"/>
      <c r="Z47" s="2587"/>
      <c r="AA47" s="2587"/>
      <c r="AB47" s="2587"/>
      <c r="AC47" s="2588"/>
      <c r="AD47" s="2496" t="s">
        <v>624</v>
      </c>
      <c r="AE47" s="2497"/>
      <c r="AF47" s="2497"/>
      <c r="AG47" s="2497"/>
      <c r="AH47" s="2497"/>
      <c r="AI47" s="2497"/>
      <c r="AJ47" s="2497"/>
      <c r="AK47" s="2497"/>
      <c r="AL47" s="2497"/>
      <c r="AM47" s="2497"/>
      <c r="AN47" s="2497"/>
      <c r="AO47" s="2604"/>
      <c r="AP47" s="2605"/>
      <c r="AQ47" s="2605"/>
      <c r="AR47" s="2605"/>
      <c r="AS47" s="2605"/>
      <c r="AT47" s="2605"/>
      <c r="AU47" s="2605"/>
      <c r="AV47" s="2605"/>
      <c r="AW47" s="2605"/>
      <c r="AX47" s="2606"/>
    </row>
    <row r="48" spans="3:89" ht="19.5" customHeight="1">
      <c r="C48" s="2626"/>
      <c r="D48" s="2627"/>
      <c r="E48" s="2586" t="s">
        <v>788</v>
      </c>
      <c r="F48" s="2587"/>
      <c r="G48" s="2587"/>
      <c r="H48" s="2587"/>
      <c r="I48" s="2587"/>
      <c r="J48" s="2587"/>
      <c r="K48" s="2587"/>
      <c r="L48" s="2587"/>
      <c r="M48" s="2587"/>
      <c r="N48" s="2587"/>
      <c r="O48" s="2587"/>
      <c r="P48" s="2587"/>
      <c r="Q48" s="2587"/>
      <c r="R48" s="2587"/>
      <c r="S48" s="2587"/>
      <c r="T48" s="2587"/>
      <c r="U48" s="2587"/>
      <c r="V48" s="2587"/>
      <c r="W48" s="2587"/>
      <c r="X48" s="2587"/>
      <c r="Y48" s="2587"/>
      <c r="Z48" s="2587"/>
      <c r="AA48" s="2587"/>
      <c r="AB48" s="2587"/>
      <c r="AC48" s="2588"/>
      <c r="AD48" s="2496"/>
      <c r="AE48" s="2497"/>
      <c r="AF48" s="2497"/>
      <c r="AG48" s="2497"/>
      <c r="AH48" s="2497"/>
      <c r="AI48" s="2497"/>
      <c r="AJ48" s="2497"/>
      <c r="AK48" s="2497"/>
      <c r="AL48" s="2497"/>
      <c r="AM48" s="2497"/>
      <c r="AN48" s="2497"/>
      <c r="AO48" s="2604"/>
      <c r="AP48" s="2605"/>
      <c r="AQ48" s="2605"/>
      <c r="AR48" s="2605"/>
      <c r="AS48" s="2605"/>
      <c r="AT48" s="2605"/>
      <c r="AU48" s="2605"/>
      <c r="AV48" s="2605"/>
      <c r="AW48" s="2605"/>
      <c r="AX48" s="2606"/>
    </row>
    <row r="49" spans="3:52" ht="24.75" customHeight="1" thickBot="1">
      <c r="C49" s="2628"/>
      <c r="D49" s="2629"/>
      <c r="E49" s="2589"/>
      <c r="F49" s="2590"/>
      <c r="G49" s="2590"/>
      <c r="H49" s="2590"/>
      <c r="I49" s="2590"/>
      <c r="J49" s="2590"/>
      <c r="K49" s="2590"/>
      <c r="L49" s="2590"/>
      <c r="M49" s="2590"/>
      <c r="N49" s="2590"/>
      <c r="O49" s="2590"/>
      <c r="P49" s="2590"/>
      <c r="Q49" s="2590"/>
      <c r="R49" s="2590"/>
      <c r="S49" s="2590"/>
      <c r="T49" s="2590"/>
      <c r="U49" s="2590"/>
      <c r="V49" s="2590"/>
      <c r="W49" s="2590"/>
      <c r="X49" s="2590"/>
      <c r="Y49" s="2590"/>
      <c r="Z49" s="2590"/>
      <c r="AA49" s="2590"/>
      <c r="AB49" s="2590"/>
      <c r="AC49" s="2591"/>
      <c r="AD49" s="2499"/>
      <c r="AE49" s="2500"/>
      <c r="AF49" s="2500"/>
      <c r="AG49" s="2500"/>
      <c r="AH49" s="2500"/>
      <c r="AI49" s="2500"/>
      <c r="AJ49" s="2500"/>
      <c r="AK49" s="2500"/>
      <c r="AL49" s="2500"/>
      <c r="AM49" s="2500"/>
      <c r="AN49" s="2500"/>
      <c r="AO49" s="2607"/>
      <c r="AP49" s="2608"/>
      <c r="AQ49" s="2608"/>
      <c r="AR49" s="2608"/>
      <c r="AS49" s="2608"/>
      <c r="AT49" s="2608"/>
      <c r="AU49" s="2608"/>
      <c r="AV49" s="2608"/>
      <c r="AW49" s="2608"/>
      <c r="AX49" s="2609"/>
    </row>
    <row r="50" spans="3:52" ht="31.5" customHeight="1" thickBot="1">
      <c r="C50" s="2690" t="s">
        <v>566</v>
      </c>
      <c r="D50" s="2690"/>
      <c r="E50" s="2690"/>
      <c r="F50" s="2690"/>
      <c r="G50" s="2690"/>
      <c r="H50" s="2690"/>
      <c r="I50" s="2690"/>
      <c r="J50" s="2690"/>
      <c r="K50" s="2690"/>
      <c r="L50" s="2690"/>
      <c r="M50" s="2690"/>
      <c r="N50" s="2689"/>
      <c r="O50" s="2689"/>
      <c r="P50" s="2689"/>
      <c r="Q50" s="2689"/>
      <c r="R50" s="2689"/>
      <c r="S50" s="2689"/>
      <c r="T50" s="2689"/>
      <c r="U50" s="2689"/>
      <c r="V50" s="2689"/>
      <c r="W50" s="2689"/>
      <c r="X50" s="2689"/>
      <c r="Y50" s="2689"/>
      <c r="Z50" s="2689"/>
      <c r="AA50" s="2689"/>
      <c r="AB50" s="2689"/>
      <c r="AC50" s="2689"/>
      <c r="AD50" s="2689"/>
      <c r="AE50" s="2689"/>
      <c r="AF50" s="2689"/>
      <c r="AG50" s="2689"/>
      <c r="AH50" s="2689"/>
      <c r="AI50" s="2689"/>
      <c r="AJ50" s="2689"/>
      <c r="AK50" s="2689"/>
      <c r="AL50" s="2689"/>
      <c r="AM50" s="2689"/>
      <c r="AN50" s="2689"/>
      <c r="AO50" s="2689"/>
      <c r="AP50" s="2689"/>
      <c r="AQ50" s="2689"/>
      <c r="AR50" s="2689"/>
      <c r="AS50" s="2689"/>
      <c r="AT50" s="2689"/>
      <c r="AU50" s="2689"/>
      <c r="AV50" s="2689"/>
      <c r="AW50" s="2689"/>
      <c r="AX50" s="2689"/>
    </row>
    <row r="51" spans="3:52" ht="18" customHeight="1">
      <c r="C51" s="2528" t="s">
        <v>564</v>
      </c>
      <c r="D51" s="2529"/>
      <c r="E51" s="2529"/>
      <c r="F51" s="2529"/>
      <c r="G51" s="2529"/>
      <c r="H51" s="2529"/>
      <c r="I51" s="2529"/>
      <c r="J51" s="2529"/>
      <c r="K51" s="2529"/>
      <c r="L51" s="2651"/>
      <c r="M51" s="2651"/>
      <c r="N51" s="2651"/>
      <c r="O51" s="2512" t="s">
        <v>2</v>
      </c>
      <c r="P51" s="2512"/>
      <c r="Q51" s="2512"/>
      <c r="R51" s="2651"/>
      <c r="S51" s="2651"/>
      <c r="T51" s="2651"/>
      <c r="U51" s="2512" t="s">
        <v>84</v>
      </c>
      <c r="V51" s="2512"/>
      <c r="W51" s="2512"/>
      <c r="X51" s="2651"/>
      <c r="Y51" s="2651"/>
      <c r="Z51" s="2651"/>
      <c r="AA51" s="2512" t="s">
        <v>87</v>
      </c>
      <c r="AB51" s="2512"/>
      <c r="AC51" s="2513"/>
      <c r="AD51" s="2630" t="s">
        <v>554</v>
      </c>
      <c r="AE51" s="2631"/>
      <c r="AF51" s="2631"/>
      <c r="AG51" s="2631"/>
      <c r="AH51" s="2631"/>
      <c r="AI51" s="2631"/>
      <c r="AJ51" s="2631"/>
      <c r="AK51" s="2631"/>
      <c r="AL51" s="2631"/>
      <c r="AM51" s="2631"/>
      <c r="AN51" s="2632"/>
      <c r="AO51" s="2650"/>
      <c r="AP51" s="2651"/>
      <c r="AQ51" s="2651"/>
      <c r="AR51" s="2651"/>
      <c r="AS51" s="2651"/>
      <c r="AT51" s="2651"/>
      <c r="AU51" s="2651"/>
      <c r="AV51" s="2656" t="s">
        <v>553</v>
      </c>
      <c r="AW51" s="2656"/>
      <c r="AX51" s="2657"/>
    </row>
    <row r="52" spans="3:52" ht="18" customHeight="1">
      <c r="C52" s="2530"/>
      <c r="D52" s="2531"/>
      <c r="E52" s="2531"/>
      <c r="F52" s="2531"/>
      <c r="G52" s="2531"/>
      <c r="H52" s="2531"/>
      <c r="I52" s="2531"/>
      <c r="J52" s="2531"/>
      <c r="K52" s="2531"/>
      <c r="L52" s="2655"/>
      <c r="M52" s="2655"/>
      <c r="N52" s="2655"/>
      <c r="O52" s="2514"/>
      <c r="P52" s="2514"/>
      <c r="Q52" s="2514"/>
      <c r="R52" s="2655"/>
      <c r="S52" s="2655"/>
      <c r="T52" s="2655"/>
      <c r="U52" s="2514"/>
      <c r="V52" s="2514"/>
      <c r="W52" s="2514"/>
      <c r="X52" s="2655"/>
      <c r="Y52" s="2655"/>
      <c r="Z52" s="2655"/>
      <c r="AA52" s="2514"/>
      <c r="AB52" s="2514"/>
      <c r="AC52" s="2515"/>
      <c r="AD52" s="2633"/>
      <c r="AE52" s="2634"/>
      <c r="AF52" s="2634"/>
      <c r="AG52" s="2634"/>
      <c r="AH52" s="2634"/>
      <c r="AI52" s="2634"/>
      <c r="AJ52" s="2634"/>
      <c r="AK52" s="2634"/>
      <c r="AL52" s="2634"/>
      <c r="AM52" s="2634"/>
      <c r="AN52" s="2635"/>
      <c r="AO52" s="2652"/>
      <c r="AP52" s="2653"/>
      <c r="AQ52" s="2653"/>
      <c r="AR52" s="2653"/>
      <c r="AS52" s="2653"/>
      <c r="AT52" s="2653"/>
      <c r="AU52" s="2653"/>
      <c r="AV52" s="2658"/>
      <c r="AW52" s="2658"/>
      <c r="AX52" s="2659"/>
    </row>
    <row r="53" spans="3:52" ht="36" customHeight="1" thickBot="1">
      <c r="C53" s="2645" t="s">
        <v>550</v>
      </c>
      <c r="D53" s="2646"/>
      <c r="E53" s="2646"/>
      <c r="F53" s="2646"/>
      <c r="G53" s="2646"/>
      <c r="H53" s="2646"/>
      <c r="I53" s="2646"/>
      <c r="J53" s="1223"/>
      <c r="K53" s="1223"/>
      <c r="L53" s="2662"/>
      <c r="M53" s="2662"/>
      <c r="N53" s="2662"/>
      <c r="O53" s="2646" t="s">
        <v>19</v>
      </c>
      <c r="P53" s="2646"/>
      <c r="Q53" s="2646"/>
      <c r="R53" s="2662"/>
      <c r="S53" s="2662"/>
      <c r="T53" s="2662"/>
      <c r="U53" s="2647" t="s">
        <v>563</v>
      </c>
      <c r="V53" s="2647"/>
      <c r="W53" s="1224" t="s">
        <v>633</v>
      </c>
      <c r="X53" s="1224"/>
      <c r="Y53" s="1224"/>
      <c r="Z53" s="1224"/>
      <c r="AA53" s="1224"/>
      <c r="AB53" s="1224"/>
      <c r="AC53" s="1225"/>
      <c r="AD53" s="2636"/>
      <c r="AE53" s="2637"/>
      <c r="AF53" s="2637"/>
      <c r="AG53" s="2637"/>
      <c r="AH53" s="2637"/>
      <c r="AI53" s="2637"/>
      <c r="AJ53" s="2637"/>
      <c r="AK53" s="2637"/>
      <c r="AL53" s="2637"/>
      <c r="AM53" s="2637"/>
      <c r="AN53" s="2638"/>
      <c r="AO53" s="2654"/>
      <c r="AP53" s="2655"/>
      <c r="AQ53" s="2655"/>
      <c r="AR53" s="2655"/>
      <c r="AS53" s="2655"/>
      <c r="AT53" s="2655"/>
      <c r="AU53" s="2655"/>
      <c r="AV53" s="2660"/>
      <c r="AW53" s="2660"/>
      <c r="AX53" s="2661"/>
    </row>
    <row r="54" spans="3:52" ht="44.25" customHeight="1" thickBot="1">
      <c r="C54" s="2648" t="s">
        <v>626</v>
      </c>
      <c r="D54" s="2649"/>
      <c r="E54" s="2649"/>
      <c r="F54" s="2649"/>
      <c r="G54" s="2649"/>
      <c r="H54" s="2649"/>
      <c r="I54" s="2649"/>
      <c r="J54" s="2649"/>
      <c r="K54" s="2649"/>
      <c r="L54" s="2649"/>
      <c r="M54" s="2649"/>
      <c r="N54" s="2649"/>
      <c r="O54" s="2649"/>
      <c r="P54" s="2649"/>
      <c r="Q54" s="2649"/>
      <c r="R54" s="2649"/>
      <c r="S54" s="2649"/>
      <c r="T54" s="2649"/>
      <c r="U54" s="2649"/>
      <c r="V54" s="2649"/>
      <c r="W54" s="2649"/>
      <c r="X54" s="2649"/>
      <c r="Y54" s="2649"/>
      <c r="Z54" s="2649"/>
      <c r="AA54" s="2649"/>
      <c r="AB54" s="2649"/>
      <c r="AC54" s="2649"/>
      <c r="AD54" s="2642" t="s">
        <v>744</v>
      </c>
      <c r="AE54" s="2643"/>
      <c r="AF54" s="2643"/>
      <c r="AG54" s="2643"/>
      <c r="AH54" s="2643"/>
      <c r="AI54" s="2643"/>
      <c r="AJ54" s="2643"/>
      <c r="AK54" s="2643"/>
      <c r="AL54" s="2643"/>
      <c r="AM54" s="2643"/>
      <c r="AN54" s="2643"/>
      <c r="AO54" s="2643"/>
      <c r="AP54" s="2643"/>
      <c r="AQ54" s="2643"/>
      <c r="AR54" s="2643"/>
      <c r="AS54" s="2643"/>
      <c r="AT54" s="2643"/>
      <c r="AU54" s="2643"/>
      <c r="AV54" s="2643"/>
      <c r="AW54" s="2643"/>
      <c r="AX54" s="2644"/>
    </row>
    <row r="55" spans="3:52" ht="30" customHeight="1" thickBot="1">
      <c r="C55" s="2547" t="s">
        <v>510</v>
      </c>
      <c r="D55" s="2548"/>
      <c r="E55" s="2548"/>
      <c r="F55" s="2548"/>
      <c r="G55" s="2548"/>
      <c r="H55" s="2548"/>
      <c r="I55" s="2548"/>
      <c r="J55" s="2548"/>
      <c r="K55" s="2548"/>
      <c r="L55" s="2548"/>
      <c r="M55" s="2548"/>
      <c r="N55" s="2548"/>
      <c r="O55" s="2548"/>
      <c r="P55" s="2548"/>
      <c r="Q55" s="2548"/>
      <c r="R55" s="2548"/>
      <c r="S55" s="2547" t="s">
        <v>508</v>
      </c>
      <c r="T55" s="2548"/>
      <c r="U55" s="2548"/>
      <c r="V55" s="2548"/>
      <c r="W55" s="2548"/>
      <c r="X55" s="2548"/>
      <c r="Y55" s="2548"/>
      <c r="Z55" s="2548"/>
      <c r="AA55" s="2548"/>
      <c r="AB55" s="2548"/>
      <c r="AC55" s="2549"/>
      <c r="AD55" s="2547" t="s">
        <v>561</v>
      </c>
      <c r="AE55" s="2548"/>
      <c r="AF55" s="2548"/>
      <c r="AG55" s="2548"/>
      <c r="AH55" s="2548"/>
      <c r="AI55" s="2548"/>
      <c r="AJ55" s="2548"/>
      <c r="AK55" s="2548"/>
      <c r="AL55" s="2548"/>
      <c r="AM55" s="2548"/>
      <c r="AN55" s="2548"/>
      <c r="AO55" s="2548"/>
      <c r="AP55" s="2548"/>
      <c r="AQ55" s="2548"/>
      <c r="AR55" s="2548"/>
      <c r="AS55" s="2548"/>
      <c r="AT55" s="2548"/>
      <c r="AU55" s="2548"/>
      <c r="AV55" s="2548"/>
      <c r="AW55" s="2548"/>
      <c r="AX55" s="2549"/>
    </row>
    <row r="56" spans="3:52" ht="39.75" customHeight="1">
      <c r="C56" s="2691" t="s">
        <v>559</v>
      </c>
      <c r="D56" s="2692"/>
      <c r="E56" s="2692"/>
      <c r="F56" s="2692"/>
      <c r="G56" s="2692"/>
      <c r="H56" s="2692"/>
      <c r="I56" s="2692"/>
      <c r="J56" s="2692"/>
      <c r="K56" s="2692"/>
      <c r="L56" s="2692"/>
      <c r="M56" s="2692"/>
      <c r="N56" s="2692"/>
      <c r="O56" s="2692"/>
      <c r="P56" s="2692"/>
      <c r="Q56" s="2692"/>
      <c r="R56" s="2692"/>
      <c r="S56" s="2683">
        <f>③料金!X37</f>
        <v>0</v>
      </c>
      <c r="T56" s="2684"/>
      <c r="U56" s="2684"/>
      <c r="V56" s="2684"/>
      <c r="W56" s="2684"/>
      <c r="X56" s="2684"/>
      <c r="Y56" s="2684"/>
      <c r="Z56" s="2684"/>
      <c r="AA56" s="2684"/>
      <c r="AB56" s="2684"/>
      <c r="AC56" s="2685"/>
      <c r="AD56" s="2693" t="s">
        <v>642</v>
      </c>
      <c r="AE56" s="2694"/>
      <c r="AF56" s="2694"/>
      <c r="AG56" s="2694"/>
      <c r="AH56" s="2694"/>
      <c r="AI56" s="2694"/>
      <c r="AJ56" s="2694"/>
      <c r="AK56" s="2694"/>
      <c r="AL56" s="2694"/>
      <c r="AM56" s="2694"/>
      <c r="AN56" s="2694"/>
      <c r="AO56" s="2694"/>
      <c r="AP56" s="2694"/>
      <c r="AQ56" s="2694"/>
      <c r="AR56" s="2694"/>
      <c r="AS56" s="2694"/>
      <c r="AT56" s="2694"/>
      <c r="AU56" s="2694"/>
      <c r="AV56" s="2694"/>
      <c r="AW56" s="2694"/>
      <c r="AX56" s="2695"/>
    </row>
    <row r="57" spans="3:52" ht="39.75" customHeight="1" thickBot="1">
      <c r="C57" s="2622" t="s">
        <v>560</v>
      </c>
      <c r="D57" s="2623"/>
      <c r="E57" s="2623"/>
      <c r="F57" s="2623"/>
      <c r="G57" s="2623"/>
      <c r="H57" s="2623"/>
      <c r="I57" s="2623"/>
      <c r="J57" s="2623"/>
      <c r="K57" s="2623"/>
      <c r="L57" s="2623"/>
      <c r="M57" s="2623"/>
      <c r="N57" s="2623"/>
      <c r="O57" s="2623"/>
      <c r="P57" s="2623"/>
      <c r="Q57" s="2623"/>
      <c r="R57" s="2623"/>
      <c r="S57" s="2598">
        <f>③料金!X39</f>
        <v>0</v>
      </c>
      <c r="T57" s="2599"/>
      <c r="U57" s="2599"/>
      <c r="V57" s="2599"/>
      <c r="W57" s="2599"/>
      <c r="X57" s="2599"/>
      <c r="Y57" s="2599"/>
      <c r="Z57" s="2599"/>
      <c r="AA57" s="2599"/>
      <c r="AB57" s="2599"/>
      <c r="AC57" s="2600"/>
      <c r="AD57" s="2571" t="s">
        <v>552</v>
      </c>
      <c r="AE57" s="2572"/>
      <c r="AF57" s="2572"/>
      <c r="AG57" s="2572"/>
      <c r="AH57" s="2572"/>
      <c r="AI57" s="2572"/>
      <c r="AJ57" s="2572"/>
      <c r="AK57" s="2572"/>
      <c r="AL57" s="2572"/>
      <c r="AM57" s="2572"/>
      <c r="AN57" s="2572"/>
      <c r="AO57" s="2572"/>
      <c r="AP57" s="2572"/>
      <c r="AQ57" s="2572"/>
      <c r="AR57" s="2572"/>
      <c r="AS57" s="2572"/>
      <c r="AT57" s="2572"/>
      <c r="AU57" s="2572"/>
      <c r="AV57" s="2572"/>
      <c r="AW57" s="2572"/>
      <c r="AX57" s="2573"/>
      <c r="AZ57" s="385">
        <f>S56+S57</f>
        <v>0</v>
      </c>
    </row>
    <row r="58" spans="3:52" ht="10.5" customHeight="1">
      <c r="C58" s="2577" t="s">
        <v>555</v>
      </c>
      <c r="D58" s="2578"/>
      <c r="E58" s="2583" t="s">
        <v>755</v>
      </c>
      <c r="F58" s="2584"/>
      <c r="G58" s="2584"/>
      <c r="H58" s="2584"/>
      <c r="I58" s="2584"/>
      <c r="J58" s="2584"/>
      <c r="K58" s="2584"/>
      <c r="L58" s="2584"/>
      <c r="M58" s="2584"/>
      <c r="N58" s="2584"/>
      <c r="O58" s="2584"/>
      <c r="P58" s="2584"/>
      <c r="Q58" s="2584"/>
      <c r="R58" s="2584"/>
      <c r="S58" s="2584"/>
      <c r="T58" s="2584"/>
      <c r="U58" s="2584"/>
      <c r="V58" s="2584"/>
      <c r="W58" s="2584"/>
      <c r="X58" s="2584"/>
      <c r="Y58" s="2584"/>
      <c r="Z58" s="2584"/>
      <c r="AA58" s="2584"/>
      <c r="AB58" s="2584"/>
      <c r="AC58" s="2585"/>
      <c r="AD58" s="2493" t="s">
        <v>624</v>
      </c>
      <c r="AE58" s="2494"/>
      <c r="AF58" s="2494"/>
      <c r="AG58" s="2494"/>
      <c r="AH58" s="2494"/>
      <c r="AI58" s="2494"/>
      <c r="AJ58" s="2494"/>
      <c r="AK58" s="2494"/>
      <c r="AL58" s="2494"/>
      <c r="AM58" s="2494"/>
      <c r="AN58" s="2494"/>
      <c r="AO58" s="2601"/>
      <c r="AP58" s="2602"/>
      <c r="AQ58" s="2602"/>
      <c r="AR58" s="2602"/>
      <c r="AS58" s="2602"/>
      <c r="AT58" s="2602"/>
      <c r="AU58" s="2602"/>
      <c r="AV58" s="2602"/>
      <c r="AW58" s="2602"/>
      <c r="AX58" s="2603"/>
    </row>
    <row r="59" spans="3:52" ht="12.75" customHeight="1">
      <c r="C59" s="2579"/>
      <c r="D59" s="2580"/>
      <c r="E59" s="2586"/>
      <c r="F59" s="2587"/>
      <c r="G59" s="2587"/>
      <c r="H59" s="2587"/>
      <c r="I59" s="2587"/>
      <c r="J59" s="2587"/>
      <c r="K59" s="2587"/>
      <c r="L59" s="2587"/>
      <c r="M59" s="2587"/>
      <c r="N59" s="2587"/>
      <c r="O59" s="2587"/>
      <c r="P59" s="2587"/>
      <c r="Q59" s="2587"/>
      <c r="R59" s="2587"/>
      <c r="S59" s="2587"/>
      <c r="T59" s="2587"/>
      <c r="U59" s="2587"/>
      <c r="V59" s="2587"/>
      <c r="W59" s="2587"/>
      <c r="X59" s="2587"/>
      <c r="Y59" s="2587"/>
      <c r="Z59" s="2587"/>
      <c r="AA59" s="2587"/>
      <c r="AB59" s="2587"/>
      <c r="AC59" s="2588"/>
      <c r="AD59" s="2496"/>
      <c r="AE59" s="2497"/>
      <c r="AF59" s="2497"/>
      <c r="AG59" s="2497"/>
      <c r="AH59" s="2497"/>
      <c r="AI59" s="2497"/>
      <c r="AJ59" s="2497"/>
      <c r="AK59" s="2497"/>
      <c r="AL59" s="2497"/>
      <c r="AM59" s="2497"/>
      <c r="AN59" s="2497"/>
      <c r="AO59" s="2604"/>
      <c r="AP59" s="2605"/>
      <c r="AQ59" s="2605"/>
      <c r="AR59" s="2605"/>
      <c r="AS59" s="2605"/>
      <c r="AT59" s="2605"/>
      <c r="AU59" s="2605"/>
      <c r="AV59" s="2605"/>
      <c r="AW59" s="2605"/>
      <c r="AX59" s="2606"/>
    </row>
    <row r="60" spans="3:52" ht="12.75" customHeight="1">
      <c r="C60" s="2579"/>
      <c r="D60" s="2580"/>
      <c r="E60" s="2586"/>
      <c r="F60" s="2587"/>
      <c r="G60" s="2587"/>
      <c r="H60" s="2587"/>
      <c r="I60" s="2587"/>
      <c r="J60" s="2587"/>
      <c r="K60" s="2587"/>
      <c r="L60" s="2587"/>
      <c r="M60" s="2587"/>
      <c r="N60" s="2587"/>
      <c r="O60" s="2587"/>
      <c r="P60" s="2587"/>
      <c r="Q60" s="2587"/>
      <c r="R60" s="2587"/>
      <c r="S60" s="2587"/>
      <c r="T60" s="2587"/>
      <c r="U60" s="2587"/>
      <c r="V60" s="2587"/>
      <c r="W60" s="2587"/>
      <c r="X60" s="2587"/>
      <c r="Y60" s="2587"/>
      <c r="Z60" s="2587"/>
      <c r="AA60" s="2587"/>
      <c r="AB60" s="2587"/>
      <c r="AC60" s="2588"/>
      <c r="AD60" s="2496"/>
      <c r="AE60" s="2497"/>
      <c r="AF60" s="2497"/>
      <c r="AG60" s="2497"/>
      <c r="AH60" s="2497"/>
      <c r="AI60" s="2497"/>
      <c r="AJ60" s="2497"/>
      <c r="AK60" s="2497"/>
      <c r="AL60" s="2497"/>
      <c r="AM60" s="2497"/>
      <c r="AN60" s="2497"/>
      <c r="AO60" s="2604"/>
      <c r="AP60" s="2605"/>
      <c r="AQ60" s="2605"/>
      <c r="AR60" s="2605"/>
      <c r="AS60" s="2605"/>
      <c r="AT60" s="2605"/>
      <c r="AU60" s="2605"/>
      <c r="AV60" s="2605"/>
      <c r="AW60" s="2605"/>
      <c r="AX60" s="2606"/>
    </row>
    <row r="61" spans="3:52" ht="12.75" customHeight="1">
      <c r="C61" s="2579"/>
      <c r="D61" s="2580"/>
      <c r="E61" s="2586"/>
      <c r="F61" s="2587"/>
      <c r="G61" s="2587"/>
      <c r="H61" s="2587"/>
      <c r="I61" s="2587"/>
      <c r="J61" s="2587"/>
      <c r="K61" s="2587"/>
      <c r="L61" s="2587"/>
      <c r="M61" s="2587"/>
      <c r="N61" s="2587"/>
      <c r="O61" s="2587"/>
      <c r="P61" s="2587"/>
      <c r="Q61" s="2587"/>
      <c r="R61" s="2587"/>
      <c r="S61" s="2587"/>
      <c r="T61" s="2587"/>
      <c r="U61" s="2587"/>
      <c r="V61" s="2587"/>
      <c r="W61" s="2587"/>
      <c r="X61" s="2587"/>
      <c r="Y61" s="2587"/>
      <c r="Z61" s="2587"/>
      <c r="AA61" s="2587"/>
      <c r="AB61" s="2587"/>
      <c r="AC61" s="2588"/>
      <c r="AD61" s="2496"/>
      <c r="AE61" s="2497"/>
      <c r="AF61" s="2497"/>
      <c r="AG61" s="2497"/>
      <c r="AH61" s="2497"/>
      <c r="AI61" s="2497"/>
      <c r="AJ61" s="2497"/>
      <c r="AK61" s="2497"/>
      <c r="AL61" s="2497"/>
      <c r="AM61" s="2497"/>
      <c r="AN61" s="2497"/>
      <c r="AO61" s="2604"/>
      <c r="AP61" s="2605"/>
      <c r="AQ61" s="2605"/>
      <c r="AR61" s="2605"/>
      <c r="AS61" s="2605"/>
      <c r="AT61" s="2605"/>
      <c r="AU61" s="2605"/>
      <c r="AV61" s="2605"/>
      <c r="AW61" s="2605"/>
      <c r="AX61" s="2606"/>
    </row>
    <row r="62" spans="3:52" ht="18" customHeight="1" thickBot="1">
      <c r="C62" s="2581"/>
      <c r="D62" s="2582"/>
      <c r="E62" s="2589"/>
      <c r="F62" s="2590"/>
      <c r="G62" s="2590"/>
      <c r="H62" s="2590"/>
      <c r="I62" s="2590"/>
      <c r="J62" s="2590"/>
      <c r="K62" s="2590"/>
      <c r="L62" s="2590"/>
      <c r="M62" s="2590"/>
      <c r="N62" s="2590"/>
      <c r="O62" s="2590"/>
      <c r="P62" s="2590"/>
      <c r="Q62" s="2590"/>
      <c r="R62" s="2590"/>
      <c r="S62" s="2590"/>
      <c r="T62" s="2590"/>
      <c r="U62" s="2590"/>
      <c r="V62" s="2590"/>
      <c r="W62" s="2590"/>
      <c r="X62" s="2590"/>
      <c r="Y62" s="2590"/>
      <c r="Z62" s="2590"/>
      <c r="AA62" s="2590"/>
      <c r="AB62" s="2590"/>
      <c r="AC62" s="2591"/>
      <c r="AD62" s="2499"/>
      <c r="AE62" s="2500"/>
      <c r="AF62" s="2500"/>
      <c r="AG62" s="2500"/>
      <c r="AH62" s="2500"/>
      <c r="AI62" s="2500"/>
      <c r="AJ62" s="2500"/>
      <c r="AK62" s="2500"/>
      <c r="AL62" s="2500"/>
      <c r="AM62" s="2500"/>
      <c r="AN62" s="2500"/>
      <c r="AO62" s="2607"/>
      <c r="AP62" s="2608"/>
      <c r="AQ62" s="2608"/>
      <c r="AR62" s="2608"/>
      <c r="AS62" s="2608"/>
      <c r="AT62" s="2608"/>
      <c r="AU62" s="2608"/>
      <c r="AV62" s="2608"/>
      <c r="AW62" s="2608"/>
      <c r="AX62" s="2609"/>
    </row>
    <row r="63" spans="3:52" ht="45" customHeight="1">
      <c r="C63" s="2688" t="s">
        <v>627</v>
      </c>
      <c r="D63" s="2688"/>
      <c r="E63" s="2688"/>
      <c r="F63" s="2688"/>
      <c r="G63" s="2688"/>
      <c r="H63" s="2688"/>
      <c r="I63" s="2688"/>
      <c r="J63" s="2688"/>
      <c r="K63" s="2688"/>
      <c r="L63" s="2688"/>
      <c r="M63" s="2688"/>
      <c r="N63" s="2688"/>
      <c r="O63" s="2688"/>
      <c r="P63" s="2688"/>
      <c r="Q63" s="2688"/>
      <c r="R63" s="2688"/>
      <c r="S63" s="2688"/>
      <c r="T63" s="2688"/>
      <c r="U63" s="2688"/>
      <c r="V63" s="2688"/>
      <c r="W63" s="2688"/>
      <c r="X63" s="2688"/>
      <c r="Y63" s="2688"/>
      <c r="Z63" s="2688"/>
      <c r="AA63" s="2688"/>
      <c r="AB63" s="2688"/>
      <c r="AC63" s="2688"/>
      <c r="AD63" s="2688"/>
      <c r="AE63" s="2688"/>
      <c r="AF63" s="2688"/>
      <c r="AG63" s="2688"/>
      <c r="AH63" s="2688"/>
      <c r="AI63" s="2688"/>
      <c r="AJ63" s="2688"/>
      <c r="AK63" s="2688"/>
      <c r="AL63" s="2688"/>
      <c r="AM63" s="2688"/>
      <c r="AN63" s="2688"/>
      <c r="AO63" s="2688"/>
      <c r="AP63" s="2688"/>
      <c r="AQ63" s="2688"/>
      <c r="AR63" s="2688"/>
      <c r="AS63" s="2688"/>
      <c r="AT63" s="2688"/>
      <c r="AU63" s="2688"/>
      <c r="AV63" s="2688"/>
      <c r="AW63" s="2688"/>
      <c r="AX63" s="2688"/>
    </row>
    <row r="64" spans="3:52" ht="12" customHeight="1">
      <c r="C64" s="2587" t="s">
        <v>623</v>
      </c>
      <c r="D64" s="2587"/>
      <c r="E64" s="2587"/>
      <c r="F64" s="2587"/>
      <c r="G64" s="2587"/>
      <c r="H64" s="2587"/>
      <c r="I64" s="2587"/>
      <c r="J64" s="2587"/>
      <c r="K64" s="2587"/>
      <c r="L64" s="2587"/>
      <c r="M64" s="2587"/>
      <c r="N64" s="2587"/>
      <c r="O64" s="2587"/>
      <c r="P64" s="2587"/>
      <c r="Q64" s="2587"/>
      <c r="R64" s="2587"/>
      <c r="S64" s="2587"/>
      <c r="T64" s="2587"/>
      <c r="U64" s="2587"/>
      <c r="V64" s="2587"/>
      <c r="W64" s="2587"/>
      <c r="X64" s="2587"/>
      <c r="Y64" s="2587"/>
      <c r="Z64" s="2587"/>
      <c r="AA64" s="2587"/>
      <c r="AB64" s="2587"/>
      <c r="AC64" s="2587"/>
      <c r="AD64" s="2587"/>
      <c r="AE64" s="2587"/>
      <c r="AF64" s="2587"/>
      <c r="AG64" s="2587"/>
      <c r="AH64" s="2587"/>
      <c r="AI64" s="2587"/>
      <c r="AJ64" s="2587"/>
      <c r="AK64" s="2587"/>
      <c r="AL64" s="2587"/>
      <c r="AM64" s="2587"/>
      <c r="AN64" s="2587"/>
      <c r="AO64" s="2587"/>
      <c r="AP64" s="2587"/>
      <c r="AQ64" s="2587"/>
      <c r="AR64" s="2587"/>
      <c r="AS64" s="2587"/>
      <c r="AT64" s="2587"/>
      <c r="AU64" s="2587"/>
      <c r="AV64" s="2587"/>
      <c r="AW64" s="2587"/>
      <c r="AX64" s="2587"/>
    </row>
    <row r="65" spans="3:50" ht="11.25" customHeight="1">
      <c r="C65" s="2587"/>
      <c r="D65" s="2587"/>
      <c r="E65" s="2587"/>
      <c r="F65" s="2587"/>
      <c r="G65" s="2587"/>
      <c r="H65" s="2587"/>
      <c r="I65" s="2587"/>
      <c r="J65" s="2587"/>
      <c r="K65" s="2587"/>
      <c r="L65" s="2587"/>
      <c r="M65" s="2587"/>
      <c r="N65" s="2587"/>
      <c r="O65" s="2587"/>
      <c r="P65" s="2587"/>
      <c r="Q65" s="2587"/>
      <c r="R65" s="2587"/>
      <c r="S65" s="2587"/>
      <c r="T65" s="2587"/>
      <c r="U65" s="2587"/>
      <c r="V65" s="2587"/>
      <c r="W65" s="2587"/>
      <c r="X65" s="2587"/>
      <c r="Y65" s="2587"/>
      <c r="Z65" s="2587"/>
      <c r="AA65" s="2587"/>
      <c r="AB65" s="2587"/>
      <c r="AC65" s="2587"/>
      <c r="AD65" s="2587"/>
      <c r="AE65" s="2587"/>
      <c r="AF65" s="2587"/>
      <c r="AG65" s="2587"/>
      <c r="AH65" s="2587"/>
      <c r="AI65" s="2587"/>
      <c r="AJ65" s="2587"/>
      <c r="AK65" s="2587"/>
      <c r="AL65" s="2587"/>
      <c r="AM65" s="2587"/>
      <c r="AN65" s="2587"/>
      <c r="AO65" s="2587"/>
      <c r="AP65" s="2587"/>
      <c r="AQ65" s="2587"/>
      <c r="AR65" s="2587"/>
      <c r="AS65" s="2587"/>
      <c r="AT65" s="2587"/>
      <c r="AU65" s="2587"/>
      <c r="AV65" s="2587"/>
      <c r="AW65" s="2587"/>
      <c r="AX65" s="2587"/>
    </row>
    <row r="66" spans="3:50" ht="11.25" customHeight="1">
      <c r="C66" s="2587"/>
      <c r="D66" s="2587"/>
      <c r="E66" s="2587"/>
      <c r="F66" s="2587"/>
      <c r="G66" s="2587"/>
      <c r="H66" s="2587"/>
      <c r="I66" s="2587"/>
      <c r="J66" s="2587"/>
      <c r="K66" s="2587"/>
      <c r="L66" s="2587"/>
      <c r="M66" s="2587"/>
      <c r="N66" s="2587"/>
      <c r="O66" s="2587"/>
      <c r="P66" s="2587"/>
      <c r="Q66" s="2587"/>
      <c r="R66" s="2587"/>
      <c r="S66" s="2587"/>
      <c r="T66" s="2587"/>
      <c r="U66" s="2587"/>
      <c r="V66" s="2587"/>
      <c r="W66" s="2587"/>
      <c r="X66" s="2587"/>
      <c r="Y66" s="2587"/>
      <c r="Z66" s="2587"/>
      <c r="AA66" s="2587"/>
      <c r="AB66" s="2587"/>
      <c r="AC66" s="2587"/>
      <c r="AD66" s="2587"/>
      <c r="AE66" s="2587"/>
      <c r="AF66" s="2587"/>
      <c r="AG66" s="2587"/>
      <c r="AH66" s="2587"/>
      <c r="AI66" s="2587"/>
      <c r="AJ66" s="2587"/>
      <c r="AK66" s="2587"/>
      <c r="AL66" s="2587"/>
      <c r="AM66" s="2587"/>
      <c r="AN66" s="2587"/>
      <c r="AO66" s="2587"/>
      <c r="AP66" s="2587"/>
      <c r="AQ66" s="2587"/>
      <c r="AR66" s="2587"/>
      <c r="AS66" s="2587"/>
      <c r="AT66" s="2587"/>
      <c r="AU66" s="2587"/>
      <c r="AV66" s="2587"/>
      <c r="AW66" s="2587"/>
      <c r="AX66" s="2587"/>
    </row>
    <row r="67" spans="3:50" ht="39.75" customHeight="1">
      <c r="C67" s="2587"/>
      <c r="D67" s="2587"/>
      <c r="E67" s="2587"/>
      <c r="F67" s="2587"/>
      <c r="G67" s="2587"/>
      <c r="H67" s="2587"/>
      <c r="I67" s="2587"/>
      <c r="J67" s="2587"/>
      <c r="K67" s="2587"/>
      <c r="L67" s="2587"/>
      <c r="M67" s="2587"/>
      <c r="N67" s="2587"/>
      <c r="O67" s="2587"/>
      <c r="P67" s="2587"/>
      <c r="Q67" s="2587"/>
      <c r="R67" s="2587"/>
      <c r="S67" s="2587"/>
      <c r="T67" s="2587"/>
      <c r="U67" s="2587"/>
      <c r="V67" s="2587"/>
      <c r="W67" s="2587"/>
      <c r="X67" s="2587"/>
      <c r="Y67" s="2587"/>
      <c r="Z67" s="2587"/>
      <c r="AA67" s="2587"/>
      <c r="AB67" s="2587"/>
      <c r="AC67" s="2587"/>
      <c r="AD67" s="2587"/>
      <c r="AE67" s="2587"/>
      <c r="AF67" s="2587"/>
      <c r="AG67" s="2587"/>
      <c r="AH67" s="2587"/>
      <c r="AI67" s="2587"/>
      <c r="AJ67" s="2587"/>
      <c r="AK67" s="2587"/>
      <c r="AL67" s="2587"/>
      <c r="AM67" s="2587"/>
      <c r="AN67" s="2587"/>
      <c r="AO67" s="2587"/>
      <c r="AP67" s="2587"/>
      <c r="AQ67" s="2587"/>
      <c r="AR67" s="2587"/>
      <c r="AS67" s="2587"/>
      <c r="AT67" s="2587"/>
      <c r="AU67" s="2587"/>
      <c r="AV67" s="2587"/>
      <c r="AW67" s="2587"/>
      <c r="AX67" s="2587"/>
    </row>
    <row r="68" spans="3:50" ht="11.25" customHeight="1"/>
    <row r="69" spans="3:50" ht="11.25" customHeight="1"/>
    <row r="70" spans="3:50" ht="11.25" customHeight="1"/>
    <row r="71" spans="3:50" ht="11.25" customHeight="1"/>
    <row r="72" spans="3:50" ht="12.75" customHeight="1"/>
    <row r="73" spans="3:50" ht="34.5" customHeight="1"/>
    <row r="74" spans="3:50" ht="9" customHeight="1"/>
    <row r="75" spans="3:50" ht="36.75" customHeight="1"/>
    <row r="76" spans="3:50" ht="9" customHeight="1"/>
    <row r="77" spans="3:50" ht="9" customHeight="1"/>
    <row r="78" spans="3:50" ht="9" customHeight="1"/>
    <row r="79" spans="3:50" ht="9" customHeight="1"/>
    <row r="80" spans="3:50" ht="9" customHeight="1"/>
    <row r="81" ht="9" customHeight="1"/>
  </sheetData>
  <sheetProtection algorithmName="SHA-512" hashValue="Span8dH7O2Zr9bmhIv61v5Xc6e03Nz+xO9N/BKZUY1yZ4QXEUd9lkn+KmYm8zBg5Vov+6hBQEpuSIwae9qI9uw==" saltValue="aKiXD2oB84Qvo2CjZ9uybg==" spinCount="100000" sheet="1" objects="1" scenarios="1" selectLockedCells="1"/>
  <mergeCells count="195">
    <mergeCell ref="X51:Z52"/>
    <mergeCell ref="AA51:AC52"/>
    <mergeCell ref="S42:AC42"/>
    <mergeCell ref="AD41:AF41"/>
    <mergeCell ref="AN41:AO41"/>
    <mergeCell ref="C31:N31"/>
    <mergeCell ref="C28:E30"/>
    <mergeCell ref="F28:AC30"/>
    <mergeCell ref="AD28:AN30"/>
    <mergeCell ref="R34:T35"/>
    <mergeCell ref="L34:N35"/>
    <mergeCell ref="O34:Q35"/>
    <mergeCell ref="U34:W35"/>
    <mergeCell ref="C32:K33"/>
    <mergeCell ref="L32:N33"/>
    <mergeCell ref="O32:Q33"/>
    <mergeCell ref="R32:T33"/>
    <mergeCell ref="AO28:AX30"/>
    <mergeCell ref="AV38:AW38"/>
    <mergeCell ref="AS38:AU38"/>
    <mergeCell ref="AN39:AO39"/>
    <mergeCell ref="AD39:AF39"/>
    <mergeCell ref="X32:Z33"/>
    <mergeCell ref="AD32:AX33"/>
    <mergeCell ref="AP38:AR38"/>
    <mergeCell ref="AD38:AF38"/>
    <mergeCell ref="AI41:AJ41"/>
    <mergeCell ref="AI42:AJ42"/>
    <mergeCell ref="S39:AC39"/>
    <mergeCell ref="AD34:AN36"/>
    <mergeCell ref="C36:AC36"/>
    <mergeCell ref="AD37:AX37"/>
    <mergeCell ref="C38:R38"/>
    <mergeCell ref="AI38:AJ38"/>
    <mergeCell ref="S38:AC38"/>
    <mergeCell ref="C40:R40"/>
    <mergeCell ref="AI39:AJ39"/>
    <mergeCell ref="C34:K35"/>
    <mergeCell ref="C42:R42"/>
    <mergeCell ref="S40:AC40"/>
    <mergeCell ref="C41:R41"/>
    <mergeCell ref="S41:AC41"/>
    <mergeCell ref="AS42:AU42"/>
    <mergeCell ref="AP40:AR40"/>
    <mergeCell ref="AS40:AU40"/>
    <mergeCell ref="AN40:AO40"/>
    <mergeCell ref="C64:AX67"/>
    <mergeCell ref="C63:AX63"/>
    <mergeCell ref="N50:AX50"/>
    <mergeCell ref="C50:M50"/>
    <mergeCell ref="C56:R56"/>
    <mergeCell ref="S56:AC56"/>
    <mergeCell ref="AD56:AX56"/>
    <mergeCell ref="AP39:AR39"/>
    <mergeCell ref="AS39:AU39"/>
    <mergeCell ref="AV39:AW39"/>
    <mergeCell ref="AD40:AF40"/>
    <mergeCell ref="AP41:AR41"/>
    <mergeCell ref="AS41:AU41"/>
    <mergeCell ref="AV41:AW41"/>
    <mergeCell ref="C39:R39"/>
    <mergeCell ref="AD42:AF42"/>
    <mergeCell ref="C51:K52"/>
    <mergeCell ref="L51:N52"/>
    <mergeCell ref="O51:Q52"/>
    <mergeCell ref="AV40:AW40"/>
    <mergeCell ref="AP42:AR42"/>
    <mergeCell ref="AN42:AO42"/>
    <mergeCell ref="AK39:AL39"/>
    <mergeCell ref="AK40:AL40"/>
    <mergeCell ref="C58:D62"/>
    <mergeCell ref="E58:AC62"/>
    <mergeCell ref="AD58:AN62"/>
    <mergeCell ref="C18:T19"/>
    <mergeCell ref="AH25:AI25"/>
    <mergeCell ref="AJ25:AK25"/>
    <mergeCell ref="AD25:AF25"/>
    <mergeCell ref="X22:AC23"/>
    <mergeCell ref="AD20:AX23"/>
    <mergeCell ref="C37:R37"/>
    <mergeCell ref="S37:AC37"/>
    <mergeCell ref="U32:W33"/>
    <mergeCell ref="C26:R26"/>
    <mergeCell ref="C27:R27"/>
    <mergeCell ref="L20:N21"/>
    <mergeCell ref="O20:Q21"/>
    <mergeCell ref="R20:T21"/>
    <mergeCell ref="U20:W21"/>
    <mergeCell ref="X20:Z21"/>
    <mergeCell ref="AA20:AC21"/>
    <mergeCell ref="S25:AC25"/>
    <mergeCell ref="AA32:AC33"/>
    <mergeCell ref="C22:K23"/>
    <mergeCell ref="L22:N23"/>
    <mergeCell ref="C55:R55"/>
    <mergeCell ref="S55:AC55"/>
    <mergeCell ref="AD55:AX55"/>
    <mergeCell ref="E47:AC47"/>
    <mergeCell ref="E48:AC49"/>
    <mergeCell ref="C57:R57"/>
    <mergeCell ref="S57:AC57"/>
    <mergeCell ref="AD57:AX57"/>
    <mergeCell ref="C43:D49"/>
    <mergeCell ref="AD47:AN49"/>
    <mergeCell ref="AO47:AX49"/>
    <mergeCell ref="AD51:AN53"/>
    <mergeCell ref="E43:AX46"/>
    <mergeCell ref="AD54:AX54"/>
    <mergeCell ref="C53:I53"/>
    <mergeCell ref="O53:Q53"/>
    <mergeCell ref="U53:V53"/>
    <mergeCell ref="C54:AC54"/>
    <mergeCell ref="AO51:AU53"/>
    <mergeCell ref="AV51:AX53"/>
    <mergeCell ref="L53:N53"/>
    <mergeCell ref="R53:T53"/>
    <mergeCell ref="R51:T52"/>
    <mergeCell ref="U51:W52"/>
    <mergeCell ref="AM27:AO27"/>
    <mergeCell ref="AS27:AU27"/>
    <mergeCell ref="AV27:AW27"/>
    <mergeCell ref="AP27:AR27"/>
    <mergeCell ref="S27:AC27"/>
    <mergeCell ref="AD27:AF27"/>
    <mergeCell ref="AH27:AI27"/>
    <mergeCell ref="AJ27:AK27"/>
    <mergeCell ref="AO58:AX62"/>
    <mergeCell ref="AG41:AH41"/>
    <mergeCell ref="AG42:AH42"/>
    <mergeCell ref="AI40:AJ40"/>
    <mergeCell ref="AK38:AL38"/>
    <mergeCell ref="X34:AC35"/>
    <mergeCell ref="AO34:AX35"/>
    <mergeCell ref="AO36:AU36"/>
    <mergeCell ref="AV36:AX36"/>
    <mergeCell ref="AK41:AL41"/>
    <mergeCell ref="AN38:AO38"/>
    <mergeCell ref="AK42:AL42"/>
    <mergeCell ref="AG38:AH38"/>
    <mergeCell ref="AG39:AH39"/>
    <mergeCell ref="AG40:AH40"/>
    <mergeCell ref="AV42:AW42"/>
    <mergeCell ref="AO14:AX17"/>
    <mergeCell ref="AM26:AO26"/>
    <mergeCell ref="U8:W9"/>
    <mergeCell ref="O8:Q9"/>
    <mergeCell ref="C11:R11"/>
    <mergeCell ref="C12:R12"/>
    <mergeCell ref="AD12:AX13"/>
    <mergeCell ref="L8:N9"/>
    <mergeCell ref="C10:AX10"/>
    <mergeCell ref="AP25:AR25"/>
    <mergeCell ref="C20:K21"/>
    <mergeCell ref="C14:E17"/>
    <mergeCell ref="F14:AC17"/>
    <mergeCell ref="O22:Q23"/>
    <mergeCell ref="R22:T23"/>
    <mergeCell ref="U22:W23"/>
    <mergeCell ref="C24:R24"/>
    <mergeCell ref="S24:AC24"/>
    <mergeCell ref="C25:R25"/>
    <mergeCell ref="C6:K7"/>
    <mergeCell ref="L6:N7"/>
    <mergeCell ref="O6:Q7"/>
    <mergeCell ref="AO6:AU9"/>
    <mergeCell ref="AV6:AX9"/>
    <mergeCell ref="C13:R13"/>
    <mergeCell ref="S11:AC11"/>
    <mergeCell ref="S12:AC12"/>
    <mergeCell ref="S13:AC13"/>
    <mergeCell ref="AD11:AX11"/>
    <mergeCell ref="C4:Q5"/>
    <mergeCell ref="C8:K9"/>
    <mergeCell ref="AD6:AN9"/>
    <mergeCell ref="V3:Y5"/>
    <mergeCell ref="Z3:Z5"/>
    <mergeCell ref="AA3:AV5"/>
    <mergeCell ref="AW3:AW5"/>
    <mergeCell ref="AS26:AU26"/>
    <mergeCell ref="AV26:AW26"/>
    <mergeCell ref="X6:Z7"/>
    <mergeCell ref="AA6:AC7"/>
    <mergeCell ref="AD24:AX24"/>
    <mergeCell ref="AS25:AU25"/>
    <mergeCell ref="AV25:AW25"/>
    <mergeCell ref="S26:AC26"/>
    <mergeCell ref="AD26:AF26"/>
    <mergeCell ref="AH26:AI26"/>
    <mergeCell ref="AM25:AO25"/>
    <mergeCell ref="AJ26:AK26"/>
    <mergeCell ref="AP26:AR26"/>
    <mergeCell ref="AD14:AN17"/>
    <mergeCell ref="R6:T7"/>
    <mergeCell ref="U6:W7"/>
    <mergeCell ref="R8:T9"/>
  </mergeCells>
  <phoneticPr fontId="2"/>
  <conditionalFormatting sqref="C25:R25">
    <cfRule type="expression" dxfId="40" priority="36">
      <formula>$S$25&lt;0.1</formula>
    </cfRule>
  </conditionalFormatting>
  <conditionalFormatting sqref="C26:R26">
    <cfRule type="expression" dxfId="39" priority="37">
      <formula>$S$26&lt;0.1</formula>
    </cfRule>
  </conditionalFormatting>
  <conditionalFormatting sqref="C27:R27">
    <cfRule type="expression" dxfId="38" priority="35">
      <formula>$S$27&lt;0.1</formula>
    </cfRule>
  </conditionalFormatting>
  <conditionalFormatting sqref="C38:R42">
    <cfRule type="expression" dxfId="37" priority="34">
      <formula>S38&lt;0.1</formula>
    </cfRule>
  </conditionalFormatting>
  <conditionalFormatting sqref="L20 R20 X20 L22 R22">
    <cfRule type="cellIs" dxfId="36" priority="49" operator="lessThan">
      <formula>$R$22&gt;0.1</formula>
    </cfRule>
    <cfRule type="cellIs" dxfId="35" priority="1166" operator="lessThan">
      <formula>$AZ$27&gt;0.1</formula>
    </cfRule>
  </conditionalFormatting>
  <conditionalFormatting sqref="L32 R32 X32 L34 R34">
    <cfRule type="cellIs" dxfId="34" priority="26" operator="lessThan">
      <formula>$R$34&gt;0.1</formula>
    </cfRule>
    <cfRule type="cellIs" dxfId="33" priority="27" operator="lessThan">
      <formula>$AZ$42&gt;0.1</formula>
    </cfRule>
  </conditionalFormatting>
  <conditionalFormatting sqref="L53">
    <cfRule type="cellIs" dxfId="32" priority="5" operator="lessThan">
      <formula>$L$53&gt;0.1</formula>
    </cfRule>
  </conditionalFormatting>
  <conditionalFormatting sqref="L6:N9 R6:T9 AO6 X6:Z7">
    <cfRule type="cellIs" dxfId="31" priority="136" operator="lessThan">
      <formula>$S$13&gt;0.1</formula>
    </cfRule>
    <cfRule type="cellIs" dxfId="30" priority="137" operator="lessThan">
      <formula>$S$12&gt;0.1</formula>
    </cfRule>
  </conditionalFormatting>
  <conditionalFormatting sqref="L6:N9">
    <cfRule type="cellIs" dxfId="29" priority="29" operator="lessThan">
      <formula>$L$6&gt;0.1</formula>
    </cfRule>
  </conditionalFormatting>
  <conditionalFormatting sqref="L51:N52">
    <cfRule type="cellIs" dxfId="28" priority="8" operator="lessThan">
      <formula>$L$51&gt;0.1</formula>
    </cfRule>
  </conditionalFormatting>
  <conditionalFormatting sqref="R53">
    <cfRule type="cellIs" dxfId="27" priority="4" operator="lessThan">
      <formula>$R$53&gt;0.1</formula>
    </cfRule>
  </conditionalFormatting>
  <conditionalFormatting sqref="R6:T7">
    <cfRule type="cellIs" dxfId="26" priority="3" operator="lessThan">
      <formula>$R$6&gt;0.1</formula>
    </cfRule>
  </conditionalFormatting>
  <conditionalFormatting sqref="R8:T9">
    <cfRule type="cellIs" dxfId="25" priority="2" operator="lessThan">
      <formula>$R$8&gt;0.1</formula>
    </cfRule>
  </conditionalFormatting>
  <conditionalFormatting sqref="R51:T52">
    <cfRule type="cellIs" dxfId="24" priority="7" operator="lessThan">
      <formula>$R$51&gt;0.1</formula>
    </cfRule>
  </conditionalFormatting>
  <conditionalFormatting sqref="X51:Z52">
    <cfRule type="cellIs" dxfId="23" priority="6" operator="lessThan">
      <formula>$X$51&gt;0.1</formula>
    </cfRule>
  </conditionalFormatting>
  <conditionalFormatting sqref="AO14">
    <cfRule type="cellIs" dxfId="22" priority="19" operator="lessThan">
      <formula>$X$6&gt;0.1</formula>
    </cfRule>
    <cfRule type="cellIs" dxfId="21" priority="20" operator="lessThan">
      <formula>$S$13&gt;0.1</formula>
    </cfRule>
    <cfRule type="cellIs" dxfId="20" priority="21" operator="lessThan">
      <formula>$S$12&gt;0.1</formula>
    </cfRule>
  </conditionalFormatting>
  <conditionalFormatting sqref="AO28">
    <cfRule type="cellIs" dxfId="19" priority="22" operator="lessThan">
      <formula>$R$22&gt;0.1</formula>
    </cfRule>
    <cfRule type="cellIs" dxfId="18" priority="23" operator="lessThan">
      <formula>$AZ$27&gt;0.1</formula>
    </cfRule>
  </conditionalFormatting>
  <conditionalFormatting sqref="AO36">
    <cfRule type="cellIs" dxfId="17" priority="15" operator="lessThan">
      <formula>$AZ$42&gt;0.1</formula>
    </cfRule>
  </conditionalFormatting>
  <conditionalFormatting sqref="AO51 L51 R51 X51 L53 R53">
    <cfRule type="cellIs" dxfId="16" priority="43" operator="lessThan">
      <formula>$AZ$57&gt;0.1</formula>
    </cfRule>
  </conditionalFormatting>
  <conditionalFormatting sqref="AO51">
    <cfRule type="cellIs" dxfId="15" priority="9" operator="lessThan">
      <formula>$AO$51&gt;0.1</formula>
    </cfRule>
  </conditionalFormatting>
  <conditionalFormatting sqref="AO6:AU9">
    <cfRule type="cellIs" dxfId="14" priority="1" operator="lessThan">
      <formula>$AO$6&gt;0.1</formula>
    </cfRule>
  </conditionalFormatting>
  <conditionalFormatting sqref="AO47:AX49">
    <cfRule type="cellIs" dxfId="13" priority="10" operator="lessThan">
      <formula>$R$34&gt;0.1</formula>
    </cfRule>
    <cfRule type="cellIs" dxfId="12" priority="11" operator="lessThan">
      <formula>$AZ$42&gt;0.1</formula>
    </cfRule>
  </conditionalFormatting>
  <conditionalFormatting sqref="AO58:AX62">
    <cfRule type="cellIs" dxfId="11" priority="12" operator="lessThan">
      <formula>#REF!&gt;0.1</formula>
    </cfRule>
    <cfRule type="cellIs" dxfId="10" priority="13" operator="lessThan">
      <formula>$AZ$57&gt;0.1</formula>
    </cfRule>
  </conditionalFormatting>
  <dataValidations count="1">
    <dataValidation type="list" allowBlank="1" showInputMessage="1" showErrorMessage="1" sqref="AO28:AX30 AO14 AO58:AX62 AO47" xr:uid="{00000000-0002-0000-0500-000000000000}">
      <formula1>$AZ$10:$AZ$11</formula1>
    </dataValidation>
  </dataValidations>
  <pageMargins left="0.70866141732283472" right="0.70866141732283472" top="0.33" bottom="0.17" header="0.31496062992125984" footer="0.17"/>
  <pageSetup paperSize="9" scale="5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73B1-317E-4FD9-84D6-2FF8508DC7F5}">
  <sheetPr codeName="Sheet7">
    <tabColor rgb="FF00B0F0"/>
  </sheetPr>
  <dimension ref="B1:BB99"/>
  <sheetViews>
    <sheetView showGridLines="0" topLeftCell="A2" zoomScale="60" zoomScaleNormal="60" workbookViewId="0">
      <selection activeCell="B11" sqref="B11"/>
    </sheetView>
  </sheetViews>
  <sheetFormatPr defaultColWidth="6.625" defaultRowHeight="42.6" customHeight="1"/>
  <cols>
    <col min="1" max="1" width="3.25" style="14" customWidth="1"/>
    <col min="2" max="2" width="11" style="490" customWidth="1"/>
    <col min="3" max="3" width="9.25" style="505" customWidth="1"/>
    <col min="4" max="7" width="9.25" style="14" customWidth="1"/>
    <col min="8" max="8" width="9.25" style="14" hidden="1" customWidth="1"/>
    <col min="9" max="9" width="9.25" style="14" customWidth="1"/>
    <col min="10" max="11" width="9.25" style="490" customWidth="1"/>
    <col min="12" max="22" width="9.25" style="14" customWidth="1"/>
    <col min="23" max="24" width="9.25" style="490" customWidth="1"/>
    <col min="25" max="27" width="9.25" style="14" customWidth="1"/>
    <col min="28" max="28" width="6.625" style="14"/>
    <col min="29" max="29" width="6.625" style="14" hidden="1" customWidth="1"/>
    <col min="30" max="32" width="7" style="14" hidden="1" customWidth="1"/>
    <col min="33" max="35" width="9.25" style="14" hidden="1" customWidth="1"/>
    <col min="36" max="36" width="6.625" style="14" hidden="1" customWidth="1"/>
    <col min="37" max="38" width="7" style="14" hidden="1" customWidth="1"/>
    <col min="39" max="41" width="6.625" style="14" hidden="1" customWidth="1"/>
    <col min="42" max="42" width="7.75" style="14" hidden="1" customWidth="1"/>
    <col min="43" max="44" width="9.25" style="14" hidden="1" customWidth="1"/>
    <col min="45" max="45" width="7" style="14" hidden="1" customWidth="1"/>
    <col min="46" max="52" width="6.625" style="14" hidden="1" customWidth="1"/>
    <col min="53" max="56" width="0" style="14" hidden="1" customWidth="1"/>
    <col min="57" max="16384" width="6.625" style="14"/>
  </cols>
  <sheetData>
    <row r="1" spans="2:54" ht="102.75" customHeight="1"/>
    <row r="2" spans="2:54" ht="49.15" customHeight="1">
      <c r="C2" s="523" t="s">
        <v>722</v>
      </c>
      <c r="G2" s="388" t="s">
        <v>801</v>
      </c>
      <c r="H2" s="512"/>
    </row>
    <row r="3" spans="2:54" ht="27" customHeight="1" thickBot="1">
      <c r="C3" s="2780" t="s">
        <v>43</v>
      </c>
      <c r="D3" s="2780"/>
      <c r="E3" s="2819">
        <f>①利用!S8</f>
        <v>0</v>
      </c>
      <c r="F3" s="2819"/>
      <c r="G3" s="2819"/>
      <c r="H3" s="2819"/>
      <c r="I3" s="2819"/>
      <c r="J3" s="2819"/>
      <c r="K3" s="2819"/>
      <c r="L3" s="2819"/>
      <c r="M3" s="2819"/>
      <c r="N3" s="2819"/>
      <c r="O3" s="2819"/>
      <c r="P3" s="2819"/>
      <c r="Q3" s="2819"/>
      <c r="R3" s="2819"/>
      <c r="S3" s="2819"/>
      <c r="T3" s="2819"/>
      <c r="U3" s="2819"/>
      <c r="V3" s="2819"/>
      <c r="W3" s="2819"/>
      <c r="X3" s="2819"/>
      <c r="Y3" s="2819"/>
      <c r="Z3" s="2819"/>
      <c r="AA3" s="2819"/>
    </row>
    <row r="4" spans="2:54" ht="25.9" customHeight="1" thickTop="1">
      <c r="B4" s="2827">
        <v>1</v>
      </c>
      <c r="C4" s="2745" t="s">
        <v>691</v>
      </c>
      <c r="D4" s="2755"/>
      <c r="E4" s="2757" t="s">
        <v>692</v>
      </c>
      <c r="F4" s="2755"/>
      <c r="G4" s="2759" t="s">
        <v>658</v>
      </c>
      <c r="H4" s="1246"/>
      <c r="I4" s="2761" t="s">
        <v>702</v>
      </c>
      <c r="J4" s="2762"/>
      <c r="K4" s="2765" t="s">
        <v>698</v>
      </c>
      <c r="L4" s="2767" t="s">
        <v>657</v>
      </c>
      <c r="M4" s="2768"/>
      <c r="N4" s="2769"/>
      <c r="O4" s="2773" t="s">
        <v>703</v>
      </c>
      <c r="P4" s="2773"/>
      <c r="Q4" s="2773"/>
      <c r="R4" s="2773"/>
      <c r="S4" s="2773"/>
      <c r="T4" s="2773"/>
      <c r="U4" s="2745" t="s">
        <v>734</v>
      </c>
      <c r="V4" s="2746"/>
      <c r="W4" s="2746"/>
      <c r="X4" s="2746"/>
      <c r="Y4" s="2746"/>
      <c r="Z4" s="2747"/>
      <c r="AA4" s="2751"/>
    </row>
    <row r="5" spans="2:54" ht="25.9" customHeight="1">
      <c r="B5" s="2827"/>
      <c r="C5" s="2748"/>
      <c r="D5" s="2756"/>
      <c r="E5" s="2758"/>
      <c r="F5" s="2756"/>
      <c r="G5" s="2760"/>
      <c r="H5" s="845"/>
      <c r="I5" s="2763"/>
      <c r="J5" s="2764"/>
      <c r="K5" s="2766"/>
      <c r="L5" s="2770"/>
      <c r="M5" s="2771"/>
      <c r="N5" s="2772"/>
      <c r="O5" s="2752" t="s">
        <v>714</v>
      </c>
      <c r="P5" s="2752"/>
      <c r="Q5" s="2753" t="s">
        <v>715</v>
      </c>
      <c r="R5" s="2754"/>
      <c r="S5" s="2775" t="s">
        <v>725</v>
      </c>
      <c r="T5" s="2776"/>
      <c r="U5" s="2748"/>
      <c r="V5" s="2749"/>
      <c r="W5" s="2749"/>
      <c r="X5" s="2749"/>
      <c r="Y5" s="2749"/>
      <c r="Z5" s="2750"/>
      <c r="AA5" s="2751"/>
    </row>
    <row r="6" spans="2:54" s="516" customFormat="1" ht="59.25" customHeight="1">
      <c r="B6" s="2827"/>
      <c r="C6" s="1247" t="s">
        <v>3</v>
      </c>
      <c r="D6" s="506" t="s">
        <v>87</v>
      </c>
      <c r="E6" s="430" t="s">
        <v>19</v>
      </c>
      <c r="F6" s="506" t="s">
        <v>20</v>
      </c>
      <c r="G6" s="513" t="s">
        <v>701</v>
      </c>
      <c r="H6" s="513"/>
      <c r="I6" s="514" t="s">
        <v>690</v>
      </c>
      <c r="J6" s="506" t="s">
        <v>689</v>
      </c>
      <c r="K6" s="515" t="s">
        <v>700</v>
      </c>
      <c r="L6" s="515" t="s">
        <v>693</v>
      </c>
      <c r="M6" s="2823" t="s">
        <v>747</v>
      </c>
      <c r="N6" s="2824"/>
      <c r="O6" s="1245" t="s">
        <v>700</v>
      </c>
      <c r="P6" s="515" t="s">
        <v>693</v>
      </c>
      <c r="Q6" s="515" t="s">
        <v>700</v>
      </c>
      <c r="R6" s="515" t="s">
        <v>693</v>
      </c>
      <c r="S6" s="2805" t="s">
        <v>716</v>
      </c>
      <c r="T6" s="2806"/>
      <c r="U6" s="2801" t="s">
        <v>694</v>
      </c>
      <c r="V6" s="2799"/>
      <c r="W6" s="2799" t="s">
        <v>695</v>
      </c>
      <c r="X6" s="2799"/>
      <c r="Y6" s="2795" t="s">
        <v>746</v>
      </c>
      <c r="Z6" s="2796"/>
      <c r="AB6" s="14"/>
      <c r="AC6" s="14"/>
      <c r="AD6" s="14"/>
      <c r="AF6" s="2777" t="s">
        <v>699</v>
      </c>
      <c r="AG6" s="2777"/>
      <c r="AH6" s="2777"/>
      <c r="AI6" s="2777"/>
      <c r="AJ6" s="2777"/>
      <c r="AK6" s="2777"/>
      <c r="AL6" s="2777"/>
      <c r="AM6" s="2777"/>
      <c r="AN6" s="2777"/>
      <c r="AO6" s="2777"/>
      <c r="AP6" s="517"/>
      <c r="AQ6" s="517"/>
      <c r="AR6" s="517"/>
      <c r="AS6" s="517"/>
      <c r="AT6" s="517"/>
      <c r="AU6" s="517"/>
      <c r="AV6" s="518"/>
      <c r="AW6" s="14"/>
      <c r="AX6" s="14"/>
      <c r="AY6" s="14"/>
      <c r="BA6" s="842"/>
    </row>
    <row r="7" spans="2:54" ht="40.5" customHeight="1" thickBot="1">
      <c r="B7" s="1244">
        <f>E3</f>
        <v>0</v>
      </c>
      <c r="C7" s="1248"/>
      <c r="D7" s="1249"/>
      <c r="E7" s="1250"/>
      <c r="F7" s="1251"/>
      <c r="G7" s="1252"/>
      <c r="H7" s="1253"/>
      <c r="I7" s="1252"/>
      <c r="J7" s="1252"/>
      <c r="K7" s="1252"/>
      <c r="L7" s="1255" t="str">
        <f>IFERROR(VLOOKUP(K7,AK24:AL34,2),"")</f>
        <v/>
      </c>
      <c r="M7" s="2820" t="str">
        <f>IFERROR(INDEX(AP40:AR41,MATCH(G7,AO40:AO40:AO41,0),MATCH(L7,AP39:AR39,0)),"")</f>
        <v/>
      </c>
      <c r="N7" s="2821"/>
      <c r="O7" s="1254"/>
      <c r="P7" s="592" t="str">
        <f>IFERROR(VLOOKUP(O7,AK24:AL34,2),"")</f>
        <v/>
      </c>
      <c r="Q7" s="615"/>
      <c r="R7" s="592" t="str">
        <f>IFERROR(VLOOKUP(Q7,AK24:AL34,2),"")</f>
        <v/>
      </c>
      <c r="S7" s="2803" t="str">
        <f>IFERROR(INDEX(AG12:AI14,MATCH(P7,AF12:AF14:AF12:AF14,0),MATCH(R7,AG11:AI11,0)),"")</f>
        <v/>
      </c>
      <c r="T7" s="2804"/>
      <c r="U7" s="2802">
        <f>I7*300</f>
        <v>0</v>
      </c>
      <c r="V7" s="2800"/>
      <c r="W7" s="2800">
        <f>J7*300</f>
        <v>0</v>
      </c>
      <c r="X7" s="2800"/>
      <c r="Y7" s="2797">
        <f>U7+W7</f>
        <v>0</v>
      </c>
      <c r="Z7" s="2798"/>
      <c r="AA7" s="1256">
        <f>E3</f>
        <v>0</v>
      </c>
    </row>
    <row r="8" spans="2:54" ht="36.6" customHeight="1" thickTop="1" thickBot="1">
      <c r="B8" s="524"/>
      <c r="C8" s="2104" t="s">
        <v>723</v>
      </c>
      <c r="D8" s="2068"/>
      <c r="E8" s="2068"/>
      <c r="F8" s="2068"/>
      <c r="G8" s="2068"/>
      <c r="H8" s="2068"/>
      <c r="I8" s="2068"/>
      <c r="J8" s="2774"/>
      <c r="K8" s="724"/>
      <c r="L8" s="724"/>
      <c r="M8" s="2778"/>
      <c r="N8" s="2779"/>
      <c r="O8" s="2743"/>
      <c r="P8" s="2744"/>
      <c r="Q8" s="2744"/>
      <c r="R8" s="2744"/>
      <c r="S8" s="2744"/>
      <c r="T8" s="2744"/>
      <c r="U8" s="2825"/>
      <c r="V8" s="2825"/>
      <c r="W8" s="2825"/>
      <c r="X8" s="2825"/>
      <c r="Y8" s="2825"/>
      <c r="Z8" s="2826"/>
      <c r="AA8" s="757"/>
      <c r="AB8" s="519"/>
      <c r="AC8" s="519"/>
      <c r="AF8" s="2792" t="s">
        <v>688</v>
      </c>
      <c r="AG8" s="2793"/>
      <c r="AH8" s="2793"/>
      <c r="AI8" s="2793"/>
      <c r="AJ8" s="2793"/>
      <c r="AK8" s="2793"/>
      <c r="AL8" s="2794"/>
    </row>
    <row r="9" spans="2:54" s="388" customFormat="1" ht="43.9" customHeight="1">
      <c r="B9" s="1257">
        <v>2</v>
      </c>
      <c r="C9" s="507" t="s">
        <v>351</v>
      </c>
      <c r="E9" s="388">
        <v>1</v>
      </c>
      <c r="F9" s="508" t="s">
        <v>685</v>
      </c>
      <c r="I9" s="507" t="s">
        <v>351</v>
      </c>
      <c r="K9" s="388">
        <v>2</v>
      </c>
      <c r="L9" s="508" t="s">
        <v>685</v>
      </c>
      <c r="N9" s="507" t="s">
        <v>351</v>
      </c>
      <c r="P9" s="388">
        <v>3</v>
      </c>
      <c r="Q9" s="508" t="s">
        <v>685</v>
      </c>
      <c r="S9" s="507" t="s">
        <v>351</v>
      </c>
      <c r="U9" s="388">
        <v>4</v>
      </c>
      <c r="V9" s="508" t="s">
        <v>685</v>
      </c>
      <c r="X9" s="507" t="s">
        <v>351</v>
      </c>
      <c r="Z9" s="388">
        <v>5</v>
      </c>
      <c r="AA9" s="508" t="s">
        <v>685</v>
      </c>
      <c r="AD9" s="509"/>
      <c r="AE9" s="509"/>
      <c r="AF9" s="509"/>
      <c r="AG9" s="509"/>
      <c r="AH9" s="509"/>
      <c r="AI9" s="509"/>
      <c r="AJ9" s="509"/>
      <c r="AK9" s="509"/>
      <c r="AL9" s="509"/>
      <c r="AM9" s="509"/>
      <c r="AN9" s="509"/>
      <c r="AO9" s="509"/>
      <c r="AP9" s="509"/>
      <c r="AQ9" s="509"/>
      <c r="AR9" s="509"/>
      <c r="AS9" s="509"/>
      <c r="AT9" s="509"/>
      <c r="AU9" s="509"/>
      <c r="AV9" s="509"/>
      <c r="AW9" s="509"/>
      <c r="AX9" s="510"/>
      <c r="BB9" s="525"/>
    </row>
    <row r="10" spans="2:54" ht="15.75" customHeight="1">
      <c r="B10" s="733"/>
      <c r="C10" s="2784" t="s">
        <v>36</v>
      </c>
      <c r="D10" s="2786" t="s">
        <v>154</v>
      </c>
      <c r="E10" s="2787"/>
      <c r="F10" s="2788"/>
      <c r="I10" s="2784" t="s">
        <v>36</v>
      </c>
      <c r="J10" s="2786" t="s">
        <v>154</v>
      </c>
      <c r="K10" s="2787"/>
      <c r="L10" s="2788"/>
      <c r="N10" s="2784" t="s">
        <v>36</v>
      </c>
      <c r="O10" s="2786" t="s">
        <v>154</v>
      </c>
      <c r="P10" s="2787"/>
      <c r="Q10" s="2788"/>
      <c r="S10" s="2784" t="s">
        <v>36</v>
      </c>
      <c r="T10" s="2786" t="s">
        <v>154</v>
      </c>
      <c r="U10" s="2787"/>
      <c r="V10" s="2788"/>
      <c r="W10" s="14"/>
      <c r="X10" s="2784" t="s">
        <v>36</v>
      </c>
      <c r="Y10" s="2786" t="s">
        <v>154</v>
      </c>
      <c r="Z10" s="2787"/>
      <c r="AA10" s="2788"/>
      <c r="AF10" s="520" t="s">
        <v>663</v>
      </c>
      <c r="AQ10" s="458"/>
      <c r="AR10" s="458"/>
      <c r="AS10" s="458"/>
      <c r="AV10" s="521"/>
    </row>
    <row r="11" spans="2:54" ht="15.75" customHeight="1">
      <c r="B11" s="733"/>
      <c r="C11" s="2785"/>
      <c r="D11" s="2789"/>
      <c r="E11" s="2790"/>
      <c r="F11" s="2791"/>
      <c r="I11" s="2785"/>
      <c r="J11" s="2789"/>
      <c r="K11" s="2790"/>
      <c r="L11" s="2791"/>
      <c r="N11" s="2785"/>
      <c r="O11" s="2789"/>
      <c r="P11" s="2790"/>
      <c r="Q11" s="2791"/>
      <c r="S11" s="2785"/>
      <c r="T11" s="2789"/>
      <c r="U11" s="2790"/>
      <c r="V11" s="2791"/>
      <c r="W11" s="14"/>
      <c r="X11" s="2785"/>
      <c r="Y11" s="2789"/>
      <c r="Z11" s="2790"/>
      <c r="AA11" s="2791"/>
      <c r="AE11" s="14" t="s">
        <v>659</v>
      </c>
      <c r="AG11" s="423">
        <v>1</v>
      </c>
      <c r="AH11" s="423">
        <v>2</v>
      </c>
      <c r="AI11" s="423">
        <v>3</v>
      </c>
      <c r="AQ11" s="458">
        <v>7</v>
      </c>
      <c r="AR11" s="458">
        <v>4</v>
      </c>
      <c r="AS11" s="458">
        <f>SUM(AQ11:AR11)</f>
        <v>11</v>
      </c>
    </row>
    <row r="12" spans="2:54" ht="37.15" customHeight="1">
      <c r="B12" s="733"/>
      <c r="C12" s="734">
        <v>1</v>
      </c>
      <c r="D12" s="2781"/>
      <c r="E12" s="2782"/>
      <c r="F12" s="2783"/>
      <c r="I12" s="734">
        <v>1</v>
      </c>
      <c r="J12" s="2781"/>
      <c r="K12" s="2782"/>
      <c r="L12" s="2783"/>
      <c r="N12" s="734">
        <v>1</v>
      </c>
      <c r="O12" s="2781"/>
      <c r="P12" s="2782"/>
      <c r="Q12" s="2783"/>
      <c r="S12" s="734">
        <v>1</v>
      </c>
      <c r="T12" s="2781"/>
      <c r="U12" s="2782"/>
      <c r="V12" s="2783"/>
      <c r="W12" s="14"/>
      <c r="X12" s="734">
        <v>1</v>
      </c>
      <c r="Y12" s="2781"/>
      <c r="Z12" s="2782"/>
      <c r="AA12" s="2783"/>
      <c r="AE12" s="14" t="s">
        <v>660</v>
      </c>
      <c r="AF12" s="423">
        <v>1</v>
      </c>
      <c r="AG12" s="14">
        <v>11000</v>
      </c>
      <c r="AH12" s="423">
        <v>18000</v>
      </c>
      <c r="AI12" s="423">
        <v>25000</v>
      </c>
      <c r="AQ12" s="458">
        <v>8</v>
      </c>
      <c r="AR12" s="458">
        <v>3</v>
      </c>
      <c r="AS12" s="458">
        <f>SUM(AQ12:AR12)</f>
        <v>11</v>
      </c>
    </row>
    <row r="13" spans="2:54" ht="37.15" customHeight="1">
      <c r="B13" s="733"/>
      <c r="C13" s="735">
        <v>2</v>
      </c>
      <c r="D13" s="2781"/>
      <c r="E13" s="2782"/>
      <c r="F13" s="2783"/>
      <c r="I13" s="735">
        <v>2</v>
      </c>
      <c r="J13" s="2781"/>
      <c r="K13" s="2782"/>
      <c r="L13" s="2783"/>
      <c r="N13" s="735">
        <v>2</v>
      </c>
      <c r="O13" s="2781"/>
      <c r="P13" s="2782"/>
      <c r="Q13" s="2783"/>
      <c r="S13" s="735">
        <v>2</v>
      </c>
      <c r="T13" s="2781"/>
      <c r="U13" s="2782"/>
      <c r="V13" s="2783"/>
      <c r="W13" s="14"/>
      <c r="X13" s="735">
        <v>2</v>
      </c>
      <c r="Y13" s="2781"/>
      <c r="Z13" s="2782"/>
      <c r="AA13" s="2783"/>
      <c r="AF13" s="423">
        <v>2</v>
      </c>
      <c r="AG13" s="423">
        <v>18000</v>
      </c>
      <c r="AH13" s="423">
        <v>25000</v>
      </c>
      <c r="AI13" s="423">
        <v>29000</v>
      </c>
    </row>
    <row r="14" spans="2:54" ht="37.15" customHeight="1">
      <c r="B14" s="733"/>
      <c r="C14" s="735">
        <v>3</v>
      </c>
      <c r="D14" s="2781"/>
      <c r="E14" s="2782"/>
      <c r="F14" s="2783"/>
      <c r="I14" s="735">
        <v>3</v>
      </c>
      <c r="J14" s="2781"/>
      <c r="K14" s="2782"/>
      <c r="L14" s="2783"/>
      <c r="N14" s="735">
        <v>3</v>
      </c>
      <c r="O14" s="2781"/>
      <c r="P14" s="2782"/>
      <c r="Q14" s="2783"/>
      <c r="S14" s="735">
        <v>3</v>
      </c>
      <c r="T14" s="2781"/>
      <c r="U14" s="2782"/>
      <c r="V14" s="2783"/>
      <c r="W14" s="14"/>
      <c r="X14" s="735">
        <v>3</v>
      </c>
      <c r="Y14" s="2781"/>
      <c r="Z14" s="2782"/>
      <c r="AA14" s="2783"/>
      <c r="AF14" s="423">
        <v>3</v>
      </c>
      <c r="AG14" s="423">
        <v>25000</v>
      </c>
      <c r="AH14" s="423">
        <v>29000</v>
      </c>
      <c r="AI14" s="522">
        <v>33000</v>
      </c>
    </row>
    <row r="15" spans="2:54" ht="37.15" customHeight="1">
      <c r="B15" s="733"/>
      <c r="C15" s="735">
        <v>4</v>
      </c>
      <c r="D15" s="2781"/>
      <c r="E15" s="2782"/>
      <c r="F15" s="2783"/>
      <c r="I15" s="735">
        <v>4</v>
      </c>
      <c r="J15" s="2781"/>
      <c r="K15" s="2782"/>
      <c r="L15" s="2783"/>
      <c r="N15" s="735">
        <v>4</v>
      </c>
      <c r="O15" s="2781"/>
      <c r="P15" s="2782"/>
      <c r="Q15" s="2783"/>
      <c r="S15" s="735">
        <v>4</v>
      </c>
      <c r="T15" s="2781"/>
      <c r="U15" s="2782"/>
      <c r="V15" s="2783"/>
      <c r="W15" s="14"/>
      <c r="X15" s="735">
        <v>4</v>
      </c>
      <c r="Y15" s="2781"/>
      <c r="Z15" s="2782"/>
      <c r="AA15" s="2783"/>
    </row>
    <row r="16" spans="2:54" ht="37.15" customHeight="1">
      <c r="B16" s="733"/>
      <c r="C16" s="735">
        <v>5</v>
      </c>
      <c r="D16" s="2781"/>
      <c r="E16" s="2782"/>
      <c r="F16" s="2783"/>
      <c r="I16" s="735">
        <v>5</v>
      </c>
      <c r="J16" s="2781"/>
      <c r="K16" s="2782"/>
      <c r="L16" s="2783"/>
      <c r="N16" s="735">
        <v>5</v>
      </c>
      <c r="O16" s="2781"/>
      <c r="P16" s="2782"/>
      <c r="Q16" s="2783"/>
      <c r="S16" s="735">
        <v>5</v>
      </c>
      <c r="T16" s="2781"/>
      <c r="U16" s="2782"/>
      <c r="V16" s="2783"/>
      <c r="W16" s="14"/>
      <c r="X16" s="735">
        <v>5</v>
      </c>
      <c r="Y16" s="2781"/>
      <c r="Z16" s="2782"/>
      <c r="AA16" s="2783"/>
      <c r="AE16" s="14">
        <v>1</v>
      </c>
    </row>
    <row r="17" spans="2:41" ht="37.15" customHeight="1">
      <c r="B17" s="733"/>
      <c r="C17" s="735">
        <v>6</v>
      </c>
      <c r="D17" s="2781"/>
      <c r="E17" s="2782"/>
      <c r="F17" s="2783"/>
      <c r="I17" s="735">
        <v>6</v>
      </c>
      <c r="J17" s="2781"/>
      <c r="K17" s="2782"/>
      <c r="L17" s="2783"/>
      <c r="N17" s="735">
        <v>6</v>
      </c>
      <c r="O17" s="2781"/>
      <c r="P17" s="2782"/>
      <c r="Q17" s="2783"/>
      <c r="S17" s="735">
        <v>6</v>
      </c>
      <c r="T17" s="2781"/>
      <c r="U17" s="2782"/>
      <c r="V17" s="2783"/>
      <c r="W17" s="14"/>
      <c r="X17" s="735">
        <v>6</v>
      </c>
      <c r="Y17" s="2781"/>
      <c r="Z17" s="2782"/>
      <c r="AA17" s="2783"/>
      <c r="AD17" s="505">
        <v>1</v>
      </c>
      <c r="AE17" s="14" t="s">
        <v>661</v>
      </c>
      <c r="AF17" s="14" t="s">
        <v>661</v>
      </c>
    </row>
    <row r="18" spans="2:41" ht="37.15" customHeight="1">
      <c r="B18" s="733"/>
      <c r="C18" s="735">
        <v>7</v>
      </c>
      <c r="D18" s="2781"/>
      <c r="E18" s="2782"/>
      <c r="F18" s="2783"/>
      <c r="I18" s="735">
        <v>7</v>
      </c>
      <c r="J18" s="2781"/>
      <c r="K18" s="2782"/>
      <c r="L18" s="2783"/>
      <c r="N18" s="735">
        <v>7</v>
      </c>
      <c r="O18" s="2781"/>
      <c r="P18" s="2782"/>
      <c r="Q18" s="2783"/>
      <c r="S18" s="735">
        <v>7</v>
      </c>
      <c r="T18" s="2781"/>
      <c r="U18" s="2782"/>
      <c r="V18" s="2783"/>
      <c r="W18" s="14"/>
      <c r="X18" s="735">
        <v>7</v>
      </c>
      <c r="Y18" s="2781"/>
      <c r="Z18" s="2782"/>
      <c r="AA18" s="2783"/>
      <c r="AD18" s="505">
        <v>1</v>
      </c>
      <c r="AE18" s="14" t="s">
        <v>661</v>
      </c>
      <c r="AF18" s="14" t="s">
        <v>655</v>
      </c>
      <c r="AG18" s="14" t="s">
        <v>656</v>
      </c>
    </row>
    <row r="19" spans="2:41" ht="37.15" customHeight="1">
      <c r="B19" s="733"/>
      <c r="C19" s="735">
        <v>8</v>
      </c>
      <c r="D19" s="2781"/>
      <c r="E19" s="2782"/>
      <c r="F19" s="2783"/>
      <c r="I19" s="735">
        <v>8</v>
      </c>
      <c r="J19" s="2781"/>
      <c r="K19" s="2782"/>
      <c r="L19" s="2783"/>
      <c r="N19" s="735">
        <v>8</v>
      </c>
      <c r="O19" s="2781"/>
      <c r="P19" s="2782"/>
      <c r="Q19" s="2783"/>
      <c r="S19" s="735">
        <v>8</v>
      </c>
      <c r="T19" s="2781"/>
      <c r="U19" s="2782"/>
      <c r="V19" s="2783"/>
      <c r="W19" s="14"/>
      <c r="X19" s="735">
        <v>8</v>
      </c>
      <c r="Y19" s="2781"/>
      <c r="Z19" s="2782"/>
      <c r="AA19" s="2783"/>
      <c r="AD19" s="505">
        <v>1</v>
      </c>
      <c r="AE19" s="14" t="s">
        <v>661</v>
      </c>
      <c r="AF19" s="14" t="s">
        <v>655</v>
      </c>
      <c r="AG19" s="14" t="s">
        <v>656</v>
      </c>
    </row>
    <row r="20" spans="2:41" ht="37.15" customHeight="1">
      <c r="B20" s="733"/>
      <c r="C20" s="735">
        <v>9</v>
      </c>
      <c r="D20" s="2781"/>
      <c r="E20" s="2782"/>
      <c r="F20" s="2783"/>
      <c r="I20" s="735">
        <v>9</v>
      </c>
      <c r="J20" s="2781"/>
      <c r="K20" s="2782"/>
      <c r="L20" s="2783"/>
      <c r="N20" s="735">
        <v>9</v>
      </c>
      <c r="O20" s="2781"/>
      <c r="P20" s="2782"/>
      <c r="Q20" s="2783"/>
      <c r="S20" s="735">
        <v>9</v>
      </c>
      <c r="T20" s="2781"/>
      <c r="U20" s="2782"/>
      <c r="V20" s="2783"/>
      <c r="W20" s="14"/>
      <c r="X20" s="735">
        <v>9</v>
      </c>
      <c r="Y20" s="2781"/>
      <c r="Z20" s="2782"/>
      <c r="AA20" s="2783"/>
    </row>
    <row r="21" spans="2:41" ht="37.15" customHeight="1">
      <c r="B21" s="733"/>
      <c r="C21" s="735">
        <v>10</v>
      </c>
      <c r="D21" s="2781"/>
      <c r="E21" s="2782"/>
      <c r="F21" s="2783"/>
      <c r="I21" s="735">
        <v>10</v>
      </c>
      <c r="J21" s="2781"/>
      <c r="K21" s="2782"/>
      <c r="L21" s="2783"/>
      <c r="N21" s="735">
        <v>10</v>
      </c>
      <c r="O21" s="2781"/>
      <c r="P21" s="2782"/>
      <c r="Q21" s="2783"/>
      <c r="S21" s="735">
        <v>10</v>
      </c>
      <c r="T21" s="2781"/>
      <c r="U21" s="2782"/>
      <c r="V21" s="2783"/>
      <c r="W21" s="14"/>
      <c r="X21" s="735">
        <v>10</v>
      </c>
      <c r="Y21" s="2781"/>
      <c r="Z21" s="2782"/>
      <c r="AA21" s="2783"/>
    </row>
    <row r="22" spans="2:41" ht="37.15" customHeight="1">
      <c r="B22" s="733"/>
      <c r="C22" s="735">
        <v>11</v>
      </c>
      <c r="D22" s="2781"/>
      <c r="E22" s="2782"/>
      <c r="F22" s="2783"/>
      <c r="I22" s="735">
        <v>11</v>
      </c>
      <c r="J22" s="2781"/>
      <c r="K22" s="2782"/>
      <c r="L22" s="2783"/>
      <c r="N22" s="735">
        <v>11</v>
      </c>
      <c r="O22" s="2781"/>
      <c r="P22" s="2782"/>
      <c r="Q22" s="2783"/>
      <c r="S22" s="735">
        <v>11</v>
      </c>
      <c r="T22" s="2781"/>
      <c r="U22" s="2782"/>
      <c r="V22" s="2783"/>
      <c r="W22" s="14"/>
      <c r="X22" s="735">
        <v>11</v>
      </c>
      <c r="Y22" s="2781"/>
      <c r="Z22" s="2782"/>
      <c r="AA22" s="2783"/>
      <c r="AH22" s="14" t="s">
        <v>657</v>
      </c>
    </row>
    <row r="23" spans="2:41" ht="37.15" customHeight="1">
      <c r="B23" s="733"/>
      <c r="C23" s="735">
        <v>12</v>
      </c>
      <c r="D23" s="2781"/>
      <c r="E23" s="2782"/>
      <c r="F23" s="2783"/>
      <c r="I23" s="735">
        <v>12</v>
      </c>
      <c r="J23" s="2781"/>
      <c r="K23" s="2782"/>
      <c r="L23" s="2783"/>
      <c r="N23" s="735">
        <v>12</v>
      </c>
      <c r="O23" s="2781"/>
      <c r="P23" s="2782"/>
      <c r="Q23" s="2783"/>
      <c r="S23" s="735">
        <v>12</v>
      </c>
      <c r="T23" s="2781"/>
      <c r="U23" s="2782"/>
      <c r="V23" s="2783"/>
      <c r="W23" s="14"/>
      <c r="X23" s="735">
        <v>12</v>
      </c>
      <c r="Y23" s="2781"/>
      <c r="Z23" s="2782"/>
      <c r="AA23" s="2783"/>
      <c r="AG23" s="14" t="s">
        <v>683</v>
      </c>
      <c r="AH23" s="14">
        <v>1</v>
      </c>
      <c r="AI23" s="14">
        <v>7000</v>
      </c>
      <c r="AL23" s="14" t="s">
        <v>657</v>
      </c>
    </row>
    <row r="24" spans="2:41" ht="37.15" customHeight="1">
      <c r="B24" s="733"/>
      <c r="C24" s="735">
        <v>13</v>
      </c>
      <c r="D24" s="2781"/>
      <c r="E24" s="2782"/>
      <c r="F24" s="2783"/>
      <c r="I24" s="735">
        <v>13</v>
      </c>
      <c r="J24" s="2781"/>
      <c r="K24" s="2782"/>
      <c r="L24" s="2783"/>
      <c r="N24" s="735">
        <v>13</v>
      </c>
      <c r="O24" s="2781"/>
      <c r="P24" s="2782"/>
      <c r="Q24" s="2783"/>
      <c r="S24" s="735">
        <v>13</v>
      </c>
      <c r="T24" s="2781"/>
      <c r="U24" s="2782"/>
      <c r="V24" s="2783"/>
      <c r="W24" s="14"/>
      <c r="X24" s="735">
        <v>13</v>
      </c>
      <c r="Y24" s="2781"/>
      <c r="Z24" s="2782"/>
      <c r="AA24" s="2783"/>
      <c r="AG24" s="14" t="s">
        <v>683</v>
      </c>
      <c r="AH24" s="14">
        <v>2</v>
      </c>
      <c r="AI24" s="14">
        <v>14000</v>
      </c>
      <c r="AK24" s="458">
        <v>1</v>
      </c>
      <c r="AL24" s="458">
        <v>1</v>
      </c>
      <c r="AM24" s="458"/>
      <c r="AN24" s="458"/>
      <c r="AO24" s="458"/>
    </row>
    <row r="25" spans="2:41" ht="37.15" customHeight="1">
      <c r="B25" s="733"/>
      <c r="C25" s="735">
        <v>14</v>
      </c>
      <c r="D25" s="2781"/>
      <c r="E25" s="2782"/>
      <c r="F25" s="2783"/>
      <c r="I25" s="735">
        <v>14</v>
      </c>
      <c r="J25" s="2781"/>
      <c r="K25" s="2782"/>
      <c r="L25" s="2783"/>
      <c r="N25" s="735">
        <v>14</v>
      </c>
      <c r="O25" s="2781"/>
      <c r="P25" s="2782"/>
      <c r="Q25" s="2783"/>
      <c r="S25" s="735">
        <v>14</v>
      </c>
      <c r="T25" s="2781"/>
      <c r="U25" s="2782"/>
      <c r="V25" s="2783"/>
      <c r="W25" s="14"/>
      <c r="X25" s="735">
        <v>14</v>
      </c>
      <c r="Y25" s="2781"/>
      <c r="Z25" s="2782"/>
      <c r="AA25" s="2783"/>
      <c r="AG25" s="14" t="s">
        <v>683</v>
      </c>
      <c r="AH25" s="14">
        <v>3</v>
      </c>
      <c r="AI25" s="14">
        <v>21000</v>
      </c>
      <c r="AK25" s="458">
        <v>2</v>
      </c>
      <c r="AL25" s="458">
        <v>1</v>
      </c>
      <c r="AM25" s="458"/>
      <c r="AN25" s="458"/>
      <c r="AO25" s="458"/>
    </row>
    <row r="26" spans="2:41" ht="37.15" customHeight="1">
      <c r="B26" s="733"/>
      <c r="C26" s="735">
        <v>15</v>
      </c>
      <c r="D26" s="2781"/>
      <c r="E26" s="2782"/>
      <c r="F26" s="2783"/>
      <c r="I26" s="735">
        <v>15</v>
      </c>
      <c r="J26" s="2781"/>
      <c r="K26" s="2782"/>
      <c r="L26" s="2783"/>
      <c r="N26" s="735">
        <v>15</v>
      </c>
      <c r="O26" s="2781"/>
      <c r="P26" s="2782"/>
      <c r="Q26" s="2783"/>
      <c r="S26" s="735">
        <v>15</v>
      </c>
      <c r="T26" s="2781"/>
      <c r="U26" s="2782"/>
      <c r="V26" s="2783"/>
      <c r="W26" s="14"/>
      <c r="X26" s="735">
        <v>15</v>
      </c>
      <c r="Y26" s="2781"/>
      <c r="Z26" s="2782"/>
      <c r="AA26" s="2783"/>
      <c r="AG26" s="14" t="s">
        <v>684</v>
      </c>
      <c r="AH26" s="14">
        <v>1</v>
      </c>
      <c r="AI26" s="14">
        <v>9000</v>
      </c>
      <c r="AK26" s="458">
        <v>3</v>
      </c>
      <c r="AL26" s="458">
        <v>1</v>
      </c>
      <c r="AM26" s="458"/>
      <c r="AN26" s="458"/>
      <c r="AO26" s="458"/>
    </row>
    <row r="27" spans="2:41" ht="37.15" customHeight="1">
      <c r="B27" s="739" t="s">
        <v>686</v>
      </c>
      <c r="C27" s="737" t="s">
        <v>696</v>
      </c>
      <c r="D27" s="2810"/>
      <c r="E27" s="2811"/>
      <c r="F27" s="2812"/>
      <c r="G27" s="738"/>
      <c r="H27" s="738"/>
      <c r="I27" s="737" t="s">
        <v>696</v>
      </c>
      <c r="J27" s="2810"/>
      <c r="K27" s="2811"/>
      <c r="L27" s="2812"/>
      <c r="M27" s="738"/>
      <c r="N27" s="737" t="s">
        <v>696</v>
      </c>
      <c r="O27" s="2810"/>
      <c r="P27" s="2811"/>
      <c r="Q27" s="2812"/>
      <c r="R27" s="738"/>
      <c r="S27" s="737" t="s">
        <v>696</v>
      </c>
      <c r="T27" s="2810"/>
      <c r="U27" s="2811"/>
      <c r="V27" s="2812"/>
      <c r="W27" s="738"/>
      <c r="X27" s="737" t="s">
        <v>696</v>
      </c>
      <c r="Y27" s="2810"/>
      <c r="Z27" s="2811"/>
      <c r="AA27" s="2812"/>
      <c r="AG27" s="14" t="s">
        <v>684</v>
      </c>
      <c r="AH27" s="14">
        <v>2</v>
      </c>
      <c r="AI27" s="14">
        <v>18000</v>
      </c>
      <c r="AK27" s="458">
        <v>4</v>
      </c>
      <c r="AL27" s="458">
        <v>2</v>
      </c>
      <c r="AM27" s="458"/>
      <c r="AN27" s="458"/>
      <c r="AO27" s="458"/>
    </row>
    <row r="28" spans="2:41" ht="37.15" customHeight="1">
      <c r="B28" s="733"/>
      <c r="C28" s="734">
        <v>17</v>
      </c>
      <c r="D28" s="2813"/>
      <c r="E28" s="2814"/>
      <c r="F28" s="2815"/>
      <c r="I28" s="734">
        <v>17</v>
      </c>
      <c r="J28" s="2813"/>
      <c r="K28" s="2814"/>
      <c r="L28" s="2815"/>
      <c r="N28" s="734">
        <v>17</v>
      </c>
      <c r="O28" s="2813"/>
      <c r="P28" s="2814"/>
      <c r="Q28" s="2815"/>
      <c r="S28" s="734">
        <v>17</v>
      </c>
      <c r="T28" s="2813"/>
      <c r="U28" s="2814"/>
      <c r="V28" s="2815"/>
      <c r="W28" s="14"/>
      <c r="X28" s="734">
        <v>17</v>
      </c>
      <c r="Y28" s="2813"/>
      <c r="Z28" s="2814"/>
      <c r="AA28" s="2815"/>
      <c r="AG28" s="14" t="s">
        <v>684</v>
      </c>
      <c r="AH28" s="14">
        <v>3</v>
      </c>
      <c r="AI28" s="14">
        <v>27000</v>
      </c>
      <c r="AK28" s="458">
        <v>5</v>
      </c>
      <c r="AL28" s="458">
        <v>2</v>
      </c>
      <c r="AM28" s="458"/>
      <c r="AN28" s="458"/>
      <c r="AO28" s="458"/>
    </row>
    <row r="29" spans="2:41" ht="37.15" customHeight="1">
      <c r="B29" s="753" t="s">
        <v>687</v>
      </c>
      <c r="C29" s="736" t="s">
        <v>697</v>
      </c>
      <c r="D29" s="2807"/>
      <c r="E29" s="2808"/>
      <c r="F29" s="2809"/>
      <c r="G29" s="754"/>
      <c r="H29" s="754"/>
      <c r="I29" s="736" t="s">
        <v>697</v>
      </c>
      <c r="J29" s="2807"/>
      <c r="K29" s="2808"/>
      <c r="L29" s="2809"/>
      <c r="M29" s="754"/>
      <c r="N29" s="736" t="s">
        <v>697</v>
      </c>
      <c r="O29" s="2807"/>
      <c r="P29" s="2808"/>
      <c r="Q29" s="2809"/>
      <c r="R29" s="754"/>
      <c r="S29" s="736" t="s">
        <v>697</v>
      </c>
      <c r="T29" s="2807"/>
      <c r="U29" s="2808"/>
      <c r="V29" s="2809"/>
      <c r="W29" s="754"/>
      <c r="X29" s="736" t="s">
        <v>697</v>
      </c>
      <c r="Y29" s="2807"/>
      <c r="Z29" s="2808"/>
      <c r="AA29" s="2809"/>
      <c r="AK29" s="458">
        <v>6</v>
      </c>
      <c r="AL29" s="458">
        <v>2</v>
      </c>
    </row>
    <row r="30" spans="2:41" ht="37.15" customHeight="1">
      <c r="B30" s="742" t="s">
        <v>748</v>
      </c>
      <c r="C30" s="740"/>
      <c r="D30" s="741"/>
      <c r="E30" s="741"/>
      <c r="F30" s="741"/>
      <c r="I30" s="740"/>
      <c r="J30" s="741"/>
      <c r="K30" s="741"/>
      <c r="L30" s="741"/>
      <c r="N30" s="740"/>
      <c r="O30" s="741"/>
      <c r="P30" s="741"/>
      <c r="Q30" s="741"/>
      <c r="S30" s="740"/>
      <c r="T30" s="741"/>
      <c r="U30" s="741"/>
      <c r="V30" s="741"/>
      <c r="W30" s="14"/>
      <c r="X30" s="740"/>
      <c r="Y30" s="741"/>
      <c r="Z30" s="741"/>
      <c r="AA30" s="741"/>
      <c r="AK30" s="458">
        <v>7</v>
      </c>
      <c r="AL30" s="458">
        <v>3</v>
      </c>
    </row>
    <row r="31" spans="2:41" ht="60.4" customHeight="1">
      <c r="B31" s="2816" t="s">
        <v>43</v>
      </c>
      <c r="C31" s="2816"/>
      <c r="D31" s="2816"/>
      <c r="E31" s="2822">
        <f>E3</f>
        <v>0</v>
      </c>
      <c r="F31" s="2822"/>
      <c r="G31" s="2822"/>
      <c r="H31" s="2822"/>
      <c r="I31" s="2822"/>
      <c r="J31" s="2822"/>
      <c r="K31" s="2822"/>
      <c r="L31" s="2822"/>
      <c r="M31" s="2822"/>
      <c r="N31" s="2822"/>
      <c r="O31" s="2822"/>
      <c r="P31" s="2822"/>
      <c r="Q31" s="2822"/>
      <c r="R31" s="2822"/>
      <c r="S31" s="2822"/>
      <c r="T31" s="2822"/>
      <c r="U31" s="2822"/>
      <c r="V31" s="2822"/>
      <c r="W31" s="2822"/>
      <c r="X31" s="2822"/>
      <c r="Y31" s="2822"/>
      <c r="Z31" s="2822"/>
      <c r="AA31" s="2822"/>
      <c r="AK31" s="458">
        <v>8</v>
      </c>
      <c r="AL31" s="458">
        <v>3</v>
      </c>
    </row>
    <row r="32" spans="2:41" s="388" customFormat="1" ht="38.65" customHeight="1">
      <c r="B32" s="1258">
        <v>3</v>
      </c>
      <c r="C32" s="507" t="s">
        <v>351</v>
      </c>
      <c r="E32" s="388">
        <v>6</v>
      </c>
      <c r="F32" s="508" t="s">
        <v>685</v>
      </c>
      <c r="I32" s="507" t="s">
        <v>351</v>
      </c>
      <c r="K32" s="388">
        <v>7</v>
      </c>
      <c r="L32" s="508" t="s">
        <v>685</v>
      </c>
      <c r="N32" s="507" t="s">
        <v>351</v>
      </c>
      <c r="P32" s="388">
        <v>8</v>
      </c>
      <c r="Q32" s="508" t="s">
        <v>685</v>
      </c>
      <c r="S32" s="507" t="s">
        <v>351</v>
      </c>
      <c r="U32" s="388">
        <v>9</v>
      </c>
      <c r="V32" s="508" t="s">
        <v>685</v>
      </c>
      <c r="X32" s="507" t="s">
        <v>351</v>
      </c>
      <c r="Z32" s="388">
        <v>10</v>
      </c>
      <c r="AA32" s="508" t="s">
        <v>685</v>
      </c>
      <c r="AK32" s="511">
        <v>9</v>
      </c>
      <c r="AL32" s="511">
        <v>3</v>
      </c>
    </row>
    <row r="33" spans="2:48" ht="15.75" customHeight="1">
      <c r="B33" s="733"/>
      <c r="C33" s="2784" t="s">
        <v>36</v>
      </c>
      <c r="D33" s="2786" t="s">
        <v>154</v>
      </c>
      <c r="E33" s="2787"/>
      <c r="F33" s="2788"/>
      <c r="I33" s="2784" t="s">
        <v>36</v>
      </c>
      <c r="J33" s="2786" t="s">
        <v>154</v>
      </c>
      <c r="K33" s="2787"/>
      <c r="L33" s="2788"/>
      <c r="N33" s="2784" t="s">
        <v>36</v>
      </c>
      <c r="O33" s="2786" t="s">
        <v>154</v>
      </c>
      <c r="P33" s="2787"/>
      <c r="Q33" s="2788"/>
      <c r="S33" s="2784" t="s">
        <v>36</v>
      </c>
      <c r="T33" s="2786" t="s">
        <v>154</v>
      </c>
      <c r="U33" s="2787"/>
      <c r="V33" s="2788"/>
      <c r="W33" s="14"/>
      <c r="X33" s="2784" t="s">
        <v>36</v>
      </c>
      <c r="Y33" s="2786" t="s">
        <v>154</v>
      </c>
      <c r="Z33" s="2787"/>
      <c r="AA33" s="2788"/>
      <c r="AF33" s="520" t="s">
        <v>663</v>
      </c>
      <c r="AK33" s="14">
        <v>10</v>
      </c>
      <c r="AL33" s="14">
        <v>3</v>
      </c>
      <c r="AQ33" s="458"/>
      <c r="AR33" s="458"/>
      <c r="AS33" s="458"/>
      <c r="AV33" s="521"/>
    </row>
    <row r="34" spans="2:48" ht="15.75" customHeight="1">
      <c r="B34" s="733"/>
      <c r="C34" s="2785"/>
      <c r="D34" s="2789"/>
      <c r="E34" s="2790"/>
      <c r="F34" s="2791"/>
      <c r="I34" s="2785"/>
      <c r="J34" s="2789"/>
      <c r="K34" s="2790"/>
      <c r="L34" s="2791"/>
      <c r="N34" s="2785"/>
      <c r="O34" s="2789"/>
      <c r="P34" s="2790"/>
      <c r="Q34" s="2791"/>
      <c r="S34" s="2785"/>
      <c r="T34" s="2789"/>
      <c r="U34" s="2790"/>
      <c r="V34" s="2791"/>
      <c r="W34" s="14"/>
      <c r="X34" s="2785"/>
      <c r="Y34" s="2789"/>
      <c r="Z34" s="2790"/>
      <c r="AA34" s="2791"/>
      <c r="AE34" s="14" t="s">
        <v>659</v>
      </c>
      <c r="AG34" s="423">
        <v>1</v>
      </c>
      <c r="AH34" s="423">
        <v>2</v>
      </c>
      <c r="AI34" s="423">
        <v>3</v>
      </c>
      <c r="AQ34" s="458">
        <v>7</v>
      </c>
      <c r="AR34" s="458">
        <v>4</v>
      </c>
      <c r="AS34" s="458">
        <f>SUM(AQ34:AR34)</f>
        <v>11</v>
      </c>
    </row>
    <row r="35" spans="2:48" ht="37.15" customHeight="1">
      <c r="B35" s="733"/>
      <c r="C35" s="734">
        <v>1</v>
      </c>
      <c r="D35" s="2781"/>
      <c r="E35" s="2782"/>
      <c r="F35" s="2783"/>
      <c r="I35" s="734">
        <v>1</v>
      </c>
      <c r="J35" s="2781"/>
      <c r="K35" s="2782"/>
      <c r="L35" s="2783"/>
      <c r="N35" s="734">
        <v>1</v>
      </c>
      <c r="O35" s="2781"/>
      <c r="P35" s="2782"/>
      <c r="Q35" s="2783"/>
      <c r="S35" s="734">
        <v>1</v>
      </c>
      <c r="T35" s="2781"/>
      <c r="U35" s="2782"/>
      <c r="V35" s="2783"/>
      <c r="W35" s="14"/>
      <c r="X35" s="734">
        <v>1</v>
      </c>
      <c r="Y35" s="2781"/>
      <c r="Z35" s="2782"/>
      <c r="AA35" s="2783"/>
      <c r="AE35" s="14" t="s">
        <v>660</v>
      </c>
      <c r="AF35" s="423">
        <v>1</v>
      </c>
      <c r="AG35" s="14">
        <v>11000</v>
      </c>
      <c r="AH35" s="423">
        <v>18000</v>
      </c>
      <c r="AI35" s="423">
        <v>25000</v>
      </c>
      <c r="AQ35" s="458">
        <v>8</v>
      </c>
      <c r="AR35" s="458">
        <v>3</v>
      </c>
      <c r="AS35" s="458">
        <f>SUM(AQ35:AR35)</f>
        <v>11</v>
      </c>
    </row>
    <row r="36" spans="2:48" ht="37.15" customHeight="1">
      <c r="B36" s="733"/>
      <c r="C36" s="735">
        <v>2</v>
      </c>
      <c r="D36" s="2781"/>
      <c r="E36" s="2782"/>
      <c r="F36" s="2783"/>
      <c r="I36" s="735">
        <v>2</v>
      </c>
      <c r="J36" s="2781"/>
      <c r="K36" s="2782"/>
      <c r="L36" s="2783"/>
      <c r="N36" s="735">
        <v>2</v>
      </c>
      <c r="O36" s="2781"/>
      <c r="P36" s="2782"/>
      <c r="Q36" s="2783"/>
      <c r="S36" s="735">
        <v>2</v>
      </c>
      <c r="T36" s="2781"/>
      <c r="U36" s="2782"/>
      <c r="V36" s="2783"/>
      <c r="W36" s="14"/>
      <c r="X36" s="735">
        <v>2</v>
      </c>
      <c r="Y36" s="2781"/>
      <c r="Z36" s="2782"/>
      <c r="AA36" s="2783"/>
      <c r="AF36" s="423">
        <v>2</v>
      </c>
      <c r="AG36" s="423">
        <v>18000</v>
      </c>
      <c r="AH36" s="423">
        <v>25000</v>
      </c>
      <c r="AI36" s="423">
        <v>29000</v>
      </c>
    </row>
    <row r="37" spans="2:48" ht="37.15" customHeight="1">
      <c r="B37" s="733"/>
      <c r="C37" s="735">
        <v>3</v>
      </c>
      <c r="D37" s="2781"/>
      <c r="E37" s="2782"/>
      <c r="F37" s="2783"/>
      <c r="I37" s="735">
        <v>3</v>
      </c>
      <c r="J37" s="2781"/>
      <c r="K37" s="2782"/>
      <c r="L37" s="2783"/>
      <c r="N37" s="735">
        <v>3</v>
      </c>
      <c r="O37" s="2781"/>
      <c r="P37" s="2782"/>
      <c r="Q37" s="2783"/>
      <c r="S37" s="735">
        <v>3</v>
      </c>
      <c r="T37" s="2781"/>
      <c r="U37" s="2782"/>
      <c r="V37" s="2783"/>
      <c r="W37" s="14"/>
      <c r="X37" s="735">
        <v>3</v>
      </c>
      <c r="Y37" s="2781"/>
      <c r="Z37" s="2782"/>
      <c r="AA37" s="2783"/>
      <c r="AF37" s="423">
        <v>3</v>
      </c>
      <c r="AG37" s="423">
        <v>25000</v>
      </c>
      <c r="AH37" s="423">
        <v>29000</v>
      </c>
      <c r="AI37" s="522">
        <v>33000</v>
      </c>
    </row>
    <row r="38" spans="2:48" ht="37.15" customHeight="1">
      <c r="B38" s="733"/>
      <c r="C38" s="735">
        <v>4</v>
      </c>
      <c r="D38" s="2781"/>
      <c r="E38" s="2782"/>
      <c r="F38" s="2783"/>
      <c r="I38" s="735">
        <v>4</v>
      </c>
      <c r="J38" s="2781"/>
      <c r="K38" s="2782"/>
      <c r="L38" s="2783"/>
      <c r="N38" s="735">
        <v>4</v>
      </c>
      <c r="O38" s="2781"/>
      <c r="P38" s="2782"/>
      <c r="Q38" s="2783"/>
      <c r="S38" s="735">
        <v>4</v>
      </c>
      <c r="T38" s="2781"/>
      <c r="U38" s="2782"/>
      <c r="V38" s="2783"/>
      <c r="W38" s="14"/>
      <c r="X38" s="735">
        <v>4</v>
      </c>
      <c r="Y38" s="2781"/>
      <c r="Z38" s="2782"/>
      <c r="AA38" s="2783"/>
    </row>
    <row r="39" spans="2:48" ht="37.15" customHeight="1">
      <c r="B39" s="733"/>
      <c r="C39" s="735">
        <v>5</v>
      </c>
      <c r="D39" s="2781"/>
      <c r="E39" s="2782"/>
      <c r="F39" s="2783"/>
      <c r="I39" s="735">
        <v>5</v>
      </c>
      <c r="J39" s="2781"/>
      <c r="K39" s="2782"/>
      <c r="L39" s="2783"/>
      <c r="N39" s="735">
        <v>5</v>
      </c>
      <c r="O39" s="2781"/>
      <c r="P39" s="2782"/>
      <c r="Q39" s="2783"/>
      <c r="S39" s="735">
        <v>5</v>
      </c>
      <c r="T39" s="2781"/>
      <c r="U39" s="2782"/>
      <c r="V39" s="2783"/>
      <c r="W39" s="14"/>
      <c r="X39" s="735">
        <v>5</v>
      </c>
      <c r="Y39" s="2781"/>
      <c r="Z39" s="2782"/>
      <c r="AA39" s="2783"/>
      <c r="AE39" s="14">
        <v>1</v>
      </c>
      <c r="AP39" s="14">
        <v>1</v>
      </c>
      <c r="AQ39" s="14">
        <v>2</v>
      </c>
      <c r="AR39" s="14">
        <v>3</v>
      </c>
    </row>
    <row r="40" spans="2:48" ht="37.15" customHeight="1">
      <c r="B40" s="733"/>
      <c r="C40" s="735">
        <v>6</v>
      </c>
      <c r="D40" s="2781"/>
      <c r="E40" s="2782"/>
      <c r="F40" s="2783"/>
      <c r="I40" s="735">
        <v>6</v>
      </c>
      <c r="J40" s="2781"/>
      <c r="K40" s="2782"/>
      <c r="L40" s="2783"/>
      <c r="N40" s="735">
        <v>6</v>
      </c>
      <c r="O40" s="2781"/>
      <c r="P40" s="2782"/>
      <c r="Q40" s="2783"/>
      <c r="S40" s="735">
        <v>6</v>
      </c>
      <c r="T40" s="2781"/>
      <c r="U40" s="2782"/>
      <c r="V40" s="2783"/>
      <c r="W40" s="14"/>
      <c r="X40" s="735">
        <v>6</v>
      </c>
      <c r="Y40" s="2781"/>
      <c r="Z40" s="2782"/>
      <c r="AA40" s="2783"/>
      <c r="AD40" s="505">
        <v>1</v>
      </c>
      <c r="AE40" s="14" t="s">
        <v>661</v>
      </c>
      <c r="AF40" s="14" t="s">
        <v>661</v>
      </c>
      <c r="AO40" s="14" t="s">
        <v>735</v>
      </c>
      <c r="AP40" s="14">
        <v>7000</v>
      </c>
      <c r="AQ40" s="14">
        <v>14000</v>
      </c>
      <c r="AR40" s="14">
        <v>21000</v>
      </c>
    </row>
    <row r="41" spans="2:48" ht="37.15" customHeight="1">
      <c r="B41" s="733"/>
      <c r="C41" s="735">
        <v>7</v>
      </c>
      <c r="D41" s="2781"/>
      <c r="E41" s="2782"/>
      <c r="F41" s="2783"/>
      <c r="I41" s="735">
        <v>7</v>
      </c>
      <c r="J41" s="2781"/>
      <c r="K41" s="2782"/>
      <c r="L41" s="2783"/>
      <c r="N41" s="735">
        <v>7</v>
      </c>
      <c r="O41" s="2781"/>
      <c r="P41" s="2782"/>
      <c r="Q41" s="2783"/>
      <c r="S41" s="735">
        <v>7</v>
      </c>
      <c r="T41" s="2781"/>
      <c r="U41" s="2782"/>
      <c r="V41" s="2783"/>
      <c r="W41" s="14"/>
      <c r="X41" s="735">
        <v>7</v>
      </c>
      <c r="Y41" s="2781"/>
      <c r="Z41" s="2782"/>
      <c r="AA41" s="2783"/>
      <c r="AD41" s="505">
        <v>1</v>
      </c>
      <c r="AE41" s="14" t="s">
        <v>661</v>
      </c>
      <c r="AF41" s="14" t="s">
        <v>655</v>
      </c>
      <c r="AG41" s="14" t="s">
        <v>656</v>
      </c>
      <c r="AO41" s="14" t="s">
        <v>736</v>
      </c>
      <c r="AP41" s="14">
        <v>9000</v>
      </c>
      <c r="AQ41" s="14">
        <v>18000</v>
      </c>
      <c r="AR41" s="14">
        <v>27000</v>
      </c>
    </row>
    <row r="42" spans="2:48" ht="37.15" customHeight="1">
      <c r="B42" s="733"/>
      <c r="C42" s="735">
        <v>8</v>
      </c>
      <c r="D42" s="2781"/>
      <c r="E42" s="2782"/>
      <c r="F42" s="2783"/>
      <c r="I42" s="735">
        <v>8</v>
      </c>
      <c r="J42" s="2781"/>
      <c r="K42" s="2782"/>
      <c r="L42" s="2783"/>
      <c r="N42" s="735">
        <v>8</v>
      </c>
      <c r="O42" s="2781"/>
      <c r="P42" s="2782"/>
      <c r="Q42" s="2783"/>
      <c r="S42" s="735">
        <v>8</v>
      </c>
      <c r="T42" s="2781"/>
      <c r="U42" s="2782"/>
      <c r="V42" s="2783"/>
      <c r="W42" s="14"/>
      <c r="X42" s="735">
        <v>8</v>
      </c>
      <c r="Y42" s="2781"/>
      <c r="Z42" s="2782"/>
      <c r="AA42" s="2783"/>
      <c r="AD42" s="505">
        <v>1</v>
      </c>
      <c r="AE42" s="14" t="s">
        <v>661</v>
      </c>
      <c r="AF42" s="14" t="s">
        <v>655</v>
      </c>
      <c r="AG42" s="14" t="s">
        <v>656</v>
      </c>
    </row>
    <row r="43" spans="2:48" ht="37.15" customHeight="1">
      <c r="B43" s="733"/>
      <c r="C43" s="735">
        <v>9</v>
      </c>
      <c r="D43" s="2781"/>
      <c r="E43" s="2782"/>
      <c r="F43" s="2783"/>
      <c r="I43" s="735">
        <v>9</v>
      </c>
      <c r="J43" s="2781"/>
      <c r="K43" s="2782"/>
      <c r="L43" s="2783"/>
      <c r="N43" s="735">
        <v>9</v>
      </c>
      <c r="O43" s="2781"/>
      <c r="P43" s="2782"/>
      <c r="Q43" s="2783"/>
      <c r="S43" s="735">
        <v>9</v>
      </c>
      <c r="T43" s="2781"/>
      <c r="U43" s="2782"/>
      <c r="V43" s="2783"/>
      <c r="W43" s="14"/>
      <c r="X43" s="735">
        <v>9</v>
      </c>
      <c r="Y43" s="2781"/>
      <c r="Z43" s="2782"/>
      <c r="AA43" s="2783"/>
    </row>
    <row r="44" spans="2:48" ht="37.15" customHeight="1">
      <c r="B44" s="733"/>
      <c r="C44" s="735">
        <v>10</v>
      </c>
      <c r="D44" s="2781"/>
      <c r="E44" s="2782"/>
      <c r="F44" s="2783"/>
      <c r="I44" s="735">
        <v>10</v>
      </c>
      <c r="J44" s="2781"/>
      <c r="K44" s="2782"/>
      <c r="L44" s="2783"/>
      <c r="N44" s="735">
        <v>10</v>
      </c>
      <c r="O44" s="2781"/>
      <c r="P44" s="2782"/>
      <c r="Q44" s="2783"/>
      <c r="S44" s="735">
        <v>10</v>
      </c>
      <c r="T44" s="2781"/>
      <c r="U44" s="2782"/>
      <c r="V44" s="2783"/>
      <c r="W44" s="14"/>
      <c r="X44" s="735">
        <v>10</v>
      </c>
      <c r="Y44" s="2781"/>
      <c r="Z44" s="2782"/>
      <c r="AA44" s="2783"/>
    </row>
    <row r="45" spans="2:48" ht="37.15" customHeight="1">
      <c r="B45" s="733"/>
      <c r="C45" s="735">
        <v>11</v>
      </c>
      <c r="D45" s="2781"/>
      <c r="E45" s="2782"/>
      <c r="F45" s="2783"/>
      <c r="I45" s="735">
        <v>11</v>
      </c>
      <c r="J45" s="2781"/>
      <c r="K45" s="2782"/>
      <c r="L45" s="2783"/>
      <c r="N45" s="735">
        <v>11</v>
      </c>
      <c r="O45" s="2781"/>
      <c r="P45" s="2782"/>
      <c r="Q45" s="2783"/>
      <c r="S45" s="735">
        <v>11</v>
      </c>
      <c r="T45" s="2781"/>
      <c r="U45" s="2782"/>
      <c r="V45" s="2783"/>
      <c r="W45" s="14"/>
      <c r="X45" s="735">
        <v>11</v>
      </c>
      <c r="Y45" s="2781"/>
      <c r="Z45" s="2782"/>
      <c r="AA45" s="2783"/>
      <c r="AH45" s="14" t="s">
        <v>657</v>
      </c>
    </row>
    <row r="46" spans="2:48" ht="37.15" customHeight="1">
      <c r="B46" s="733"/>
      <c r="C46" s="735">
        <v>12</v>
      </c>
      <c r="D46" s="2781"/>
      <c r="E46" s="2782"/>
      <c r="F46" s="2783"/>
      <c r="I46" s="735">
        <v>12</v>
      </c>
      <c r="J46" s="2781"/>
      <c r="K46" s="2782"/>
      <c r="L46" s="2783"/>
      <c r="N46" s="735">
        <v>12</v>
      </c>
      <c r="O46" s="2781"/>
      <c r="P46" s="2782"/>
      <c r="Q46" s="2783"/>
      <c r="S46" s="735">
        <v>12</v>
      </c>
      <c r="T46" s="2781"/>
      <c r="U46" s="2782"/>
      <c r="V46" s="2783"/>
      <c r="W46" s="14"/>
      <c r="X46" s="735">
        <v>12</v>
      </c>
      <c r="Y46" s="2781"/>
      <c r="Z46" s="2782"/>
      <c r="AA46" s="2783"/>
      <c r="AG46" s="14" t="s">
        <v>683</v>
      </c>
      <c r="AH46" s="14">
        <v>1</v>
      </c>
      <c r="AI46" s="14">
        <v>7000</v>
      </c>
      <c r="AL46" s="14" t="s">
        <v>657</v>
      </c>
    </row>
    <row r="47" spans="2:48" ht="37.15" customHeight="1">
      <c r="B47" s="733"/>
      <c r="C47" s="735">
        <v>13</v>
      </c>
      <c r="D47" s="2781"/>
      <c r="E47" s="2782"/>
      <c r="F47" s="2783"/>
      <c r="I47" s="735">
        <v>13</v>
      </c>
      <c r="J47" s="2781"/>
      <c r="K47" s="2782"/>
      <c r="L47" s="2783"/>
      <c r="N47" s="735">
        <v>13</v>
      </c>
      <c r="O47" s="2781"/>
      <c r="P47" s="2782"/>
      <c r="Q47" s="2783"/>
      <c r="S47" s="735">
        <v>13</v>
      </c>
      <c r="T47" s="2781"/>
      <c r="U47" s="2782"/>
      <c r="V47" s="2783"/>
      <c r="W47" s="14"/>
      <c r="X47" s="735">
        <v>13</v>
      </c>
      <c r="Y47" s="2781"/>
      <c r="Z47" s="2782"/>
      <c r="AA47" s="2783"/>
      <c r="AG47" s="14" t="s">
        <v>683</v>
      </c>
      <c r="AH47" s="14">
        <v>2</v>
      </c>
      <c r="AI47" s="14">
        <v>14000</v>
      </c>
      <c r="AK47" s="458">
        <v>1</v>
      </c>
      <c r="AL47" s="458">
        <v>1</v>
      </c>
      <c r="AM47" s="458"/>
      <c r="AN47" s="458"/>
      <c r="AO47" s="458"/>
    </row>
    <row r="48" spans="2:48" ht="37.15" customHeight="1">
      <c r="B48" s="733"/>
      <c r="C48" s="735">
        <v>14</v>
      </c>
      <c r="D48" s="2781"/>
      <c r="E48" s="2782"/>
      <c r="F48" s="2783"/>
      <c r="I48" s="735">
        <v>14</v>
      </c>
      <c r="J48" s="2781"/>
      <c r="K48" s="2782"/>
      <c r="L48" s="2783"/>
      <c r="N48" s="735">
        <v>14</v>
      </c>
      <c r="O48" s="2781"/>
      <c r="P48" s="2782"/>
      <c r="Q48" s="2783"/>
      <c r="S48" s="735">
        <v>14</v>
      </c>
      <c r="T48" s="2781"/>
      <c r="U48" s="2782"/>
      <c r="V48" s="2783"/>
      <c r="W48" s="14"/>
      <c r="X48" s="735">
        <v>14</v>
      </c>
      <c r="Y48" s="2781"/>
      <c r="Z48" s="2782"/>
      <c r="AA48" s="2783"/>
      <c r="AG48" s="14" t="s">
        <v>683</v>
      </c>
      <c r="AH48" s="14">
        <v>3</v>
      </c>
      <c r="AI48" s="14">
        <v>21000</v>
      </c>
      <c r="AK48" s="458">
        <v>2</v>
      </c>
      <c r="AL48" s="458">
        <v>1</v>
      </c>
      <c r="AM48" s="458"/>
      <c r="AN48" s="458"/>
      <c r="AO48" s="458"/>
    </row>
    <row r="49" spans="2:48" ht="37.15" customHeight="1">
      <c r="B49" s="733"/>
      <c r="C49" s="735">
        <v>15</v>
      </c>
      <c r="D49" s="2781"/>
      <c r="E49" s="2782"/>
      <c r="F49" s="2783"/>
      <c r="I49" s="735">
        <v>15</v>
      </c>
      <c r="J49" s="2781"/>
      <c r="K49" s="2782"/>
      <c r="L49" s="2783"/>
      <c r="N49" s="735">
        <v>15</v>
      </c>
      <c r="O49" s="2781"/>
      <c r="P49" s="2782"/>
      <c r="Q49" s="2783"/>
      <c r="S49" s="735">
        <v>15</v>
      </c>
      <c r="T49" s="2781"/>
      <c r="U49" s="2782"/>
      <c r="V49" s="2783"/>
      <c r="W49" s="14"/>
      <c r="X49" s="735">
        <v>15</v>
      </c>
      <c r="Y49" s="2781"/>
      <c r="Z49" s="2782"/>
      <c r="AA49" s="2783"/>
      <c r="AG49" s="14" t="s">
        <v>684</v>
      </c>
      <c r="AH49" s="14">
        <v>1</v>
      </c>
      <c r="AI49" s="14">
        <v>9000</v>
      </c>
      <c r="AK49" s="458">
        <v>3</v>
      </c>
      <c r="AL49" s="458">
        <v>1</v>
      </c>
      <c r="AM49" s="458"/>
      <c r="AN49" s="458"/>
      <c r="AO49" s="458"/>
    </row>
    <row r="50" spans="2:48" ht="37.15" customHeight="1">
      <c r="B50" s="739" t="s">
        <v>686</v>
      </c>
      <c r="C50" s="737" t="s">
        <v>696</v>
      </c>
      <c r="D50" s="2810"/>
      <c r="E50" s="2811"/>
      <c r="F50" s="2812"/>
      <c r="G50" s="738"/>
      <c r="H50" s="738"/>
      <c r="I50" s="737" t="s">
        <v>696</v>
      </c>
      <c r="J50" s="2810"/>
      <c r="K50" s="2811"/>
      <c r="L50" s="2812"/>
      <c r="M50" s="738"/>
      <c r="N50" s="737" t="s">
        <v>696</v>
      </c>
      <c r="O50" s="2810"/>
      <c r="P50" s="2811"/>
      <c r="Q50" s="2812"/>
      <c r="R50" s="738"/>
      <c r="S50" s="737" t="s">
        <v>696</v>
      </c>
      <c r="T50" s="2810"/>
      <c r="U50" s="2811"/>
      <c r="V50" s="2812"/>
      <c r="W50" s="738"/>
      <c r="X50" s="737" t="s">
        <v>696</v>
      </c>
      <c r="Y50" s="2810"/>
      <c r="Z50" s="2811"/>
      <c r="AA50" s="2812"/>
      <c r="AG50" s="14" t="s">
        <v>684</v>
      </c>
      <c r="AH50" s="14">
        <v>2</v>
      </c>
      <c r="AI50" s="14">
        <v>18000</v>
      </c>
      <c r="AK50" s="458">
        <v>4</v>
      </c>
      <c r="AL50" s="458">
        <v>2</v>
      </c>
      <c r="AM50" s="458"/>
      <c r="AN50" s="458"/>
      <c r="AO50" s="458"/>
    </row>
    <row r="51" spans="2:48" ht="37.15" customHeight="1">
      <c r="B51" s="733"/>
      <c r="C51" s="734">
        <v>17</v>
      </c>
      <c r="D51" s="2813"/>
      <c r="E51" s="2814"/>
      <c r="F51" s="2815"/>
      <c r="I51" s="734">
        <v>17</v>
      </c>
      <c r="J51" s="2813"/>
      <c r="K51" s="2814"/>
      <c r="L51" s="2815"/>
      <c r="N51" s="734">
        <v>17</v>
      </c>
      <c r="O51" s="2813"/>
      <c r="P51" s="2814"/>
      <c r="Q51" s="2815"/>
      <c r="S51" s="734">
        <v>17</v>
      </c>
      <c r="T51" s="2813"/>
      <c r="U51" s="2814"/>
      <c r="V51" s="2815"/>
      <c r="W51" s="14"/>
      <c r="X51" s="734">
        <v>17</v>
      </c>
      <c r="Y51" s="2813"/>
      <c r="Z51" s="2814"/>
      <c r="AA51" s="2815"/>
      <c r="AG51" s="14" t="s">
        <v>684</v>
      </c>
      <c r="AH51" s="14">
        <v>3</v>
      </c>
      <c r="AI51" s="14">
        <v>27000</v>
      </c>
      <c r="AK51" s="458">
        <v>5</v>
      </c>
      <c r="AL51" s="458">
        <v>2</v>
      </c>
      <c r="AM51" s="458"/>
      <c r="AN51" s="458"/>
      <c r="AO51" s="458"/>
    </row>
    <row r="52" spans="2:48" ht="37.15" customHeight="1">
      <c r="B52" s="753" t="s">
        <v>687</v>
      </c>
      <c r="C52" s="736" t="s">
        <v>697</v>
      </c>
      <c r="D52" s="2807"/>
      <c r="E52" s="2808"/>
      <c r="F52" s="2809"/>
      <c r="G52" s="754"/>
      <c r="H52" s="754"/>
      <c r="I52" s="736" t="s">
        <v>697</v>
      </c>
      <c r="J52" s="2807"/>
      <c r="K52" s="2808"/>
      <c r="L52" s="2809"/>
      <c r="M52" s="754"/>
      <c r="N52" s="736" t="s">
        <v>697</v>
      </c>
      <c r="O52" s="2807"/>
      <c r="P52" s="2808"/>
      <c r="Q52" s="2809"/>
      <c r="R52" s="754"/>
      <c r="S52" s="736" t="s">
        <v>697</v>
      </c>
      <c r="T52" s="2807"/>
      <c r="U52" s="2808"/>
      <c r="V52" s="2809"/>
      <c r="W52" s="754"/>
      <c r="X52" s="736" t="s">
        <v>697</v>
      </c>
      <c r="Y52" s="2807"/>
      <c r="Z52" s="2808"/>
      <c r="AA52" s="2809"/>
      <c r="AK52" s="458">
        <v>6</v>
      </c>
      <c r="AL52" s="458">
        <v>2</v>
      </c>
    </row>
    <row r="53" spans="2:48" ht="37.15" customHeight="1">
      <c r="B53" s="742" t="s">
        <v>748</v>
      </c>
      <c r="C53" s="740"/>
      <c r="D53" s="741"/>
      <c r="E53" s="741"/>
      <c r="F53" s="741"/>
      <c r="I53" s="740"/>
      <c r="J53" s="741"/>
      <c r="K53" s="741"/>
      <c r="L53" s="741"/>
      <c r="N53" s="740"/>
      <c r="O53" s="741"/>
      <c r="P53" s="741"/>
      <c r="Q53" s="741"/>
      <c r="S53" s="740"/>
      <c r="T53" s="741"/>
      <c r="U53" s="741"/>
      <c r="V53" s="741"/>
      <c r="W53" s="14"/>
      <c r="X53" s="740"/>
      <c r="Y53" s="741"/>
      <c r="Z53" s="741"/>
      <c r="AA53" s="741"/>
      <c r="AK53" s="458"/>
      <c r="AL53" s="458"/>
    </row>
    <row r="54" spans="2:48" s="388" customFormat="1" ht="60.4" customHeight="1">
      <c r="B54" s="2817" t="s">
        <v>727</v>
      </c>
      <c r="C54" s="2817"/>
      <c r="D54" s="2817"/>
      <c r="E54" s="2818">
        <f>E3</f>
        <v>0</v>
      </c>
      <c r="F54" s="2818"/>
      <c r="G54" s="2818"/>
      <c r="H54" s="2818"/>
      <c r="I54" s="2818"/>
      <c r="J54" s="2818"/>
      <c r="K54" s="2818"/>
      <c r="L54" s="2818"/>
      <c r="M54" s="2818"/>
      <c r="N54" s="2818"/>
      <c r="O54" s="2818"/>
      <c r="P54" s="2818"/>
      <c r="Q54" s="2818"/>
      <c r="R54" s="2818"/>
      <c r="S54" s="2818"/>
      <c r="T54" s="2818"/>
      <c r="U54" s="2818"/>
      <c r="V54" s="2818"/>
      <c r="W54" s="2818"/>
      <c r="X54" s="2818"/>
      <c r="Y54" s="2818"/>
      <c r="Z54" s="2818"/>
      <c r="AA54" s="2818"/>
    </row>
    <row r="55" spans="2:48" s="388" customFormat="1" ht="38.65" customHeight="1">
      <c r="B55" s="1259">
        <v>4</v>
      </c>
      <c r="C55" s="507" t="s">
        <v>351</v>
      </c>
      <c r="E55" s="388">
        <v>1</v>
      </c>
      <c r="F55" s="508" t="s">
        <v>685</v>
      </c>
      <c r="I55" s="507" t="s">
        <v>351</v>
      </c>
      <c r="K55" s="388">
        <v>2</v>
      </c>
      <c r="L55" s="508" t="s">
        <v>685</v>
      </c>
      <c r="N55" s="507" t="s">
        <v>351</v>
      </c>
      <c r="P55" s="388">
        <v>3</v>
      </c>
      <c r="Q55" s="508" t="s">
        <v>685</v>
      </c>
      <c r="S55" s="507" t="s">
        <v>351</v>
      </c>
      <c r="U55" s="388">
        <v>4</v>
      </c>
      <c r="V55" s="508" t="s">
        <v>685</v>
      </c>
      <c r="X55" s="507" t="s">
        <v>351</v>
      </c>
      <c r="Z55" s="388">
        <v>5</v>
      </c>
      <c r="AA55" s="508" t="s">
        <v>685</v>
      </c>
    </row>
    <row r="56" spans="2:48" ht="15.75" customHeight="1">
      <c r="B56" s="733"/>
      <c r="C56" s="2784" t="s">
        <v>36</v>
      </c>
      <c r="D56" s="2786" t="s">
        <v>154</v>
      </c>
      <c r="E56" s="2787"/>
      <c r="F56" s="2788"/>
      <c r="I56" s="2784" t="s">
        <v>36</v>
      </c>
      <c r="J56" s="2786" t="s">
        <v>154</v>
      </c>
      <c r="K56" s="2787"/>
      <c r="L56" s="2788"/>
      <c r="N56" s="2784" t="s">
        <v>36</v>
      </c>
      <c r="O56" s="2786" t="s">
        <v>154</v>
      </c>
      <c r="P56" s="2787"/>
      <c r="Q56" s="2788"/>
      <c r="S56" s="2784" t="s">
        <v>36</v>
      </c>
      <c r="T56" s="2786" t="s">
        <v>154</v>
      </c>
      <c r="U56" s="2787"/>
      <c r="V56" s="2788"/>
      <c r="W56" s="14"/>
      <c r="X56" s="2784" t="s">
        <v>36</v>
      </c>
      <c r="Y56" s="2786" t="s">
        <v>154</v>
      </c>
      <c r="Z56" s="2787"/>
      <c r="AA56" s="2788"/>
      <c r="AF56" s="520" t="s">
        <v>663</v>
      </c>
      <c r="AQ56" s="458"/>
      <c r="AR56" s="458"/>
      <c r="AS56" s="458"/>
      <c r="AV56" s="521"/>
    </row>
    <row r="57" spans="2:48" ht="15.75" customHeight="1">
      <c r="B57" s="733"/>
      <c r="C57" s="2785"/>
      <c r="D57" s="2789"/>
      <c r="E57" s="2790"/>
      <c r="F57" s="2791"/>
      <c r="I57" s="2785"/>
      <c r="J57" s="2789"/>
      <c r="K57" s="2790"/>
      <c r="L57" s="2791"/>
      <c r="N57" s="2785"/>
      <c r="O57" s="2789"/>
      <c r="P57" s="2790"/>
      <c r="Q57" s="2791"/>
      <c r="S57" s="2785"/>
      <c r="T57" s="2789"/>
      <c r="U57" s="2790"/>
      <c r="V57" s="2791"/>
      <c r="W57" s="14"/>
      <c r="X57" s="2785"/>
      <c r="Y57" s="2789"/>
      <c r="Z57" s="2790"/>
      <c r="AA57" s="2791"/>
      <c r="AE57" s="14" t="s">
        <v>659</v>
      </c>
      <c r="AG57" s="423">
        <v>1</v>
      </c>
      <c r="AH57" s="423">
        <v>2</v>
      </c>
      <c r="AI57" s="423">
        <v>3</v>
      </c>
      <c r="AQ57" s="458">
        <v>7</v>
      </c>
      <c r="AR57" s="458">
        <v>4</v>
      </c>
      <c r="AS57" s="458">
        <f>SUM(AQ57:AR57)</f>
        <v>11</v>
      </c>
    </row>
    <row r="58" spans="2:48" ht="37.15" customHeight="1">
      <c r="B58" s="733"/>
      <c r="C58" s="734">
        <v>1</v>
      </c>
      <c r="D58" s="2781"/>
      <c r="E58" s="2782"/>
      <c r="F58" s="2783"/>
      <c r="I58" s="734">
        <v>1</v>
      </c>
      <c r="J58" s="2781"/>
      <c r="K58" s="2782"/>
      <c r="L58" s="2783"/>
      <c r="N58" s="734">
        <v>1</v>
      </c>
      <c r="O58" s="2781"/>
      <c r="P58" s="2782"/>
      <c r="Q58" s="2783"/>
      <c r="S58" s="734">
        <v>1</v>
      </c>
      <c r="T58" s="2781"/>
      <c r="U58" s="2782"/>
      <c r="V58" s="2783"/>
      <c r="W58" s="14"/>
      <c r="X58" s="734">
        <v>1</v>
      </c>
      <c r="Y58" s="2781"/>
      <c r="Z58" s="2782"/>
      <c r="AA58" s="2783"/>
      <c r="AE58" s="14" t="s">
        <v>660</v>
      </c>
      <c r="AF58" s="423">
        <v>1</v>
      </c>
      <c r="AG58" s="14">
        <v>11000</v>
      </c>
      <c r="AH58" s="423">
        <v>18000</v>
      </c>
      <c r="AI58" s="423">
        <v>25000</v>
      </c>
      <c r="AQ58" s="458">
        <v>8</v>
      </c>
      <c r="AR58" s="458">
        <v>3</v>
      </c>
      <c r="AS58" s="458">
        <f>SUM(AQ58:AR58)</f>
        <v>11</v>
      </c>
    </row>
    <row r="59" spans="2:48" ht="37.15" customHeight="1">
      <c r="B59" s="733"/>
      <c r="C59" s="735">
        <v>2</v>
      </c>
      <c r="D59" s="2781"/>
      <c r="E59" s="2782"/>
      <c r="F59" s="2783"/>
      <c r="I59" s="735">
        <v>2</v>
      </c>
      <c r="J59" s="2781"/>
      <c r="K59" s="2782"/>
      <c r="L59" s="2783"/>
      <c r="N59" s="735">
        <v>2</v>
      </c>
      <c r="O59" s="2781"/>
      <c r="P59" s="2782"/>
      <c r="Q59" s="2783"/>
      <c r="S59" s="735">
        <v>2</v>
      </c>
      <c r="T59" s="2781"/>
      <c r="U59" s="2782"/>
      <c r="V59" s="2783"/>
      <c r="W59" s="14"/>
      <c r="X59" s="735">
        <v>2</v>
      </c>
      <c r="Y59" s="2781"/>
      <c r="Z59" s="2782"/>
      <c r="AA59" s="2783"/>
      <c r="AF59" s="423">
        <v>2</v>
      </c>
      <c r="AG59" s="423">
        <v>18000</v>
      </c>
      <c r="AH59" s="423">
        <v>25000</v>
      </c>
      <c r="AI59" s="423">
        <v>29000</v>
      </c>
    </row>
    <row r="60" spans="2:48" ht="37.15" customHeight="1">
      <c r="B60" s="733"/>
      <c r="C60" s="735">
        <v>3</v>
      </c>
      <c r="D60" s="2781"/>
      <c r="E60" s="2782"/>
      <c r="F60" s="2783"/>
      <c r="I60" s="735">
        <v>3</v>
      </c>
      <c r="J60" s="2781"/>
      <c r="K60" s="2782"/>
      <c r="L60" s="2783"/>
      <c r="N60" s="735">
        <v>3</v>
      </c>
      <c r="O60" s="2781"/>
      <c r="P60" s="2782"/>
      <c r="Q60" s="2783"/>
      <c r="S60" s="735">
        <v>3</v>
      </c>
      <c r="T60" s="2781"/>
      <c r="U60" s="2782"/>
      <c r="V60" s="2783"/>
      <c r="W60" s="14"/>
      <c r="X60" s="735">
        <v>3</v>
      </c>
      <c r="Y60" s="2781"/>
      <c r="Z60" s="2782"/>
      <c r="AA60" s="2783"/>
      <c r="AF60" s="423">
        <v>3</v>
      </c>
      <c r="AG60" s="423">
        <v>25000</v>
      </c>
      <c r="AH60" s="423">
        <v>29000</v>
      </c>
      <c r="AI60" s="522">
        <v>33000</v>
      </c>
    </row>
    <row r="61" spans="2:48" ht="37.15" customHeight="1">
      <c r="B61" s="733"/>
      <c r="C61" s="735">
        <v>4</v>
      </c>
      <c r="D61" s="2781"/>
      <c r="E61" s="2782"/>
      <c r="F61" s="2783"/>
      <c r="I61" s="735">
        <v>4</v>
      </c>
      <c r="J61" s="2781"/>
      <c r="K61" s="2782"/>
      <c r="L61" s="2783"/>
      <c r="N61" s="735">
        <v>4</v>
      </c>
      <c r="O61" s="2781"/>
      <c r="P61" s="2782"/>
      <c r="Q61" s="2783"/>
      <c r="S61" s="735">
        <v>4</v>
      </c>
      <c r="T61" s="2781"/>
      <c r="U61" s="2782"/>
      <c r="V61" s="2783"/>
      <c r="W61" s="14"/>
      <c r="X61" s="735">
        <v>4</v>
      </c>
      <c r="Y61" s="2781"/>
      <c r="Z61" s="2782"/>
      <c r="AA61" s="2783"/>
    </row>
    <row r="62" spans="2:48" ht="37.15" customHeight="1">
      <c r="B62" s="733"/>
      <c r="C62" s="735">
        <v>5</v>
      </c>
      <c r="D62" s="2781"/>
      <c r="E62" s="2782"/>
      <c r="F62" s="2783"/>
      <c r="I62" s="735">
        <v>5</v>
      </c>
      <c r="J62" s="2781"/>
      <c r="K62" s="2782"/>
      <c r="L62" s="2783"/>
      <c r="N62" s="735">
        <v>5</v>
      </c>
      <c r="O62" s="2781"/>
      <c r="P62" s="2782"/>
      <c r="Q62" s="2783"/>
      <c r="S62" s="735">
        <v>5</v>
      </c>
      <c r="T62" s="2781"/>
      <c r="U62" s="2782"/>
      <c r="V62" s="2783"/>
      <c r="W62" s="14"/>
      <c r="X62" s="735">
        <v>5</v>
      </c>
      <c r="Y62" s="2781"/>
      <c r="Z62" s="2782"/>
      <c r="AA62" s="2783"/>
      <c r="AE62" s="14">
        <v>1</v>
      </c>
    </row>
    <row r="63" spans="2:48" ht="37.15" customHeight="1">
      <c r="B63" s="733"/>
      <c r="C63" s="735">
        <v>6</v>
      </c>
      <c r="D63" s="2781"/>
      <c r="E63" s="2782"/>
      <c r="F63" s="2783"/>
      <c r="I63" s="735">
        <v>6</v>
      </c>
      <c r="J63" s="2781"/>
      <c r="K63" s="2782"/>
      <c r="L63" s="2783"/>
      <c r="N63" s="735">
        <v>6</v>
      </c>
      <c r="O63" s="2781"/>
      <c r="P63" s="2782"/>
      <c r="Q63" s="2783"/>
      <c r="S63" s="735">
        <v>6</v>
      </c>
      <c r="T63" s="2781"/>
      <c r="U63" s="2782"/>
      <c r="V63" s="2783"/>
      <c r="W63" s="14"/>
      <c r="X63" s="735">
        <v>6</v>
      </c>
      <c r="Y63" s="2781"/>
      <c r="Z63" s="2782"/>
      <c r="AA63" s="2783"/>
      <c r="AD63" s="505">
        <v>1</v>
      </c>
      <c r="AE63" s="14" t="s">
        <v>661</v>
      </c>
      <c r="AF63" s="14" t="s">
        <v>661</v>
      </c>
    </row>
    <row r="64" spans="2:48" ht="37.15" customHeight="1">
      <c r="B64" s="733"/>
      <c r="C64" s="735">
        <v>7</v>
      </c>
      <c r="D64" s="2781"/>
      <c r="E64" s="2782"/>
      <c r="F64" s="2783"/>
      <c r="I64" s="735">
        <v>7</v>
      </c>
      <c r="J64" s="2781"/>
      <c r="K64" s="2782"/>
      <c r="L64" s="2783"/>
      <c r="N64" s="735">
        <v>7</v>
      </c>
      <c r="O64" s="2781"/>
      <c r="P64" s="2782"/>
      <c r="Q64" s="2783"/>
      <c r="S64" s="735">
        <v>7</v>
      </c>
      <c r="T64" s="2781"/>
      <c r="U64" s="2782"/>
      <c r="V64" s="2783"/>
      <c r="W64" s="14"/>
      <c r="X64" s="735">
        <v>7</v>
      </c>
      <c r="Y64" s="2781"/>
      <c r="Z64" s="2782"/>
      <c r="AA64" s="2783"/>
      <c r="AD64" s="505">
        <v>1</v>
      </c>
      <c r="AE64" s="14" t="s">
        <v>661</v>
      </c>
      <c r="AF64" s="14" t="s">
        <v>655</v>
      </c>
      <c r="AG64" s="14" t="s">
        <v>656</v>
      </c>
    </row>
    <row r="65" spans="2:48" ht="37.15" customHeight="1">
      <c r="B65" s="733"/>
      <c r="C65" s="735">
        <v>8</v>
      </c>
      <c r="D65" s="2781"/>
      <c r="E65" s="2782"/>
      <c r="F65" s="2783"/>
      <c r="I65" s="735">
        <v>8</v>
      </c>
      <c r="J65" s="2781"/>
      <c r="K65" s="2782"/>
      <c r="L65" s="2783"/>
      <c r="N65" s="735">
        <v>8</v>
      </c>
      <c r="O65" s="2781"/>
      <c r="P65" s="2782"/>
      <c r="Q65" s="2783"/>
      <c r="S65" s="735">
        <v>8</v>
      </c>
      <c r="T65" s="2781"/>
      <c r="U65" s="2782"/>
      <c r="V65" s="2783"/>
      <c r="W65" s="14"/>
      <c r="X65" s="735">
        <v>8</v>
      </c>
      <c r="Y65" s="2781"/>
      <c r="Z65" s="2782"/>
      <c r="AA65" s="2783"/>
      <c r="AD65" s="505">
        <v>1</v>
      </c>
      <c r="AE65" s="14" t="s">
        <v>661</v>
      </c>
      <c r="AF65" s="14" t="s">
        <v>655</v>
      </c>
      <c r="AG65" s="14" t="s">
        <v>656</v>
      </c>
    </row>
    <row r="66" spans="2:48" ht="37.15" customHeight="1">
      <c r="B66" s="733"/>
      <c r="C66" s="735">
        <v>9</v>
      </c>
      <c r="D66" s="2781"/>
      <c r="E66" s="2782"/>
      <c r="F66" s="2783"/>
      <c r="I66" s="735">
        <v>9</v>
      </c>
      <c r="J66" s="2781"/>
      <c r="K66" s="2782"/>
      <c r="L66" s="2783"/>
      <c r="N66" s="735">
        <v>9</v>
      </c>
      <c r="O66" s="2781"/>
      <c r="P66" s="2782"/>
      <c r="Q66" s="2783"/>
      <c r="S66" s="735">
        <v>9</v>
      </c>
      <c r="T66" s="2781"/>
      <c r="U66" s="2782"/>
      <c r="V66" s="2783"/>
      <c r="W66" s="14"/>
      <c r="X66" s="735">
        <v>9</v>
      </c>
      <c r="Y66" s="2781"/>
      <c r="Z66" s="2782"/>
      <c r="AA66" s="2783"/>
    </row>
    <row r="67" spans="2:48" ht="37.15" customHeight="1">
      <c r="B67" s="733"/>
      <c r="C67" s="735">
        <v>10</v>
      </c>
      <c r="D67" s="2781"/>
      <c r="E67" s="2782"/>
      <c r="F67" s="2783"/>
      <c r="I67" s="735">
        <v>10</v>
      </c>
      <c r="J67" s="2781"/>
      <c r="K67" s="2782"/>
      <c r="L67" s="2783"/>
      <c r="N67" s="735">
        <v>10</v>
      </c>
      <c r="O67" s="2781"/>
      <c r="P67" s="2782"/>
      <c r="Q67" s="2783"/>
      <c r="S67" s="735">
        <v>10</v>
      </c>
      <c r="T67" s="2781"/>
      <c r="U67" s="2782"/>
      <c r="V67" s="2783"/>
      <c r="W67" s="14"/>
      <c r="X67" s="735">
        <v>10</v>
      </c>
      <c r="Y67" s="2781"/>
      <c r="Z67" s="2782"/>
      <c r="AA67" s="2783"/>
    </row>
    <row r="68" spans="2:48" ht="37.15" customHeight="1">
      <c r="B68" s="733"/>
      <c r="C68" s="735">
        <v>11</v>
      </c>
      <c r="D68" s="2781"/>
      <c r="E68" s="2782"/>
      <c r="F68" s="2783"/>
      <c r="I68" s="735">
        <v>11</v>
      </c>
      <c r="J68" s="2781"/>
      <c r="K68" s="2782"/>
      <c r="L68" s="2783"/>
      <c r="N68" s="735">
        <v>11</v>
      </c>
      <c r="O68" s="2781"/>
      <c r="P68" s="2782"/>
      <c r="Q68" s="2783"/>
      <c r="S68" s="735">
        <v>11</v>
      </c>
      <c r="T68" s="2781"/>
      <c r="U68" s="2782"/>
      <c r="V68" s="2783"/>
      <c r="W68" s="14"/>
      <c r="X68" s="735">
        <v>11</v>
      </c>
      <c r="Y68" s="2781"/>
      <c r="Z68" s="2782"/>
      <c r="AA68" s="2783"/>
      <c r="AH68" s="14" t="s">
        <v>657</v>
      </c>
    </row>
    <row r="69" spans="2:48" ht="37.15" customHeight="1">
      <c r="B69" s="733"/>
      <c r="C69" s="735">
        <v>12</v>
      </c>
      <c r="D69" s="2781"/>
      <c r="E69" s="2782"/>
      <c r="F69" s="2783"/>
      <c r="I69" s="735">
        <v>12</v>
      </c>
      <c r="J69" s="2781"/>
      <c r="K69" s="2782"/>
      <c r="L69" s="2783"/>
      <c r="N69" s="735">
        <v>12</v>
      </c>
      <c r="O69" s="2781"/>
      <c r="P69" s="2782"/>
      <c r="Q69" s="2783"/>
      <c r="S69" s="735">
        <v>12</v>
      </c>
      <c r="T69" s="2781"/>
      <c r="U69" s="2782"/>
      <c r="V69" s="2783"/>
      <c r="W69" s="14"/>
      <c r="X69" s="735">
        <v>12</v>
      </c>
      <c r="Y69" s="2781"/>
      <c r="Z69" s="2782"/>
      <c r="AA69" s="2783"/>
      <c r="AG69" s="14" t="s">
        <v>683</v>
      </c>
      <c r="AH69" s="14">
        <v>1</v>
      </c>
      <c r="AI69" s="14">
        <v>7000</v>
      </c>
      <c r="AL69" s="14" t="s">
        <v>657</v>
      </c>
    </row>
    <row r="70" spans="2:48" ht="37.15" customHeight="1">
      <c r="B70" s="733"/>
      <c r="C70" s="735">
        <v>13</v>
      </c>
      <c r="D70" s="2781"/>
      <c r="E70" s="2782"/>
      <c r="F70" s="2783"/>
      <c r="I70" s="735">
        <v>13</v>
      </c>
      <c r="J70" s="2781"/>
      <c r="K70" s="2782"/>
      <c r="L70" s="2783"/>
      <c r="N70" s="735">
        <v>13</v>
      </c>
      <c r="O70" s="2781"/>
      <c r="P70" s="2782"/>
      <c r="Q70" s="2783"/>
      <c r="S70" s="735">
        <v>13</v>
      </c>
      <c r="T70" s="2781"/>
      <c r="U70" s="2782"/>
      <c r="V70" s="2783"/>
      <c r="W70" s="14"/>
      <c r="X70" s="735">
        <v>13</v>
      </c>
      <c r="Y70" s="2781"/>
      <c r="Z70" s="2782"/>
      <c r="AA70" s="2783"/>
      <c r="AG70" s="14" t="s">
        <v>683</v>
      </c>
      <c r="AH70" s="14">
        <v>2</v>
      </c>
      <c r="AI70" s="14">
        <v>14000</v>
      </c>
      <c r="AK70" s="458">
        <v>1</v>
      </c>
      <c r="AL70" s="458">
        <v>1</v>
      </c>
      <c r="AM70" s="458"/>
      <c r="AN70" s="458"/>
      <c r="AO70" s="458"/>
    </row>
    <row r="71" spans="2:48" ht="37.15" customHeight="1">
      <c r="B71" s="733"/>
      <c r="C71" s="735">
        <v>14</v>
      </c>
      <c r="D71" s="2781"/>
      <c r="E71" s="2782"/>
      <c r="F71" s="2783"/>
      <c r="I71" s="735">
        <v>14</v>
      </c>
      <c r="J71" s="2781"/>
      <c r="K71" s="2782"/>
      <c r="L71" s="2783"/>
      <c r="N71" s="735">
        <v>14</v>
      </c>
      <c r="O71" s="2781"/>
      <c r="P71" s="2782"/>
      <c r="Q71" s="2783"/>
      <c r="S71" s="735">
        <v>14</v>
      </c>
      <c r="T71" s="2781"/>
      <c r="U71" s="2782"/>
      <c r="V71" s="2783"/>
      <c r="W71" s="14"/>
      <c r="X71" s="735">
        <v>14</v>
      </c>
      <c r="Y71" s="2781"/>
      <c r="Z71" s="2782"/>
      <c r="AA71" s="2783"/>
      <c r="AG71" s="14" t="s">
        <v>683</v>
      </c>
      <c r="AH71" s="14">
        <v>3</v>
      </c>
      <c r="AI71" s="14">
        <v>21000</v>
      </c>
      <c r="AK71" s="458">
        <v>2</v>
      </c>
      <c r="AL71" s="458">
        <v>1</v>
      </c>
      <c r="AM71" s="458"/>
      <c r="AN71" s="458"/>
      <c r="AO71" s="458"/>
    </row>
    <row r="72" spans="2:48" ht="37.15" customHeight="1">
      <c r="B72" s="733"/>
      <c r="C72" s="735">
        <v>15</v>
      </c>
      <c r="D72" s="2781"/>
      <c r="E72" s="2782"/>
      <c r="F72" s="2783"/>
      <c r="I72" s="735">
        <v>15</v>
      </c>
      <c r="J72" s="2781"/>
      <c r="K72" s="2782"/>
      <c r="L72" s="2783"/>
      <c r="N72" s="735">
        <v>15</v>
      </c>
      <c r="O72" s="2781"/>
      <c r="P72" s="2782"/>
      <c r="Q72" s="2783"/>
      <c r="S72" s="735">
        <v>15</v>
      </c>
      <c r="T72" s="2781"/>
      <c r="U72" s="2782"/>
      <c r="V72" s="2783"/>
      <c r="W72" s="14"/>
      <c r="X72" s="735">
        <v>15</v>
      </c>
      <c r="Y72" s="2781"/>
      <c r="Z72" s="2782"/>
      <c r="AA72" s="2783"/>
      <c r="AG72" s="14" t="s">
        <v>684</v>
      </c>
      <c r="AH72" s="14">
        <v>1</v>
      </c>
      <c r="AI72" s="14">
        <v>9000</v>
      </c>
      <c r="AK72" s="458">
        <v>3</v>
      </c>
      <c r="AL72" s="458">
        <v>1</v>
      </c>
      <c r="AM72" s="458"/>
      <c r="AN72" s="458"/>
      <c r="AO72" s="458"/>
    </row>
    <row r="73" spans="2:48" ht="37.15" customHeight="1">
      <c r="B73" s="739" t="s">
        <v>686</v>
      </c>
      <c r="C73" s="737" t="s">
        <v>696</v>
      </c>
      <c r="D73" s="2810"/>
      <c r="E73" s="2811"/>
      <c r="F73" s="2812"/>
      <c r="G73" s="738"/>
      <c r="H73" s="738"/>
      <c r="I73" s="737" t="s">
        <v>696</v>
      </c>
      <c r="J73" s="2810"/>
      <c r="K73" s="2811"/>
      <c r="L73" s="2812"/>
      <c r="M73" s="738"/>
      <c r="N73" s="737" t="s">
        <v>696</v>
      </c>
      <c r="O73" s="2810"/>
      <c r="P73" s="2811"/>
      <c r="Q73" s="2812"/>
      <c r="R73" s="738"/>
      <c r="S73" s="737" t="s">
        <v>696</v>
      </c>
      <c r="T73" s="2810"/>
      <c r="U73" s="2811"/>
      <c r="V73" s="2812"/>
      <c r="W73" s="738"/>
      <c r="X73" s="737" t="s">
        <v>696</v>
      </c>
      <c r="Y73" s="2810"/>
      <c r="Z73" s="2811"/>
      <c r="AA73" s="2812"/>
      <c r="AG73" s="14" t="s">
        <v>684</v>
      </c>
      <c r="AH73" s="14">
        <v>2</v>
      </c>
      <c r="AI73" s="14">
        <v>18000</v>
      </c>
      <c r="AK73" s="458">
        <v>4</v>
      </c>
      <c r="AL73" s="458">
        <v>2</v>
      </c>
      <c r="AM73" s="458"/>
      <c r="AN73" s="458"/>
      <c r="AO73" s="458"/>
    </row>
    <row r="74" spans="2:48" ht="37.15" customHeight="1">
      <c r="B74" s="733"/>
      <c r="C74" s="734">
        <v>17</v>
      </c>
      <c r="D74" s="2813"/>
      <c r="E74" s="2814"/>
      <c r="F74" s="2815"/>
      <c r="I74" s="734">
        <v>17</v>
      </c>
      <c r="J74" s="2813"/>
      <c r="K74" s="2814"/>
      <c r="L74" s="2815"/>
      <c r="N74" s="734">
        <v>17</v>
      </c>
      <c r="O74" s="2813"/>
      <c r="P74" s="2814"/>
      <c r="Q74" s="2815"/>
      <c r="S74" s="734">
        <v>17</v>
      </c>
      <c r="T74" s="2813"/>
      <c r="U74" s="2814"/>
      <c r="V74" s="2815"/>
      <c r="W74" s="14"/>
      <c r="X74" s="734">
        <v>17</v>
      </c>
      <c r="Y74" s="2813"/>
      <c r="Z74" s="2814"/>
      <c r="AA74" s="2815"/>
      <c r="AG74" s="14" t="s">
        <v>684</v>
      </c>
      <c r="AH74" s="14">
        <v>3</v>
      </c>
      <c r="AI74" s="14">
        <v>27000</v>
      </c>
      <c r="AK74" s="458">
        <v>5</v>
      </c>
      <c r="AL74" s="458">
        <v>2</v>
      </c>
      <c r="AM74" s="458"/>
      <c r="AN74" s="458"/>
      <c r="AO74" s="458"/>
    </row>
    <row r="75" spans="2:48" ht="37.15" customHeight="1">
      <c r="B75" s="753" t="s">
        <v>687</v>
      </c>
      <c r="C75" s="736" t="s">
        <v>697</v>
      </c>
      <c r="D75" s="2807"/>
      <c r="E75" s="2808"/>
      <c r="F75" s="2809"/>
      <c r="G75" s="754"/>
      <c r="H75" s="754"/>
      <c r="I75" s="736" t="s">
        <v>697</v>
      </c>
      <c r="J75" s="2807"/>
      <c r="K75" s="2808"/>
      <c r="L75" s="2809"/>
      <c r="M75" s="754"/>
      <c r="N75" s="736" t="s">
        <v>697</v>
      </c>
      <c r="O75" s="2807"/>
      <c r="P75" s="2808"/>
      <c r="Q75" s="2809"/>
      <c r="R75" s="754"/>
      <c r="S75" s="736" t="s">
        <v>697</v>
      </c>
      <c r="T75" s="2807"/>
      <c r="U75" s="2808"/>
      <c r="V75" s="2809"/>
      <c r="W75" s="754"/>
      <c r="X75" s="736" t="s">
        <v>697</v>
      </c>
      <c r="Y75" s="2807"/>
      <c r="Z75" s="2808"/>
      <c r="AA75" s="2809"/>
      <c r="AK75" s="458">
        <v>6</v>
      </c>
      <c r="AL75" s="458">
        <v>2</v>
      </c>
    </row>
    <row r="76" spans="2:48" ht="37.15" customHeight="1">
      <c r="B76" s="742" t="s">
        <v>748</v>
      </c>
      <c r="C76" s="740"/>
      <c r="D76" s="741"/>
      <c r="E76" s="741"/>
      <c r="F76" s="741"/>
      <c r="I76" s="740"/>
      <c r="J76" s="741"/>
      <c r="K76" s="741"/>
      <c r="L76" s="741"/>
      <c r="N76" s="740"/>
      <c r="O76" s="741"/>
      <c r="P76" s="741"/>
      <c r="Q76" s="741"/>
      <c r="S76" s="740"/>
      <c r="T76" s="741"/>
      <c r="U76" s="741"/>
      <c r="V76" s="741"/>
      <c r="W76" s="14"/>
      <c r="X76" s="740"/>
      <c r="Y76" s="741"/>
      <c r="Z76" s="741"/>
      <c r="AA76" s="741"/>
      <c r="AK76" s="458"/>
      <c r="AL76" s="458"/>
    </row>
    <row r="77" spans="2:48" s="388" customFormat="1" ht="60" customHeight="1">
      <c r="B77" s="2817" t="s">
        <v>43</v>
      </c>
      <c r="C77" s="2817"/>
      <c r="D77" s="2817"/>
      <c r="E77" s="2818">
        <f>E3</f>
        <v>0</v>
      </c>
      <c r="F77" s="2818"/>
      <c r="G77" s="2818"/>
      <c r="H77" s="2818"/>
      <c r="I77" s="2818"/>
      <c r="J77" s="2818"/>
      <c r="K77" s="2818"/>
      <c r="L77" s="2818"/>
      <c r="M77" s="2818"/>
      <c r="N77" s="2818"/>
      <c r="O77" s="2818"/>
      <c r="P77" s="2818"/>
      <c r="Q77" s="2818"/>
      <c r="R77" s="2818"/>
      <c r="S77" s="2818"/>
      <c r="T77" s="2818"/>
      <c r="U77" s="2818"/>
      <c r="V77" s="2818"/>
      <c r="W77" s="2818"/>
      <c r="X77" s="2818"/>
      <c r="Y77" s="2818"/>
      <c r="Z77" s="2818"/>
      <c r="AA77" s="2818"/>
    </row>
    <row r="78" spans="2:48" s="388" customFormat="1" ht="38.65" customHeight="1">
      <c r="B78" s="1259">
        <v>5</v>
      </c>
      <c r="C78" s="507" t="s">
        <v>351</v>
      </c>
      <c r="E78" s="388">
        <v>6</v>
      </c>
      <c r="F78" s="508" t="s">
        <v>685</v>
      </c>
      <c r="I78" s="507" t="s">
        <v>351</v>
      </c>
      <c r="K78" s="388">
        <v>7</v>
      </c>
      <c r="L78" s="508" t="s">
        <v>685</v>
      </c>
      <c r="N78" s="507" t="s">
        <v>351</v>
      </c>
      <c r="P78" s="388">
        <v>8</v>
      </c>
      <c r="Q78" s="508" t="s">
        <v>685</v>
      </c>
      <c r="S78" s="507" t="s">
        <v>351</v>
      </c>
      <c r="U78" s="388">
        <v>9</v>
      </c>
      <c r="V78" s="508" t="s">
        <v>685</v>
      </c>
      <c r="X78" s="507" t="s">
        <v>351</v>
      </c>
      <c r="Z78" s="388">
        <v>10</v>
      </c>
      <c r="AA78" s="508" t="s">
        <v>685</v>
      </c>
    </row>
    <row r="79" spans="2:48" ht="15.75" customHeight="1">
      <c r="B79" s="733"/>
      <c r="C79" s="2784" t="s">
        <v>36</v>
      </c>
      <c r="D79" s="2786" t="s">
        <v>154</v>
      </c>
      <c r="E79" s="2787"/>
      <c r="F79" s="2788"/>
      <c r="I79" s="2784" t="s">
        <v>36</v>
      </c>
      <c r="J79" s="2786" t="s">
        <v>154</v>
      </c>
      <c r="K79" s="2787"/>
      <c r="L79" s="2788"/>
      <c r="N79" s="2784" t="s">
        <v>36</v>
      </c>
      <c r="O79" s="2786" t="s">
        <v>154</v>
      </c>
      <c r="P79" s="2787"/>
      <c r="Q79" s="2788"/>
      <c r="S79" s="2784" t="s">
        <v>36</v>
      </c>
      <c r="T79" s="2786" t="s">
        <v>154</v>
      </c>
      <c r="U79" s="2787"/>
      <c r="V79" s="2788"/>
      <c r="W79" s="14"/>
      <c r="X79" s="2784" t="s">
        <v>36</v>
      </c>
      <c r="Y79" s="2786" t="s">
        <v>154</v>
      </c>
      <c r="Z79" s="2787"/>
      <c r="AA79" s="2788"/>
      <c r="AF79" s="520" t="s">
        <v>663</v>
      </c>
      <c r="AQ79" s="458"/>
      <c r="AR79" s="458"/>
      <c r="AS79" s="458"/>
      <c r="AV79" s="521"/>
    </row>
    <row r="80" spans="2:48" ht="15.75" customHeight="1">
      <c r="B80" s="733"/>
      <c r="C80" s="2785"/>
      <c r="D80" s="2789"/>
      <c r="E80" s="2790"/>
      <c r="F80" s="2791"/>
      <c r="I80" s="2785"/>
      <c r="J80" s="2789"/>
      <c r="K80" s="2790"/>
      <c r="L80" s="2791"/>
      <c r="N80" s="2785"/>
      <c r="O80" s="2789"/>
      <c r="P80" s="2790"/>
      <c r="Q80" s="2791"/>
      <c r="S80" s="2785"/>
      <c r="T80" s="2789"/>
      <c r="U80" s="2790"/>
      <c r="V80" s="2791"/>
      <c r="W80" s="14"/>
      <c r="X80" s="2785"/>
      <c r="Y80" s="2789"/>
      <c r="Z80" s="2790"/>
      <c r="AA80" s="2791"/>
      <c r="AE80" s="14" t="s">
        <v>659</v>
      </c>
      <c r="AG80" s="423">
        <v>1</v>
      </c>
      <c r="AH80" s="423">
        <v>2</v>
      </c>
      <c r="AI80" s="423">
        <v>3</v>
      </c>
      <c r="AQ80" s="458">
        <v>7</v>
      </c>
      <c r="AR80" s="458">
        <v>4</v>
      </c>
      <c r="AS80" s="458">
        <f>SUM(AQ80:AR80)</f>
        <v>11</v>
      </c>
    </row>
    <row r="81" spans="2:45" ht="37.15" customHeight="1">
      <c r="B81" s="733"/>
      <c r="C81" s="734">
        <v>1</v>
      </c>
      <c r="D81" s="2781"/>
      <c r="E81" s="2782"/>
      <c r="F81" s="2783"/>
      <c r="I81" s="734">
        <v>1</v>
      </c>
      <c r="J81" s="2781"/>
      <c r="K81" s="2782"/>
      <c r="L81" s="2783"/>
      <c r="N81" s="734">
        <v>1</v>
      </c>
      <c r="O81" s="2781"/>
      <c r="P81" s="2782"/>
      <c r="Q81" s="2783"/>
      <c r="S81" s="734">
        <v>1</v>
      </c>
      <c r="T81" s="2781"/>
      <c r="U81" s="2782"/>
      <c r="V81" s="2783"/>
      <c r="W81" s="14"/>
      <c r="X81" s="734">
        <v>1</v>
      </c>
      <c r="Y81" s="2781"/>
      <c r="Z81" s="2782"/>
      <c r="AA81" s="2783"/>
      <c r="AE81" s="14" t="s">
        <v>660</v>
      </c>
      <c r="AF81" s="423">
        <v>1</v>
      </c>
      <c r="AG81" s="14">
        <v>11000</v>
      </c>
      <c r="AH81" s="423">
        <v>18000</v>
      </c>
      <c r="AI81" s="423">
        <v>25000</v>
      </c>
      <c r="AQ81" s="458">
        <v>8</v>
      </c>
      <c r="AR81" s="458">
        <v>3</v>
      </c>
      <c r="AS81" s="458">
        <f>SUM(AQ81:AR81)</f>
        <v>11</v>
      </c>
    </row>
    <row r="82" spans="2:45" ht="37.15" customHeight="1">
      <c r="B82" s="733"/>
      <c r="C82" s="735">
        <v>2</v>
      </c>
      <c r="D82" s="2781"/>
      <c r="E82" s="2782"/>
      <c r="F82" s="2783"/>
      <c r="I82" s="735">
        <v>2</v>
      </c>
      <c r="J82" s="2781"/>
      <c r="K82" s="2782"/>
      <c r="L82" s="2783"/>
      <c r="N82" s="735">
        <v>2</v>
      </c>
      <c r="O82" s="2781"/>
      <c r="P82" s="2782"/>
      <c r="Q82" s="2783"/>
      <c r="S82" s="735">
        <v>2</v>
      </c>
      <c r="T82" s="2781"/>
      <c r="U82" s="2782"/>
      <c r="V82" s="2783"/>
      <c r="W82" s="14"/>
      <c r="X82" s="735">
        <v>2</v>
      </c>
      <c r="Y82" s="2781"/>
      <c r="Z82" s="2782"/>
      <c r="AA82" s="2783"/>
      <c r="AF82" s="423">
        <v>2</v>
      </c>
      <c r="AG82" s="423">
        <v>18000</v>
      </c>
      <c r="AH82" s="423">
        <v>25000</v>
      </c>
      <c r="AI82" s="423">
        <v>29000</v>
      </c>
    </row>
    <row r="83" spans="2:45" ht="37.15" customHeight="1">
      <c r="B83" s="733"/>
      <c r="C83" s="735">
        <v>3</v>
      </c>
      <c r="D83" s="2781"/>
      <c r="E83" s="2782"/>
      <c r="F83" s="2783"/>
      <c r="I83" s="735">
        <v>3</v>
      </c>
      <c r="J83" s="2781"/>
      <c r="K83" s="2782"/>
      <c r="L83" s="2783"/>
      <c r="N83" s="735">
        <v>3</v>
      </c>
      <c r="O83" s="2781"/>
      <c r="P83" s="2782"/>
      <c r="Q83" s="2783"/>
      <c r="S83" s="735">
        <v>3</v>
      </c>
      <c r="T83" s="2781"/>
      <c r="U83" s="2782"/>
      <c r="V83" s="2783"/>
      <c r="W83" s="14"/>
      <c r="X83" s="735">
        <v>3</v>
      </c>
      <c r="Y83" s="2781"/>
      <c r="Z83" s="2782"/>
      <c r="AA83" s="2783"/>
      <c r="AF83" s="423">
        <v>3</v>
      </c>
      <c r="AG83" s="423">
        <v>25000</v>
      </c>
      <c r="AH83" s="423">
        <v>29000</v>
      </c>
      <c r="AI83" s="522">
        <v>33000</v>
      </c>
    </row>
    <row r="84" spans="2:45" ht="37.15" customHeight="1">
      <c r="B84" s="733"/>
      <c r="C84" s="735">
        <v>4</v>
      </c>
      <c r="D84" s="2781"/>
      <c r="E84" s="2782"/>
      <c r="F84" s="2783"/>
      <c r="I84" s="735">
        <v>4</v>
      </c>
      <c r="J84" s="2781"/>
      <c r="K84" s="2782"/>
      <c r="L84" s="2783"/>
      <c r="N84" s="735">
        <v>4</v>
      </c>
      <c r="O84" s="2781"/>
      <c r="P84" s="2782"/>
      <c r="Q84" s="2783"/>
      <c r="S84" s="735">
        <v>4</v>
      </c>
      <c r="T84" s="2781"/>
      <c r="U84" s="2782"/>
      <c r="V84" s="2783"/>
      <c r="W84" s="14"/>
      <c r="X84" s="735">
        <v>4</v>
      </c>
      <c r="Y84" s="2781"/>
      <c r="Z84" s="2782"/>
      <c r="AA84" s="2783"/>
    </row>
    <row r="85" spans="2:45" ht="37.15" customHeight="1">
      <c r="B85" s="733"/>
      <c r="C85" s="735">
        <v>5</v>
      </c>
      <c r="D85" s="2781"/>
      <c r="E85" s="2782"/>
      <c r="F85" s="2783"/>
      <c r="I85" s="735">
        <v>5</v>
      </c>
      <c r="J85" s="2781"/>
      <c r="K85" s="2782"/>
      <c r="L85" s="2783"/>
      <c r="N85" s="735">
        <v>5</v>
      </c>
      <c r="O85" s="2781"/>
      <c r="P85" s="2782"/>
      <c r="Q85" s="2783"/>
      <c r="S85" s="735">
        <v>5</v>
      </c>
      <c r="T85" s="2781"/>
      <c r="U85" s="2782"/>
      <c r="V85" s="2783"/>
      <c r="W85" s="14"/>
      <c r="X85" s="735">
        <v>5</v>
      </c>
      <c r="Y85" s="2781"/>
      <c r="Z85" s="2782"/>
      <c r="AA85" s="2783"/>
      <c r="AE85" s="14">
        <v>1</v>
      </c>
    </row>
    <row r="86" spans="2:45" ht="37.15" customHeight="1">
      <c r="B86" s="733"/>
      <c r="C86" s="735">
        <v>6</v>
      </c>
      <c r="D86" s="2781"/>
      <c r="E86" s="2782"/>
      <c r="F86" s="2783"/>
      <c r="I86" s="735">
        <v>6</v>
      </c>
      <c r="J86" s="2781"/>
      <c r="K86" s="2782"/>
      <c r="L86" s="2783"/>
      <c r="N86" s="735">
        <v>6</v>
      </c>
      <c r="O86" s="2781"/>
      <c r="P86" s="2782"/>
      <c r="Q86" s="2783"/>
      <c r="S86" s="735">
        <v>6</v>
      </c>
      <c r="T86" s="2781"/>
      <c r="U86" s="2782"/>
      <c r="V86" s="2783"/>
      <c r="W86" s="14"/>
      <c r="X86" s="735">
        <v>6</v>
      </c>
      <c r="Y86" s="2781"/>
      <c r="Z86" s="2782"/>
      <c r="AA86" s="2783"/>
      <c r="AD86" s="505">
        <v>1</v>
      </c>
      <c r="AE86" s="14" t="s">
        <v>661</v>
      </c>
      <c r="AF86" s="14" t="s">
        <v>661</v>
      </c>
    </row>
    <row r="87" spans="2:45" ht="37.15" customHeight="1">
      <c r="B87" s="733"/>
      <c r="C87" s="735">
        <v>7</v>
      </c>
      <c r="D87" s="2781"/>
      <c r="E87" s="2782"/>
      <c r="F87" s="2783"/>
      <c r="I87" s="735">
        <v>7</v>
      </c>
      <c r="J87" s="2781"/>
      <c r="K87" s="2782"/>
      <c r="L87" s="2783"/>
      <c r="N87" s="735">
        <v>7</v>
      </c>
      <c r="O87" s="2781"/>
      <c r="P87" s="2782"/>
      <c r="Q87" s="2783"/>
      <c r="S87" s="735">
        <v>7</v>
      </c>
      <c r="T87" s="2781"/>
      <c r="U87" s="2782"/>
      <c r="V87" s="2783"/>
      <c r="W87" s="14"/>
      <c r="X87" s="735">
        <v>7</v>
      </c>
      <c r="Y87" s="2781"/>
      <c r="Z87" s="2782"/>
      <c r="AA87" s="2783"/>
      <c r="AD87" s="505">
        <v>1</v>
      </c>
      <c r="AE87" s="14" t="s">
        <v>661</v>
      </c>
      <c r="AF87" s="14" t="s">
        <v>655</v>
      </c>
      <c r="AG87" s="14" t="s">
        <v>656</v>
      </c>
    </row>
    <row r="88" spans="2:45" ht="37.15" customHeight="1">
      <c r="B88" s="733"/>
      <c r="C88" s="735">
        <v>8</v>
      </c>
      <c r="D88" s="2781"/>
      <c r="E88" s="2782"/>
      <c r="F88" s="2783"/>
      <c r="I88" s="735">
        <v>8</v>
      </c>
      <c r="J88" s="2781"/>
      <c r="K88" s="2782"/>
      <c r="L88" s="2783"/>
      <c r="N88" s="735">
        <v>8</v>
      </c>
      <c r="O88" s="2781"/>
      <c r="P88" s="2782"/>
      <c r="Q88" s="2783"/>
      <c r="S88" s="735">
        <v>8</v>
      </c>
      <c r="T88" s="2781"/>
      <c r="U88" s="2782"/>
      <c r="V88" s="2783"/>
      <c r="W88" s="14"/>
      <c r="X88" s="735">
        <v>8</v>
      </c>
      <c r="Y88" s="2781"/>
      <c r="Z88" s="2782"/>
      <c r="AA88" s="2783"/>
      <c r="AD88" s="505">
        <v>1</v>
      </c>
      <c r="AE88" s="14" t="s">
        <v>661</v>
      </c>
      <c r="AF88" s="14" t="s">
        <v>655</v>
      </c>
      <c r="AG88" s="14" t="s">
        <v>656</v>
      </c>
    </row>
    <row r="89" spans="2:45" ht="37.15" customHeight="1">
      <c r="B89" s="733"/>
      <c r="C89" s="735">
        <v>9</v>
      </c>
      <c r="D89" s="2781"/>
      <c r="E89" s="2782"/>
      <c r="F89" s="2783"/>
      <c r="I89" s="735">
        <v>9</v>
      </c>
      <c r="J89" s="2781"/>
      <c r="K89" s="2782"/>
      <c r="L89" s="2783"/>
      <c r="N89" s="735">
        <v>9</v>
      </c>
      <c r="O89" s="2781"/>
      <c r="P89" s="2782"/>
      <c r="Q89" s="2783"/>
      <c r="S89" s="735">
        <v>9</v>
      </c>
      <c r="T89" s="2781"/>
      <c r="U89" s="2782"/>
      <c r="V89" s="2783"/>
      <c r="W89" s="14"/>
      <c r="X89" s="735">
        <v>9</v>
      </c>
      <c r="Y89" s="2781"/>
      <c r="Z89" s="2782"/>
      <c r="AA89" s="2783"/>
    </row>
    <row r="90" spans="2:45" ht="37.15" customHeight="1">
      <c r="B90" s="733"/>
      <c r="C90" s="735">
        <v>10</v>
      </c>
      <c r="D90" s="2781"/>
      <c r="E90" s="2782"/>
      <c r="F90" s="2783"/>
      <c r="I90" s="735">
        <v>10</v>
      </c>
      <c r="J90" s="2781"/>
      <c r="K90" s="2782"/>
      <c r="L90" s="2783"/>
      <c r="N90" s="735">
        <v>10</v>
      </c>
      <c r="O90" s="2781"/>
      <c r="P90" s="2782"/>
      <c r="Q90" s="2783"/>
      <c r="S90" s="735">
        <v>10</v>
      </c>
      <c r="T90" s="2781"/>
      <c r="U90" s="2782"/>
      <c r="V90" s="2783"/>
      <c r="W90" s="14"/>
      <c r="X90" s="735">
        <v>10</v>
      </c>
      <c r="Y90" s="2781"/>
      <c r="Z90" s="2782"/>
      <c r="AA90" s="2783"/>
    </row>
    <row r="91" spans="2:45" ht="37.15" customHeight="1">
      <c r="B91" s="733"/>
      <c r="C91" s="735">
        <v>11</v>
      </c>
      <c r="D91" s="2781"/>
      <c r="E91" s="2782"/>
      <c r="F91" s="2783"/>
      <c r="I91" s="735">
        <v>11</v>
      </c>
      <c r="J91" s="2781"/>
      <c r="K91" s="2782"/>
      <c r="L91" s="2783"/>
      <c r="N91" s="735">
        <v>11</v>
      </c>
      <c r="O91" s="2781"/>
      <c r="P91" s="2782"/>
      <c r="Q91" s="2783"/>
      <c r="S91" s="735">
        <v>11</v>
      </c>
      <c r="T91" s="2781"/>
      <c r="U91" s="2782"/>
      <c r="V91" s="2783"/>
      <c r="W91" s="14"/>
      <c r="X91" s="735">
        <v>11</v>
      </c>
      <c r="Y91" s="2781"/>
      <c r="Z91" s="2782"/>
      <c r="AA91" s="2783"/>
      <c r="AH91" s="14" t="s">
        <v>657</v>
      </c>
    </row>
    <row r="92" spans="2:45" ht="37.15" customHeight="1">
      <c r="B92" s="733"/>
      <c r="C92" s="735">
        <v>12</v>
      </c>
      <c r="D92" s="2781"/>
      <c r="E92" s="2782"/>
      <c r="F92" s="2783"/>
      <c r="I92" s="735">
        <v>12</v>
      </c>
      <c r="J92" s="2781"/>
      <c r="K92" s="2782"/>
      <c r="L92" s="2783"/>
      <c r="N92" s="735">
        <v>12</v>
      </c>
      <c r="O92" s="2781"/>
      <c r="P92" s="2782"/>
      <c r="Q92" s="2783"/>
      <c r="S92" s="735">
        <v>12</v>
      </c>
      <c r="T92" s="2781"/>
      <c r="U92" s="2782"/>
      <c r="V92" s="2783"/>
      <c r="W92" s="14"/>
      <c r="X92" s="735">
        <v>12</v>
      </c>
      <c r="Y92" s="2781"/>
      <c r="Z92" s="2782"/>
      <c r="AA92" s="2783"/>
      <c r="AG92" s="14" t="s">
        <v>683</v>
      </c>
      <c r="AH92" s="14">
        <v>1</v>
      </c>
      <c r="AI92" s="14">
        <v>7000</v>
      </c>
      <c r="AL92" s="14" t="s">
        <v>657</v>
      </c>
    </row>
    <row r="93" spans="2:45" ht="37.15" customHeight="1">
      <c r="B93" s="733"/>
      <c r="C93" s="735">
        <v>13</v>
      </c>
      <c r="D93" s="2781"/>
      <c r="E93" s="2782"/>
      <c r="F93" s="2783"/>
      <c r="I93" s="735">
        <v>13</v>
      </c>
      <c r="J93" s="2781"/>
      <c r="K93" s="2782"/>
      <c r="L93" s="2783"/>
      <c r="N93" s="735">
        <v>13</v>
      </c>
      <c r="O93" s="2781"/>
      <c r="P93" s="2782"/>
      <c r="Q93" s="2783"/>
      <c r="S93" s="735">
        <v>13</v>
      </c>
      <c r="T93" s="2781"/>
      <c r="U93" s="2782"/>
      <c r="V93" s="2783"/>
      <c r="W93" s="14"/>
      <c r="X93" s="735">
        <v>13</v>
      </c>
      <c r="Y93" s="2781"/>
      <c r="Z93" s="2782"/>
      <c r="AA93" s="2783"/>
      <c r="AG93" s="14" t="s">
        <v>683</v>
      </c>
      <c r="AH93" s="14">
        <v>2</v>
      </c>
      <c r="AI93" s="14">
        <v>14000</v>
      </c>
      <c r="AK93" s="458">
        <v>1</v>
      </c>
      <c r="AL93" s="458">
        <v>1</v>
      </c>
      <c r="AM93" s="458"/>
      <c r="AN93" s="458"/>
      <c r="AO93" s="458"/>
    </row>
    <row r="94" spans="2:45" ht="37.15" customHeight="1">
      <c r="B94" s="733"/>
      <c r="C94" s="735">
        <v>14</v>
      </c>
      <c r="D94" s="2781"/>
      <c r="E94" s="2782"/>
      <c r="F94" s="2783"/>
      <c r="I94" s="735">
        <v>14</v>
      </c>
      <c r="J94" s="2781"/>
      <c r="K94" s="2782"/>
      <c r="L94" s="2783"/>
      <c r="N94" s="735">
        <v>14</v>
      </c>
      <c r="O94" s="2781"/>
      <c r="P94" s="2782"/>
      <c r="Q94" s="2783"/>
      <c r="S94" s="735">
        <v>14</v>
      </c>
      <c r="T94" s="2781"/>
      <c r="U94" s="2782"/>
      <c r="V94" s="2783"/>
      <c r="W94" s="14"/>
      <c r="X94" s="735">
        <v>14</v>
      </c>
      <c r="Y94" s="2781"/>
      <c r="Z94" s="2782"/>
      <c r="AA94" s="2783"/>
      <c r="AG94" s="14" t="s">
        <v>683</v>
      </c>
      <c r="AH94" s="14">
        <v>3</v>
      </c>
      <c r="AI94" s="14">
        <v>21000</v>
      </c>
      <c r="AK94" s="458">
        <v>2</v>
      </c>
      <c r="AL94" s="458">
        <v>1</v>
      </c>
      <c r="AM94" s="458"/>
      <c r="AN94" s="458"/>
      <c r="AO94" s="458"/>
    </row>
    <row r="95" spans="2:45" ht="37.15" customHeight="1">
      <c r="B95" s="733"/>
      <c r="C95" s="735">
        <v>15</v>
      </c>
      <c r="D95" s="2781"/>
      <c r="E95" s="2782"/>
      <c r="F95" s="2783"/>
      <c r="I95" s="735">
        <v>15</v>
      </c>
      <c r="J95" s="2781"/>
      <c r="K95" s="2782"/>
      <c r="L95" s="2783"/>
      <c r="N95" s="735">
        <v>15</v>
      </c>
      <c r="O95" s="2781"/>
      <c r="P95" s="2782"/>
      <c r="Q95" s="2783"/>
      <c r="S95" s="735">
        <v>15</v>
      </c>
      <c r="T95" s="2781"/>
      <c r="U95" s="2782"/>
      <c r="V95" s="2783"/>
      <c r="W95" s="14"/>
      <c r="X95" s="735">
        <v>15</v>
      </c>
      <c r="Y95" s="2781"/>
      <c r="Z95" s="2782"/>
      <c r="AA95" s="2783"/>
      <c r="AG95" s="14" t="s">
        <v>684</v>
      </c>
      <c r="AH95" s="14">
        <v>1</v>
      </c>
      <c r="AI95" s="14">
        <v>9000</v>
      </c>
      <c r="AK95" s="458">
        <v>3</v>
      </c>
      <c r="AL95" s="458">
        <v>1</v>
      </c>
      <c r="AM95" s="458"/>
      <c r="AN95" s="458"/>
      <c r="AO95" s="458"/>
    </row>
    <row r="96" spans="2:45" ht="37.15" customHeight="1">
      <c r="B96" s="739" t="s">
        <v>686</v>
      </c>
      <c r="C96" s="737" t="s">
        <v>696</v>
      </c>
      <c r="D96" s="2810"/>
      <c r="E96" s="2811"/>
      <c r="F96" s="2812"/>
      <c r="G96" s="738"/>
      <c r="H96" s="738"/>
      <c r="I96" s="737" t="s">
        <v>696</v>
      </c>
      <c r="J96" s="2810"/>
      <c r="K96" s="2811"/>
      <c r="L96" s="2812"/>
      <c r="M96" s="738"/>
      <c r="N96" s="737" t="s">
        <v>696</v>
      </c>
      <c r="O96" s="2810"/>
      <c r="P96" s="2811"/>
      <c r="Q96" s="2812"/>
      <c r="R96" s="738"/>
      <c r="S96" s="737" t="s">
        <v>696</v>
      </c>
      <c r="T96" s="2810"/>
      <c r="U96" s="2811"/>
      <c r="V96" s="2812"/>
      <c r="W96" s="738"/>
      <c r="X96" s="737" t="s">
        <v>696</v>
      </c>
      <c r="Y96" s="2810"/>
      <c r="Z96" s="2811"/>
      <c r="AA96" s="2812"/>
      <c r="AG96" s="14" t="s">
        <v>684</v>
      </c>
      <c r="AH96" s="14">
        <v>2</v>
      </c>
      <c r="AI96" s="14">
        <v>18000</v>
      </c>
      <c r="AK96" s="458">
        <v>4</v>
      </c>
      <c r="AL96" s="458">
        <v>2</v>
      </c>
      <c r="AM96" s="458"/>
      <c r="AN96" s="458"/>
      <c r="AO96" s="458"/>
    </row>
    <row r="97" spans="2:41" ht="37.15" customHeight="1">
      <c r="B97" s="733"/>
      <c r="C97" s="734">
        <v>17</v>
      </c>
      <c r="D97" s="2813"/>
      <c r="E97" s="2814"/>
      <c r="F97" s="2815"/>
      <c r="I97" s="734">
        <v>17</v>
      </c>
      <c r="J97" s="2813"/>
      <c r="K97" s="2814"/>
      <c r="L97" s="2815"/>
      <c r="N97" s="734">
        <v>17</v>
      </c>
      <c r="O97" s="2813"/>
      <c r="P97" s="2814"/>
      <c r="Q97" s="2815"/>
      <c r="S97" s="734">
        <v>17</v>
      </c>
      <c r="T97" s="2813"/>
      <c r="U97" s="2814"/>
      <c r="V97" s="2815"/>
      <c r="W97" s="14"/>
      <c r="X97" s="734">
        <v>17</v>
      </c>
      <c r="Y97" s="2813"/>
      <c r="Z97" s="2814"/>
      <c r="AA97" s="2815"/>
      <c r="AG97" s="14" t="s">
        <v>684</v>
      </c>
      <c r="AH97" s="14">
        <v>3</v>
      </c>
      <c r="AI97" s="14">
        <v>27000</v>
      </c>
      <c r="AK97" s="458">
        <v>5</v>
      </c>
      <c r="AL97" s="458">
        <v>2</v>
      </c>
      <c r="AM97" s="458"/>
      <c r="AN97" s="458"/>
      <c r="AO97" s="458"/>
    </row>
    <row r="98" spans="2:41" ht="37.15" customHeight="1">
      <c r="B98" s="753" t="s">
        <v>687</v>
      </c>
      <c r="C98" s="736" t="s">
        <v>697</v>
      </c>
      <c r="D98" s="2807"/>
      <c r="E98" s="2808"/>
      <c r="F98" s="2809"/>
      <c r="G98" s="754"/>
      <c r="H98" s="754"/>
      <c r="I98" s="736" t="s">
        <v>697</v>
      </c>
      <c r="J98" s="2807"/>
      <c r="K98" s="2808"/>
      <c r="L98" s="2809"/>
      <c r="M98" s="754"/>
      <c r="N98" s="736" t="s">
        <v>697</v>
      </c>
      <c r="O98" s="2807"/>
      <c r="P98" s="2808"/>
      <c r="Q98" s="2809"/>
      <c r="R98" s="754"/>
      <c r="S98" s="736" t="s">
        <v>697</v>
      </c>
      <c r="T98" s="2807"/>
      <c r="U98" s="2808"/>
      <c r="V98" s="2809"/>
      <c r="W98" s="754"/>
      <c r="X98" s="736" t="s">
        <v>697</v>
      </c>
      <c r="Y98" s="2807"/>
      <c r="Z98" s="2808"/>
      <c r="AA98" s="2809"/>
      <c r="AK98" s="458">
        <v>6</v>
      </c>
      <c r="AL98" s="458">
        <v>2</v>
      </c>
    </row>
    <row r="99" spans="2:41" ht="37.15" customHeight="1">
      <c r="B99" s="742" t="s">
        <v>748</v>
      </c>
      <c r="C99" s="740"/>
      <c r="D99" s="741"/>
      <c r="E99" s="741"/>
      <c r="F99" s="741"/>
      <c r="I99" s="740"/>
      <c r="J99" s="741"/>
      <c r="K99" s="741"/>
      <c r="L99" s="741"/>
      <c r="N99" s="740"/>
      <c r="O99" s="741"/>
      <c r="P99" s="741"/>
      <c r="Q99" s="741"/>
      <c r="S99" s="740"/>
      <c r="T99" s="741"/>
      <c r="U99" s="741"/>
      <c r="V99" s="741"/>
      <c r="W99" s="14"/>
      <c r="X99" s="740"/>
      <c r="Y99" s="741"/>
      <c r="Z99" s="741"/>
      <c r="AA99" s="741"/>
      <c r="AK99" s="458"/>
      <c r="AL99" s="458"/>
    </row>
  </sheetData>
  <sheetProtection algorithmName="SHA-512" hashValue="ydactAqF3wa0CSHP4+rqg1ZgukJlSIKJ/07xq4fTGAANpg/r7RcmhIjLZrIp4rBbTTKF+sQsseAw5a12XIIzcA==" saltValue="lTaWoNnZttoCI4diQpImzQ==" spinCount="100000" sheet="1" insertRows="0" selectLockedCells="1"/>
  <mergeCells count="437">
    <mergeCell ref="B4:B6"/>
    <mergeCell ref="Y73:AA73"/>
    <mergeCell ref="Y74:AA74"/>
    <mergeCell ref="O71:Q71"/>
    <mergeCell ref="T71:V71"/>
    <mergeCell ref="Y71:AA71"/>
    <mergeCell ref="O72:Q72"/>
    <mergeCell ref="T72:V72"/>
    <mergeCell ref="Y72:AA72"/>
    <mergeCell ref="O69:Q69"/>
    <mergeCell ref="T69:V69"/>
    <mergeCell ref="Y69:AA69"/>
    <mergeCell ref="O70:Q70"/>
    <mergeCell ref="T70:V70"/>
    <mergeCell ref="O73:Q73"/>
    <mergeCell ref="T73:V73"/>
    <mergeCell ref="O74:Q74"/>
    <mergeCell ref="T74:V74"/>
    <mergeCell ref="Y70:AA70"/>
    <mergeCell ref="O67:Q67"/>
    <mergeCell ref="T67:V67"/>
    <mergeCell ref="Y67:AA67"/>
    <mergeCell ref="O68:Q68"/>
    <mergeCell ref="T68:V68"/>
    <mergeCell ref="E3:AA3"/>
    <mergeCell ref="O98:Q98"/>
    <mergeCell ref="T98:V98"/>
    <mergeCell ref="Y98:AA98"/>
    <mergeCell ref="M7:N7"/>
    <mergeCell ref="O96:Q96"/>
    <mergeCell ref="T96:V96"/>
    <mergeCell ref="Y96:AA96"/>
    <mergeCell ref="O97:Q97"/>
    <mergeCell ref="T97:V97"/>
    <mergeCell ref="Y97:AA97"/>
    <mergeCell ref="O94:Q94"/>
    <mergeCell ref="T94:V94"/>
    <mergeCell ref="Y94:AA94"/>
    <mergeCell ref="O95:Q95"/>
    <mergeCell ref="T95:V95"/>
    <mergeCell ref="Y95:AA95"/>
    <mergeCell ref="O92:Q92"/>
    <mergeCell ref="T92:V92"/>
    <mergeCell ref="Y92:AA92"/>
    <mergeCell ref="E31:AA31"/>
    <mergeCell ref="O93:Q93"/>
    <mergeCell ref="M6:N6"/>
    <mergeCell ref="U8:Z8"/>
    <mergeCell ref="O87:Q87"/>
    <mergeCell ref="T87:V87"/>
    <mergeCell ref="Y87:AA87"/>
    <mergeCell ref="O83:Q83"/>
    <mergeCell ref="T83:V83"/>
    <mergeCell ref="Y83:AA83"/>
    <mergeCell ref="T93:V93"/>
    <mergeCell ref="Y93:AA93"/>
    <mergeCell ref="O90:Q90"/>
    <mergeCell ref="T90:V90"/>
    <mergeCell ref="Y90:AA90"/>
    <mergeCell ref="O91:Q91"/>
    <mergeCell ref="T91:V91"/>
    <mergeCell ref="Y91:AA91"/>
    <mergeCell ref="O88:Q88"/>
    <mergeCell ref="T88:V88"/>
    <mergeCell ref="Y88:AA88"/>
    <mergeCell ref="O89:Q89"/>
    <mergeCell ref="T89:V89"/>
    <mergeCell ref="Y89:AA89"/>
    <mergeCell ref="O84:Q84"/>
    <mergeCell ref="T84:V84"/>
    <mergeCell ref="Y84:AA84"/>
    <mergeCell ref="D85:F85"/>
    <mergeCell ref="J85:L85"/>
    <mergeCell ref="O85:Q85"/>
    <mergeCell ref="T85:V85"/>
    <mergeCell ref="Y85:AA85"/>
    <mergeCell ref="O86:Q86"/>
    <mergeCell ref="T86:V86"/>
    <mergeCell ref="Y86:AA86"/>
    <mergeCell ref="X79:X80"/>
    <mergeCell ref="Y79:AA80"/>
    <mergeCell ref="O81:Q81"/>
    <mergeCell ref="T81:V81"/>
    <mergeCell ref="Y81:AA81"/>
    <mergeCell ref="D83:F83"/>
    <mergeCell ref="J83:L83"/>
    <mergeCell ref="D84:F84"/>
    <mergeCell ref="J84:L84"/>
    <mergeCell ref="O75:Q75"/>
    <mergeCell ref="T75:V75"/>
    <mergeCell ref="Y75:AA75"/>
    <mergeCell ref="D82:F82"/>
    <mergeCell ref="J82:L82"/>
    <mergeCell ref="O82:Q82"/>
    <mergeCell ref="T82:V82"/>
    <mergeCell ref="Y82:AA82"/>
    <mergeCell ref="B77:D77"/>
    <mergeCell ref="E77:AA77"/>
    <mergeCell ref="C79:C80"/>
    <mergeCell ref="D79:F80"/>
    <mergeCell ref="I79:I80"/>
    <mergeCell ref="J79:L80"/>
    <mergeCell ref="N79:N80"/>
    <mergeCell ref="O79:Q80"/>
    <mergeCell ref="S79:S80"/>
    <mergeCell ref="T79:V80"/>
    <mergeCell ref="D75:F75"/>
    <mergeCell ref="J75:L75"/>
    <mergeCell ref="Y68:AA68"/>
    <mergeCell ref="O65:Q65"/>
    <mergeCell ref="T65:V65"/>
    <mergeCell ref="Y65:AA65"/>
    <mergeCell ref="O66:Q66"/>
    <mergeCell ref="T66:V66"/>
    <mergeCell ref="Y66:AA66"/>
    <mergeCell ref="D60:F60"/>
    <mergeCell ref="J60:L60"/>
    <mergeCell ref="O60:Q60"/>
    <mergeCell ref="T60:V60"/>
    <mergeCell ref="Y60:AA60"/>
    <mergeCell ref="O63:Q63"/>
    <mergeCell ref="T63:V63"/>
    <mergeCell ref="Y63:AA63"/>
    <mergeCell ref="O64:Q64"/>
    <mergeCell ref="T64:V64"/>
    <mergeCell ref="Y64:AA64"/>
    <mergeCell ref="D61:F61"/>
    <mergeCell ref="J61:L61"/>
    <mergeCell ref="O61:Q61"/>
    <mergeCell ref="T61:V61"/>
    <mergeCell ref="Y61:AA61"/>
    <mergeCell ref="D62:F62"/>
    <mergeCell ref="J62:L62"/>
    <mergeCell ref="O62:Q62"/>
    <mergeCell ref="T62:V62"/>
    <mergeCell ref="Y62:AA62"/>
    <mergeCell ref="O58:Q58"/>
    <mergeCell ref="T58:V58"/>
    <mergeCell ref="Y58:AA58"/>
    <mergeCell ref="O52:Q52"/>
    <mergeCell ref="T52:V52"/>
    <mergeCell ref="Y52:AA52"/>
    <mergeCell ref="D59:F59"/>
    <mergeCell ref="J59:L59"/>
    <mergeCell ref="O59:Q59"/>
    <mergeCell ref="T59:V59"/>
    <mergeCell ref="Y59:AA59"/>
    <mergeCell ref="B54:D54"/>
    <mergeCell ref="E54:AA54"/>
    <mergeCell ref="C56:C57"/>
    <mergeCell ref="D56:F57"/>
    <mergeCell ref="I56:I57"/>
    <mergeCell ref="J56:L57"/>
    <mergeCell ref="N56:N57"/>
    <mergeCell ref="O56:Q57"/>
    <mergeCell ref="S56:S57"/>
    <mergeCell ref="D58:F58"/>
    <mergeCell ref="J58:L58"/>
    <mergeCell ref="O50:Q50"/>
    <mergeCell ref="T50:V50"/>
    <mergeCell ref="T56:V57"/>
    <mergeCell ref="Y50:AA50"/>
    <mergeCell ref="O51:Q51"/>
    <mergeCell ref="T51:V51"/>
    <mergeCell ref="Y51:AA51"/>
    <mergeCell ref="O48:Q48"/>
    <mergeCell ref="T48:V48"/>
    <mergeCell ref="Y48:AA48"/>
    <mergeCell ref="O49:Q49"/>
    <mergeCell ref="T49:V49"/>
    <mergeCell ref="Y49:AA49"/>
    <mergeCell ref="X56:X57"/>
    <mergeCell ref="Y56:AA57"/>
    <mergeCell ref="O46:Q46"/>
    <mergeCell ref="T46:V46"/>
    <mergeCell ref="Y46:AA46"/>
    <mergeCell ref="O47:Q47"/>
    <mergeCell ref="T47:V47"/>
    <mergeCell ref="Y47:AA47"/>
    <mergeCell ref="O44:Q44"/>
    <mergeCell ref="T44:V44"/>
    <mergeCell ref="Y44:AA44"/>
    <mergeCell ref="O45:Q45"/>
    <mergeCell ref="T45:V45"/>
    <mergeCell ref="Y45:AA45"/>
    <mergeCell ref="O42:Q42"/>
    <mergeCell ref="T42:V42"/>
    <mergeCell ref="Y42:AA42"/>
    <mergeCell ref="O43:Q43"/>
    <mergeCell ref="T43:V43"/>
    <mergeCell ref="Y43:AA43"/>
    <mergeCell ref="O40:Q40"/>
    <mergeCell ref="T40:V40"/>
    <mergeCell ref="Y40:AA40"/>
    <mergeCell ref="O41:Q41"/>
    <mergeCell ref="T41:V41"/>
    <mergeCell ref="Y41:AA41"/>
    <mergeCell ref="O37:Q37"/>
    <mergeCell ref="T37:V37"/>
    <mergeCell ref="Y37:AA37"/>
    <mergeCell ref="D38:F38"/>
    <mergeCell ref="J38:L38"/>
    <mergeCell ref="O38:Q38"/>
    <mergeCell ref="T38:V38"/>
    <mergeCell ref="Y38:AA38"/>
    <mergeCell ref="O39:Q39"/>
    <mergeCell ref="T39:V39"/>
    <mergeCell ref="Y39:AA39"/>
    <mergeCell ref="Y33:AA34"/>
    <mergeCell ref="D35:F35"/>
    <mergeCell ref="J35:L35"/>
    <mergeCell ref="O35:Q35"/>
    <mergeCell ref="T35:V35"/>
    <mergeCell ref="Y35:AA35"/>
    <mergeCell ref="O36:Q36"/>
    <mergeCell ref="T36:V36"/>
    <mergeCell ref="Y36:AA36"/>
    <mergeCell ref="N33:N34"/>
    <mergeCell ref="O33:Q34"/>
    <mergeCell ref="S33:S34"/>
    <mergeCell ref="T33:V34"/>
    <mergeCell ref="X33:X34"/>
    <mergeCell ref="I10:I11"/>
    <mergeCell ref="J10:L11"/>
    <mergeCell ref="J12:L12"/>
    <mergeCell ref="Y10:AA11"/>
    <mergeCell ref="Y12:AA12"/>
    <mergeCell ref="Y25:AA25"/>
    <mergeCell ref="Y26:AA26"/>
    <mergeCell ref="Y27:AA27"/>
    <mergeCell ref="Y28:AA28"/>
    <mergeCell ref="T25:V25"/>
    <mergeCell ref="T26:V26"/>
    <mergeCell ref="T27:V27"/>
    <mergeCell ref="T28:V28"/>
    <mergeCell ref="J25:L25"/>
    <mergeCell ref="J26:L26"/>
    <mergeCell ref="J15:L15"/>
    <mergeCell ref="J16:L16"/>
    <mergeCell ref="J17:L17"/>
    <mergeCell ref="J18:L18"/>
    <mergeCell ref="J19:L19"/>
    <mergeCell ref="J20:L20"/>
    <mergeCell ref="O12:Q12"/>
    <mergeCell ref="O13:Q13"/>
    <mergeCell ref="O14:Q14"/>
    <mergeCell ref="Y29:AA29"/>
    <mergeCell ref="Y19:AA19"/>
    <mergeCell ref="Y20:AA20"/>
    <mergeCell ref="Y21:AA21"/>
    <mergeCell ref="Y22:AA22"/>
    <mergeCell ref="Y23:AA23"/>
    <mergeCell ref="Y24:AA24"/>
    <mergeCell ref="Y13:AA13"/>
    <mergeCell ref="Y14:AA14"/>
    <mergeCell ref="Y15:AA15"/>
    <mergeCell ref="Y16:AA16"/>
    <mergeCell ref="Y17:AA17"/>
    <mergeCell ref="Y18:AA18"/>
    <mergeCell ref="T29:V29"/>
    <mergeCell ref="X10:X11"/>
    <mergeCell ref="T19:V19"/>
    <mergeCell ref="T20:V20"/>
    <mergeCell ref="T21:V21"/>
    <mergeCell ref="T22:V22"/>
    <mergeCell ref="T23:V23"/>
    <mergeCell ref="T24:V24"/>
    <mergeCell ref="S10:S11"/>
    <mergeCell ref="T10:V11"/>
    <mergeCell ref="T12:V12"/>
    <mergeCell ref="T13:V13"/>
    <mergeCell ref="T14:V14"/>
    <mergeCell ref="T15:V15"/>
    <mergeCell ref="T16:V16"/>
    <mergeCell ref="T17:V17"/>
    <mergeCell ref="T18:V18"/>
    <mergeCell ref="O23:Q23"/>
    <mergeCell ref="O24:Q24"/>
    <mergeCell ref="O25:Q25"/>
    <mergeCell ref="O26:Q26"/>
    <mergeCell ref="O27:Q27"/>
    <mergeCell ref="O28:Q28"/>
    <mergeCell ref="O17:Q17"/>
    <mergeCell ref="O18:Q18"/>
    <mergeCell ref="O19:Q19"/>
    <mergeCell ref="O20:Q20"/>
    <mergeCell ref="O21:Q21"/>
    <mergeCell ref="O22:Q22"/>
    <mergeCell ref="O16:Q16"/>
    <mergeCell ref="J21:L21"/>
    <mergeCell ref="J22:L22"/>
    <mergeCell ref="J23:L23"/>
    <mergeCell ref="J24:L24"/>
    <mergeCell ref="D91:F91"/>
    <mergeCell ref="J91:L91"/>
    <mergeCell ref="D92:F92"/>
    <mergeCell ref="J92:L92"/>
    <mergeCell ref="D89:F89"/>
    <mergeCell ref="J89:L89"/>
    <mergeCell ref="D90:F90"/>
    <mergeCell ref="J90:L90"/>
    <mergeCell ref="D87:F87"/>
    <mergeCell ref="J87:L87"/>
    <mergeCell ref="D88:F88"/>
    <mergeCell ref="J88:L88"/>
    <mergeCell ref="D86:F86"/>
    <mergeCell ref="J86:L86"/>
    <mergeCell ref="D81:F81"/>
    <mergeCell ref="J81:L81"/>
    <mergeCell ref="D74:F74"/>
    <mergeCell ref="J74:L74"/>
    <mergeCell ref="O29:Q29"/>
    <mergeCell ref="D97:F97"/>
    <mergeCell ref="J97:L97"/>
    <mergeCell ref="D98:F98"/>
    <mergeCell ref="J98:L98"/>
    <mergeCell ref="D95:F95"/>
    <mergeCell ref="J95:L95"/>
    <mergeCell ref="D96:F96"/>
    <mergeCell ref="J96:L96"/>
    <mergeCell ref="D93:F93"/>
    <mergeCell ref="J93:L93"/>
    <mergeCell ref="D94:F94"/>
    <mergeCell ref="J94:L94"/>
    <mergeCell ref="D72:F72"/>
    <mergeCell ref="J72:L72"/>
    <mergeCell ref="D73:F73"/>
    <mergeCell ref="J73:L73"/>
    <mergeCell ref="D70:F70"/>
    <mergeCell ref="J70:L70"/>
    <mergeCell ref="D71:F71"/>
    <mergeCell ref="J71:L71"/>
    <mergeCell ref="D68:F68"/>
    <mergeCell ref="J68:L68"/>
    <mergeCell ref="D69:F69"/>
    <mergeCell ref="J69:L69"/>
    <mergeCell ref="D66:F66"/>
    <mergeCell ref="J66:L66"/>
    <mergeCell ref="D67:F67"/>
    <mergeCell ref="J67:L67"/>
    <mergeCell ref="D64:F64"/>
    <mergeCell ref="J64:L64"/>
    <mergeCell ref="D65:F65"/>
    <mergeCell ref="J65:L65"/>
    <mergeCell ref="D63:F63"/>
    <mergeCell ref="J63:L63"/>
    <mergeCell ref="D51:F51"/>
    <mergeCell ref="J51:L51"/>
    <mergeCell ref="D52:F52"/>
    <mergeCell ref="J52:L52"/>
    <mergeCell ref="D49:F49"/>
    <mergeCell ref="J49:L49"/>
    <mergeCell ref="D50:F50"/>
    <mergeCell ref="J50:L50"/>
    <mergeCell ref="D47:F47"/>
    <mergeCell ref="J47:L47"/>
    <mergeCell ref="D48:F48"/>
    <mergeCell ref="J48:L48"/>
    <mergeCell ref="D45:F45"/>
    <mergeCell ref="J45:L45"/>
    <mergeCell ref="D46:F46"/>
    <mergeCell ref="J46:L46"/>
    <mergeCell ref="D43:F43"/>
    <mergeCell ref="J43:L43"/>
    <mergeCell ref="D44:F44"/>
    <mergeCell ref="J44:L44"/>
    <mergeCell ref="D41:F41"/>
    <mergeCell ref="J41:L41"/>
    <mergeCell ref="D42:F42"/>
    <mergeCell ref="J42:L42"/>
    <mergeCell ref="D40:F40"/>
    <mergeCell ref="J40:L40"/>
    <mergeCell ref="D29:F29"/>
    <mergeCell ref="D27:F27"/>
    <mergeCell ref="D28:F28"/>
    <mergeCell ref="J27:L27"/>
    <mergeCell ref="J28:L28"/>
    <mergeCell ref="J29:L29"/>
    <mergeCell ref="D36:F36"/>
    <mergeCell ref="J36:L36"/>
    <mergeCell ref="D39:F39"/>
    <mergeCell ref="J39:L39"/>
    <mergeCell ref="B31:D31"/>
    <mergeCell ref="C33:C34"/>
    <mergeCell ref="D33:F34"/>
    <mergeCell ref="I33:I34"/>
    <mergeCell ref="J33:L34"/>
    <mergeCell ref="D37:F37"/>
    <mergeCell ref="J37:L37"/>
    <mergeCell ref="D25:F25"/>
    <mergeCell ref="D26:F26"/>
    <mergeCell ref="D23:F23"/>
    <mergeCell ref="D24:F24"/>
    <mergeCell ref="D21:F21"/>
    <mergeCell ref="D22:F22"/>
    <mergeCell ref="D19:F19"/>
    <mergeCell ref="D20:F20"/>
    <mergeCell ref="D17:F17"/>
    <mergeCell ref="D18:F18"/>
    <mergeCell ref="AF6:AO6"/>
    <mergeCell ref="M8:N8"/>
    <mergeCell ref="C3:D3"/>
    <mergeCell ref="D15:F15"/>
    <mergeCell ref="D16:F16"/>
    <mergeCell ref="D13:F13"/>
    <mergeCell ref="D14:F14"/>
    <mergeCell ref="D12:F12"/>
    <mergeCell ref="J13:L13"/>
    <mergeCell ref="C10:C11"/>
    <mergeCell ref="D10:F11"/>
    <mergeCell ref="J14:L14"/>
    <mergeCell ref="AF8:AL8"/>
    <mergeCell ref="Y6:Z6"/>
    <mergeCell ref="Y7:Z7"/>
    <mergeCell ref="W6:X6"/>
    <mergeCell ref="W7:X7"/>
    <mergeCell ref="U6:V6"/>
    <mergeCell ref="U7:V7"/>
    <mergeCell ref="S7:T7"/>
    <mergeCell ref="S6:T6"/>
    <mergeCell ref="N10:N11"/>
    <mergeCell ref="O10:Q11"/>
    <mergeCell ref="O15:Q15"/>
    <mergeCell ref="O8:T8"/>
    <mergeCell ref="U4:Z5"/>
    <mergeCell ref="AA4:AA5"/>
    <mergeCell ref="O5:P5"/>
    <mergeCell ref="Q5:R5"/>
    <mergeCell ref="C4:D5"/>
    <mergeCell ref="E4:F5"/>
    <mergeCell ref="G4:G5"/>
    <mergeCell ref="I4:J5"/>
    <mergeCell ref="K4:K5"/>
    <mergeCell ref="L4:N5"/>
    <mergeCell ref="O4:T4"/>
    <mergeCell ref="C8:J8"/>
    <mergeCell ref="S5:T5"/>
  </mergeCells>
  <phoneticPr fontId="2"/>
  <conditionalFormatting sqref="C7:K7">
    <cfRule type="notContainsBlanks" dxfId="9" priority="1">
      <formula>LEN(TRIM(C7))&gt;0</formula>
    </cfRule>
  </conditionalFormatting>
  <dataValidations count="3">
    <dataValidation type="list" allowBlank="1" showInputMessage="1" showErrorMessage="1" sqref="G7" xr:uid="{B786F0C9-AEF6-43CB-840D-9108CE3080DF}">
      <formula1>$AG$25:$AG$26</formula1>
    </dataValidation>
    <dataValidation type="list" allowBlank="1" showInputMessage="1" showErrorMessage="1" sqref="O7 Q7" xr:uid="{87B55A71-20B6-4FDE-A5AC-9ABB3688790C}">
      <formula1>$AK$23:$AK$34</formula1>
    </dataValidation>
    <dataValidation type="list" allowBlank="1" showInputMessage="1" showErrorMessage="1" sqref="K7" xr:uid="{3E7A608D-1DA8-415A-AEA1-679C462F498B}">
      <formula1>$AK$23:$AK$36</formula1>
    </dataValidation>
  </dataValidations>
  <pageMargins left="0.59055118110236227" right="0.19685039370078741" top="0.39370078740157483" bottom="0.31496062992125984" header="0.31496062992125984" footer="0.31496062992125984"/>
  <pageSetup paperSize="9" scale="50" fitToHeight="2" orientation="landscape" r:id="rId1"/>
  <rowBreaks count="3" manualBreakCount="3">
    <brk id="30" min="1" max="25" man="1"/>
    <brk id="53" min="1" max="25" man="1"/>
    <brk id="76" min="1" max="2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C1:AF93"/>
  <sheetViews>
    <sheetView showGridLines="0" topLeftCell="A15" workbookViewId="0">
      <selection activeCell="N26" sqref="N26:X26"/>
    </sheetView>
  </sheetViews>
  <sheetFormatPr defaultColWidth="9" defaultRowHeight="13.5"/>
  <cols>
    <col min="1" max="1" width="1.75" style="304" customWidth="1"/>
    <col min="2" max="2" width="4.25" style="304" customWidth="1"/>
    <col min="3" max="3" width="14.25" style="304" customWidth="1"/>
    <col min="4" max="10" width="3.625" style="304" customWidth="1"/>
    <col min="11" max="11" width="4.125" style="304" customWidth="1"/>
    <col min="12" max="14" width="3.625" style="304" customWidth="1"/>
    <col min="15" max="30" width="1.75" style="304" customWidth="1"/>
    <col min="31" max="31" width="3.25" style="304" customWidth="1"/>
    <col min="32" max="32" width="6.625" style="416" customWidth="1"/>
    <col min="33" max="16384" width="9" style="304"/>
  </cols>
  <sheetData>
    <row r="1" spans="3:31" ht="42.75" customHeight="1"/>
    <row r="2" spans="3:31" ht="5.25" customHeight="1"/>
    <row r="3" spans="3:31" ht="13.9" customHeight="1"/>
    <row r="4" spans="3:31" ht="4.9000000000000004" hidden="1" customHeight="1"/>
    <row r="5" spans="3:31" ht="15.75" customHeight="1">
      <c r="C5" s="2831"/>
      <c r="D5" s="2832"/>
      <c r="E5" s="2832"/>
      <c r="F5" s="2832"/>
      <c r="G5" s="2832"/>
      <c r="H5" s="2832"/>
      <c r="I5" s="2832"/>
      <c r="J5" s="2832"/>
      <c r="K5" s="2832"/>
      <c r="L5" s="2832"/>
      <c r="M5" s="2832"/>
      <c r="N5" s="2832"/>
      <c r="O5" s="2832"/>
      <c r="P5" s="2832"/>
      <c r="Q5" s="2832"/>
      <c r="R5" s="2832"/>
      <c r="S5" s="2832"/>
      <c r="T5" s="2832"/>
      <c r="U5" s="2832"/>
      <c r="V5" s="2832"/>
      <c r="W5" s="2832"/>
      <c r="X5" s="2832"/>
      <c r="Y5" s="2832"/>
      <c r="Z5" s="2832"/>
      <c r="AA5" s="2832"/>
      <c r="AB5" s="2832"/>
      <c r="AC5" s="2832"/>
      <c r="AD5" s="2832"/>
      <c r="AE5" s="2833"/>
    </row>
    <row r="6" spans="3:31" ht="22.5" customHeight="1">
      <c r="C6" s="2834" t="s">
        <v>406</v>
      </c>
      <c r="D6" s="2835"/>
      <c r="E6" s="2835"/>
      <c r="F6" s="2835"/>
      <c r="G6" s="2835"/>
      <c r="H6" s="2835"/>
      <c r="I6" s="2835"/>
      <c r="J6" s="2835"/>
      <c r="K6" s="2835"/>
      <c r="L6" s="2835"/>
      <c r="M6" s="2835"/>
      <c r="N6" s="2835"/>
      <c r="O6" s="2835"/>
      <c r="P6" s="2835"/>
      <c r="Q6" s="2835"/>
      <c r="R6" s="2835"/>
      <c r="S6" s="2835"/>
      <c r="T6" s="2835"/>
      <c r="U6" s="2835"/>
      <c r="V6" s="2835"/>
      <c r="W6" s="2835"/>
      <c r="X6" s="2835"/>
      <c r="Y6" s="2835"/>
      <c r="Z6" s="2835"/>
      <c r="AA6" s="2835"/>
      <c r="AB6" s="2835"/>
      <c r="AC6" s="2835"/>
      <c r="AD6" s="2835"/>
      <c r="AE6" s="2836"/>
    </row>
    <row r="7" spans="3:31" ht="15.75" customHeight="1">
      <c r="C7" s="2828"/>
      <c r="D7" s="2829"/>
      <c r="E7" s="2829"/>
      <c r="F7" s="2829"/>
      <c r="G7" s="2829"/>
      <c r="H7" s="2829"/>
      <c r="I7" s="2829"/>
      <c r="J7" s="2829"/>
      <c r="K7" s="2829"/>
      <c r="L7" s="2829"/>
      <c r="M7" s="2829"/>
      <c r="N7" s="2829"/>
      <c r="O7" s="2829"/>
      <c r="P7" s="2829"/>
      <c r="Q7" s="2829"/>
      <c r="R7" s="2829"/>
      <c r="S7" s="2829"/>
      <c r="T7" s="2829"/>
      <c r="U7" s="2829"/>
      <c r="V7" s="2829"/>
      <c r="W7" s="2829"/>
      <c r="X7" s="2829"/>
      <c r="Y7" s="2829"/>
      <c r="Z7" s="2829"/>
      <c r="AA7" s="2829"/>
      <c r="AB7" s="2829"/>
      <c r="AC7" s="2829"/>
      <c r="AD7" s="2829"/>
      <c r="AE7" s="2830"/>
    </row>
    <row r="8" spans="3:31" ht="15.75" customHeight="1">
      <c r="C8" s="2837"/>
      <c r="D8" s="2838"/>
      <c r="E8" s="2838"/>
      <c r="F8" s="2838"/>
      <c r="G8" s="2838"/>
      <c r="H8" s="2838"/>
      <c r="I8" s="2838"/>
      <c r="J8" s="2838"/>
      <c r="K8" s="2838"/>
      <c r="L8" s="2838"/>
      <c r="M8" s="2838"/>
      <c r="N8" s="2838"/>
      <c r="O8" s="2838"/>
      <c r="P8" s="2838"/>
      <c r="Q8" s="2838" t="s">
        <v>1</v>
      </c>
      <c r="R8" s="2838"/>
      <c r="S8" s="2838"/>
      <c r="T8" s="2839">
        <f>①利用!AC3</f>
        <v>0</v>
      </c>
      <c r="U8" s="2839"/>
      <c r="V8" s="2838" t="s">
        <v>2</v>
      </c>
      <c r="W8" s="2838"/>
      <c r="X8" s="2839">
        <f>①利用!AF3</f>
        <v>0</v>
      </c>
      <c r="Y8" s="2839"/>
      <c r="Z8" s="2840" t="s">
        <v>3</v>
      </c>
      <c r="AA8" s="2840"/>
      <c r="AB8" s="2841">
        <f>①利用!AI3</f>
        <v>0</v>
      </c>
      <c r="AC8" s="2841"/>
      <c r="AD8" s="2840" t="s">
        <v>87</v>
      </c>
      <c r="AE8" s="2842"/>
    </row>
    <row r="9" spans="3:31" ht="15.75" customHeight="1">
      <c r="C9" s="2828"/>
      <c r="D9" s="2829"/>
      <c r="E9" s="2829"/>
      <c r="F9" s="2829"/>
      <c r="G9" s="2829"/>
      <c r="H9" s="2829"/>
      <c r="I9" s="2829"/>
      <c r="J9" s="2829"/>
      <c r="K9" s="2829"/>
      <c r="L9" s="2829"/>
      <c r="M9" s="2829"/>
      <c r="N9" s="2829"/>
      <c r="O9" s="2829"/>
      <c r="P9" s="2829"/>
      <c r="Q9" s="2829"/>
      <c r="R9" s="2829"/>
      <c r="S9" s="2829"/>
      <c r="T9" s="2829"/>
      <c r="U9" s="2829"/>
      <c r="V9" s="2829"/>
      <c r="W9" s="2829"/>
      <c r="X9" s="2829"/>
      <c r="Y9" s="2829"/>
      <c r="Z9" s="2829"/>
      <c r="AA9" s="2829"/>
      <c r="AB9" s="2829"/>
      <c r="AC9" s="2829"/>
      <c r="AD9" s="2829"/>
      <c r="AE9" s="2830"/>
    </row>
    <row r="10" spans="3:31" ht="15.75" customHeight="1">
      <c r="C10" s="2828" t="s">
        <v>407</v>
      </c>
      <c r="D10" s="2829"/>
      <c r="E10" s="2829"/>
      <c r="F10" s="2829"/>
      <c r="G10" s="2829"/>
      <c r="H10" s="2829"/>
      <c r="I10" s="2829"/>
      <c r="J10" s="2829"/>
      <c r="K10" s="2829"/>
      <c r="L10" s="2829"/>
      <c r="M10" s="2829"/>
      <c r="N10" s="2829"/>
      <c r="O10" s="2829"/>
      <c r="P10" s="2829"/>
      <c r="Q10" s="2829"/>
      <c r="R10" s="2829"/>
      <c r="S10" s="2829"/>
      <c r="T10" s="2829"/>
      <c r="U10" s="2829"/>
      <c r="V10" s="2829"/>
      <c r="W10" s="2829"/>
      <c r="X10" s="2829"/>
      <c r="Y10" s="2829"/>
      <c r="Z10" s="2829"/>
      <c r="AA10" s="2829"/>
      <c r="AB10" s="2829"/>
      <c r="AC10" s="2829"/>
      <c r="AD10" s="2829"/>
      <c r="AE10" s="2830"/>
    </row>
    <row r="11" spans="3:31" ht="15.75" customHeight="1">
      <c r="C11" s="2828" t="s">
        <v>408</v>
      </c>
      <c r="D11" s="2829"/>
      <c r="E11" s="2829"/>
      <c r="F11" s="2829"/>
      <c r="G11" s="2829"/>
      <c r="H11" s="2829"/>
      <c r="I11" s="2829"/>
      <c r="J11" s="2829"/>
      <c r="K11" s="2829"/>
      <c r="L11" s="2829"/>
      <c r="M11" s="2829"/>
      <c r="N11" s="2829"/>
      <c r="O11" s="2829"/>
      <c r="P11" s="2829"/>
      <c r="Q11" s="2829"/>
      <c r="R11" s="2829"/>
      <c r="S11" s="2829"/>
      <c r="T11" s="2829"/>
      <c r="U11" s="2829"/>
      <c r="V11" s="2829"/>
      <c r="W11" s="2829"/>
      <c r="X11" s="2829"/>
      <c r="Y11" s="2829"/>
      <c r="Z11" s="2829"/>
      <c r="AA11" s="2829"/>
      <c r="AB11" s="2829"/>
      <c r="AC11" s="2829"/>
      <c r="AD11" s="2829"/>
      <c r="AE11" s="2830"/>
    </row>
    <row r="12" spans="3:31" ht="15.75" customHeight="1">
      <c r="C12" s="2828" t="s">
        <v>409</v>
      </c>
      <c r="D12" s="2829"/>
      <c r="E12" s="2829"/>
      <c r="F12" s="2829"/>
      <c r="G12" s="2829"/>
      <c r="H12" s="2829"/>
      <c r="I12" s="2829"/>
      <c r="J12" s="2829"/>
      <c r="K12" s="2829"/>
      <c r="L12" s="2829"/>
      <c r="M12" s="2829"/>
      <c r="N12" s="2829"/>
      <c r="O12" s="2829"/>
      <c r="P12" s="2829"/>
      <c r="Q12" s="2829"/>
      <c r="R12" s="2829"/>
      <c r="S12" s="2829"/>
      <c r="T12" s="2829"/>
      <c r="U12" s="2829"/>
      <c r="V12" s="2829"/>
      <c r="W12" s="2829"/>
      <c r="X12" s="2829"/>
      <c r="Y12" s="2829"/>
      <c r="Z12" s="2829"/>
      <c r="AA12" s="2829"/>
      <c r="AB12" s="2829"/>
      <c r="AC12" s="2829"/>
      <c r="AD12" s="2829"/>
      <c r="AE12" s="2830"/>
    </row>
    <row r="13" spans="3:31" ht="15.75" customHeight="1">
      <c r="C13" s="2828"/>
      <c r="D13" s="2829"/>
      <c r="E13" s="2829"/>
      <c r="F13" s="2829"/>
      <c r="G13" s="2829"/>
      <c r="H13" s="2829"/>
      <c r="I13" s="2829"/>
      <c r="J13" s="2829"/>
      <c r="K13" s="2829"/>
      <c r="L13" s="2829"/>
      <c r="M13" s="2829"/>
      <c r="N13" s="2829"/>
      <c r="O13" s="2829"/>
      <c r="P13" s="2829"/>
      <c r="Q13" s="2829"/>
      <c r="R13" s="2829"/>
      <c r="S13" s="2829"/>
      <c r="T13" s="2829"/>
      <c r="U13" s="2829"/>
      <c r="V13" s="2829"/>
      <c r="W13" s="2829"/>
      <c r="X13" s="2829"/>
      <c r="Y13" s="2829"/>
      <c r="Z13" s="2829"/>
      <c r="AA13" s="2829"/>
      <c r="AB13" s="2829"/>
      <c r="AC13" s="2829"/>
      <c r="AD13" s="2829"/>
      <c r="AE13" s="2830"/>
    </row>
    <row r="14" spans="3:31" ht="28.5" customHeight="1">
      <c r="C14" s="2856"/>
      <c r="D14" s="2857"/>
      <c r="E14" s="2857"/>
      <c r="F14" s="2857"/>
      <c r="G14" s="2838" t="s">
        <v>410</v>
      </c>
      <c r="H14" s="2838"/>
      <c r="I14" s="2838"/>
      <c r="J14" s="2838"/>
      <c r="K14" s="2858">
        <f>①利用!S8</f>
        <v>0</v>
      </c>
      <c r="L14" s="2858"/>
      <c r="M14" s="2858"/>
      <c r="N14" s="2858"/>
      <c r="O14" s="2858"/>
      <c r="P14" s="2858"/>
      <c r="Q14" s="2858"/>
      <c r="R14" s="2858"/>
      <c r="S14" s="2858"/>
      <c r="T14" s="2858"/>
      <c r="U14" s="2858"/>
      <c r="V14" s="2858"/>
      <c r="W14" s="2858"/>
      <c r="X14" s="2858"/>
      <c r="Y14" s="2858"/>
      <c r="Z14" s="2858"/>
      <c r="AA14" s="2858"/>
      <c r="AB14" s="2858"/>
      <c r="AC14" s="2858"/>
      <c r="AD14" s="2858"/>
      <c r="AE14" s="2859"/>
    </row>
    <row r="15" spans="3:31" ht="28.5" customHeight="1">
      <c r="C15" s="2856"/>
      <c r="D15" s="2857"/>
      <c r="E15" s="2857"/>
      <c r="F15" s="2857"/>
      <c r="G15" s="2838" t="s">
        <v>411</v>
      </c>
      <c r="H15" s="2838"/>
      <c r="I15" s="2838"/>
      <c r="J15" s="2838"/>
      <c r="K15" s="2858">
        <f>①利用!S12</f>
        <v>0</v>
      </c>
      <c r="L15" s="2858"/>
      <c r="M15" s="2858"/>
      <c r="N15" s="2858"/>
      <c r="O15" s="2858"/>
      <c r="P15" s="2858"/>
      <c r="Q15" s="2858"/>
      <c r="R15" s="2858"/>
      <c r="S15" s="2858"/>
      <c r="T15" s="2858"/>
      <c r="U15" s="2858"/>
      <c r="V15" s="2858"/>
      <c r="W15" s="2858"/>
      <c r="X15" s="2858"/>
      <c r="Y15" s="2858"/>
      <c r="Z15" s="2858"/>
      <c r="AA15" s="2858"/>
      <c r="AB15" s="2858"/>
      <c r="AC15" s="2858"/>
      <c r="AD15" s="2858"/>
      <c r="AE15" s="2859"/>
    </row>
    <row r="16" spans="3:31" ht="15.75" customHeight="1">
      <c r="C16" s="2828"/>
      <c r="D16" s="2829"/>
      <c r="E16" s="2829"/>
      <c r="F16" s="2829"/>
      <c r="G16" s="2829"/>
      <c r="H16" s="2829"/>
      <c r="I16" s="2829"/>
      <c r="J16" s="2829"/>
      <c r="K16" s="2829"/>
      <c r="L16" s="2829"/>
      <c r="M16" s="2829"/>
      <c r="N16" s="2829"/>
      <c r="O16" s="2829"/>
      <c r="P16" s="2829"/>
      <c r="Q16" s="2829"/>
      <c r="R16" s="2829"/>
      <c r="S16" s="2829"/>
      <c r="T16" s="2829"/>
      <c r="U16" s="2829"/>
      <c r="V16" s="2829"/>
      <c r="W16" s="2829"/>
      <c r="X16" s="2829"/>
      <c r="Y16" s="2829"/>
      <c r="Z16" s="2829"/>
      <c r="AA16" s="2829"/>
      <c r="AB16" s="2829"/>
      <c r="AC16" s="2829"/>
      <c r="AD16" s="2829"/>
      <c r="AE16" s="2830"/>
    </row>
    <row r="17" spans="3:32" ht="15.75" customHeight="1">
      <c r="C17" s="2837" t="s">
        <v>412</v>
      </c>
      <c r="D17" s="2838"/>
      <c r="E17" s="2838"/>
      <c r="F17" s="2838"/>
      <c r="G17" s="2838"/>
      <c r="H17" s="2838"/>
      <c r="I17" s="2838"/>
      <c r="J17" s="2838"/>
      <c r="K17" s="2838"/>
      <c r="L17" s="2838"/>
      <c r="M17" s="2838"/>
      <c r="N17" s="2838"/>
      <c r="O17" s="2838"/>
      <c r="P17" s="2838"/>
      <c r="Q17" s="2838"/>
      <c r="R17" s="2838"/>
      <c r="S17" s="2838"/>
      <c r="T17" s="2838"/>
      <c r="U17" s="2838"/>
      <c r="V17" s="2838"/>
      <c r="W17" s="2838"/>
      <c r="X17" s="2838"/>
      <c r="Y17" s="2838"/>
      <c r="Z17" s="2838"/>
      <c r="AA17" s="2838"/>
      <c r="AB17" s="2838"/>
      <c r="AC17" s="2838"/>
      <c r="AD17" s="2838"/>
      <c r="AE17" s="2843"/>
    </row>
    <row r="18" spans="3:32" ht="15.75" customHeight="1">
      <c r="C18" s="2837"/>
      <c r="D18" s="2838"/>
      <c r="E18" s="2838"/>
      <c r="F18" s="2838"/>
      <c r="G18" s="2838"/>
      <c r="H18" s="2838"/>
      <c r="I18" s="2838"/>
      <c r="J18" s="2838"/>
      <c r="K18" s="2838"/>
      <c r="L18" s="2838"/>
      <c r="M18" s="2838"/>
      <c r="N18" s="2838"/>
      <c r="O18" s="2838"/>
      <c r="P18" s="2838"/>
      <c r="Q18" s="2838"/>
      <c r="R18" s="2838"/>
      <c r="S18" s="2838"/>
      <c r="T18" s="2838"/>
      <c r="U18" s="2838"/>
      <c r="V18" s="2838"/>
      <c r="W18" s="2838"/>
      <c r="X18" s="2838"/>
      <c r="Y18" s="2838"/>
      <c r="Z18" s="2838"/>
      <c r="AA18" s="2838"/>
      <c r="AB18" s="2838"/>
      <c r="AC18" s="2838"/>
      <c r="AD18" s="2838"/>
      <c r="AE18" s="2843"/>
    </row>
    <row r="19" spans="3:32" ht="15.75" customHeight="1">
      <c r="C19" s="2844" t="s">
        <v>413</v>
      </c>
      <c r="D19" s="2845"/>
      <c r="E19" s="2845"/>
      <c r="F19" s="2845"/>
      <c r="G19" s="2845"/>
      <c r="H19" s="2845"/>
      <c r="I19" s="2845"/>
      <c r="J19" s="2845"/>
      <c r="K19" s="2845"/>
      <c r="L19" s="2845"/>
      <c r="M19" s="2845"/>
      <c r="N19" s="2845"/>
      <c r="O19" s="2845"/>
      <c r="P19" s="2845"/>
      <c r="Q19" s="2845"/>
      <c r="R19" s="2845"/>
      <c r="S19" s="2845"/>
      <c r="T19" s="2845"/>
      <c r="U19" s="2845"/>
      <c r="V19" s="2845"/>
      <c r="W19" s="2845"/>
      <c r="X19" s="2845"/>
      <c r="Y19" s="2845"/>
      <c r="Z19" s="2845"/>
      <c r="AA19" s="2845"/>
      <c r="AB19" s="2845"/>
      <c r="AC19" s="2845"/>
      <c r="AD19" s="2845"/>
      <c r="AE19" s="2846"/>
    </row>
    <row r="20" spans="3:32" ht="18" customHeight="1">
      <c r="C20" s="2847" t="s">
        <v>414</v>
      </c>
      <c r="D20" s="2849" t="s">
        <v>1</v>
      </c>
      <c r="E20" s="2850"/>
      <c r="F20" s="2853">
        <f>①利用!M20</f>
        <v>0</v>
      </c>
      <c r="G20" s="2855" t="s">
        <v>2</v>
      </c>
      <c r="H20" s="2853">
        <f>①利用!O20</f>
        <v>0</v>
      </c>
      <c r="I20" s="2855" t="s">
        <v>3</v>
      </c>
      <c r="J20" s="2853">
        <f>①利用!Q20</f>
        <v>0</v>
      </c>
      <c r="K20" s="2855" t="s">
        <v>87</v>
      </c>
      <c r="L20" s="2855" t="s">
        <v>46</v>
      </c>
      <c r="M20" s="2853">
        <f>①利用!M21</f>
        <v>0</v>
      </c>
      <c r="N20" s="2855" t="s">
        <v>2</v>
      </c>
      <c r="O20" s="2853">
        <f>①利用!O21</f>
        <v>0</v>
      </c>
      <c r="P20" s="2853"/>
      <c r="Q20" s="2855" t="s">
        <v>84</v>
      </c>
      <c r="R20" s="2855"/>
      <c r="S20" s="2853">
        <f>①利用!Q21</f>
        <v>0</v>
      </c>
      <c r="T20" s="2853"/>
      <c r="U20" s="2855" t="s">
        <v>87</v>
      </c>
      <c r="V20" s="2855"/>
      <c r="W20" s="305"/>
      <c r="X20" s="305"/>
      <c r="Y20" s="2867">
        <f>①利用!AD20</f>
        <v>0</v>
      </c>
      <c r="Z20" s="2867"/>
      <c r="AA20" s="2855" t="s">
        <v>415</v>
      </c>
      <c r="AB20" s="2855"/>
      <c r="AC20" s="2850">
        <f>①利用!AI20</f>
        <v>1</v>
      </c>
      <c r="AD20" s="2850"/>
      <c r="AE20" s="306" t="s">
        <v>87</v>
      </c>
    </row>
    <row r="21" spans="3:32" ht="18" customHeight="1">
      <c r="C21" s="2848"/>
      <c r="D21" s="2851"/>
      <c r="E21" s="2852"/>
      <c r="F21" s="2854"/>
      <c r="G21" s="2845"/>
      <c r="H21" s="2854"/>
      <c r="I21" s="2845"/>
      <c r="J21" s="2854"/>
      <c r="K21" s="2845"/>
      <c r="L21" s="2845"/>
      <c r="M21" s="2854"/>
      <c r="N21" s="2845"/>
      <c r="O21" s="2854"/>
      <c r="P21" s="2854"/>
      <c r="Q21" s="2845"/>
      <c r="R21" s="2845"/>
      <c r="S21" s="2854"/>
      <c r="T21" s="2854"/>
      <c r="U21" s="2845"/>
      <c r="V21" s="2845"/>
      <c r="W21" s="307"/>
      <c r="X21" s="307"/>
      <c r="Y21" s="2845" t="s">
        <v>24</v>
      </c>
      <c r="Z21" s="2845"/>
      <c r="AA21" s="2845"/>
      <c r="AB21" s="2845"/>
      <c r="AC21" s="2845"/>
      <c r="AD21" s="2845"/>
      <c r="AE21" s="2846"/>
    </row>
    <row r="22" spans="3:32" ht="18" customHeight="1">
      <c r="C22" s="2860" t="s">
        <v>416</v>
      </c>
      <c r="D22" s="2829" t="s">
        <v>417</v>
      </c>
      <c r="E22" s="2829"/>
      <c r="F22" s="2829"/>
      <c r="G22" s="2829"/>
      <c r="H22" s="2829"/>
      <c r="I22" s="2829"/>
      <c r="J22" s="2829"/>
      <c r="K22" s="2829"/>
      <c r="L22" s="2829"/>
      <c r="M22" s="2829"/>
      <c r="N22" s="2829"/>
      <c r="O22" s="2829"/>
      <c r="P22" s="2829"/>
      <c r="Q22" s="2829"/>
      <c r="R22" s="2829"/>
      <c r="S22" s="2829"/>
      <c r="T22" s="2829"/>
      <c r="U22" s="2829"/>
      <c r="V22" s="2829"/>
      <c r="W22" s="2829"/>
      <c r="X22" s="2829"/>
      <c r="Y22" s="2829"/>
      <c r="Z22" s="2829"/>
      <c r="AA22" s="2829"/>
      <c r="AB22" s="2829"/>
      <c r="AC22" s="2829"/>
      <c r="AD22" s="2829"/>
      <c r="AE22" s="2830"/>
    </row>
    <row r="23" spans="3:32" ht="18" customHeight="1">
      <c r="C23" s="2848"/>
      <c r="D23" s="2829" t="s">
        <v>418</v>
      </c>
      <c r="E23" s="2829"/>
      <c r="F23" s="2829"/>
      <c r="G23" s="2829"/>
      <c r="H23" s="2829"/>
      <c r="I23" s="2829"/>
      <c r="J23" s="2829"/>
      <c r="K23" s="2829"/>
      <c r="L23" s="2829"/>
      <c r="M23" s="2829"/>
      <c r="N23" s="2829"/>
      <c r="O23" s="2829"/>
      <c r="P23" s="2829"/>
      <c r="Q23" s="2829"/>
      <c r="R23" s="2829"/>
      <c r="S23" s="2829"/>
      <c r="T23" s="2829"/>
      <c r="U23" s="2829"/>
      <c r="V23" s="2829"/>
      <c r="W23" s="2829"/>
      <c r="X23" s="2829"/>
      <c r="Y23" s="2829"/>
      <c r="Z23" s="2829"/>
      <c r="AA23" s="2829"/>
      <c r="AB23" s="2829"/>
      <c r="AC23" s="2829"/>
      <c r="AD23" s="2829"/>
      <c r="AE23" s="2830"/>
    </row>
    <row r="24" spans="3:32" ht="15.75" customHeight="1">
      <c r="C24" s="308"/>
      <c r="D24" s="2861" t="s">
        <v>419</v>
      </c>
      <c r="E24" s="2855"/>
      <c r="F24" s="2855"/>
      <c r="G24" s="2862"/>
      <c r="H24" s="2863" t="s">
        <v>420</v>
      </c>
      <c r="I24" s="2863"/>
      <c r="J24" s="2863"/>
      <c r="K24" s="2863"/>
      <c r="L24" s="2863"/>
      <c r="M24" s="2863"/>
      <c r="N24" s="2864" t="s">
        <v>421</v>
      </c>
      <c r="O24" s="2865"/>
      <c r="P24" s="2865"/>
      <c r="Q24" s="2865"/>
      <c r="R24" s="2865"/>
      <c r="S24" s="2865"/>
      <c r="T24" s="2865"/>
      <c r="U24" s="2865"/>
      <c r="V24" s="2865"/>
      <c r="W24" s="2865"/>
      <c r="X24" s="2865"/>
      <c r="Y24" s="2864" t="s">
        <v>422</v>
      </c>
      <c r="Z24" s="2865"/>
      <c r="AA24" s="2865"/>
      <c r="AB24" s="2865"/>
      <c r="AC24" s="2865"/>
      <c r="AD24" s="2865"/>
      <c r="AE24" s="2866"/>
    </row>
    <row r="25" spans="3:32" ht="19.5" customHeight="1">
      <c r="C25" s="309" t="s">
        <v>423</v>
      </c>
      <c r="D25" s="2864" t="s">
        <v>424</v>
      </c>
      <c r="E25" s="2865"/>
      <c r="F25" s="2865"/>
      <c r="G25" s="2866"/>
      <c r="H25" s="2877"/>
      <c r="I25" s="2877"/>
      <c r="J25" s="2877"/>
      <c r="K25" s="2877"/>
      <c r="L25" s="2865" t="s">
        <v>425</v>
      </c>
      <c r="M25" s="2865"/>
      <c r="N25" s="2878"/>
      <c r="O25" s="2879"/>
      <c r="P25" s="2879"/>
      <c r="Q25" s="2879"/>
      <c r="R25" s="2879"/>
      <c r="S25" s="2879"/>
      <c r="T25" s="2879"/>
      <c r="U25" s="2865" t="s">
        <v>29</v>
      </c>
      <c r="V25" s="2865"/>
      <c r="W25" s="2865"/>
      <c r="X25" s="2865"/>
      <c r="Y25" s="2880">
        <f>H25+N25+H26</f>
        <v>0</v>
      </c>
      <c r="Z25" s="2881"/>
      <c r="AA25" s="2881"/>
      <c r="AB25" s="2881"/>
      <c r="AC25" s="2881"/>
      <c r="AD25" s="2855" t="s">
        <v>29</v>
      </c>
      <c r="AE25" s="2862"/>
    </row>
    <row r="26" spans="3:32" ht="19.5" customHeight="1">
      <c r="C26" s="310"/>
      <c r="D26" s="2844" t="s">
        <v>426</v>
      </c>
      <c r="E26" s="2845"/>
      <c r="F26" s="2845"/>
      <c r="G26" s="2846"/>
      <c r="H26" s="2868"/>
      <c r="I26" s="2868"/>
      <c r="J26" s="2868"/>
      <c r="K26" s="2868"/>
      <c r="L26" s="2845" t="s">
        <v>425</v>
      </c>
      <c r="M26" s="2845"/>
      <c r="N26" s="2869"/>
      <c r="O26" s="2870"/>
      <c r="P26" s="2870"/>
      <c r="Q26" s="2870"/>
      <c r="R26" s="2870"/>
      <c r="S26" s="2870"/>
      <c r="T26" s="2870"/>
      <c r="U26" s="2870"/>
      <c r="V26" s="2870"/>
      <c r="W26" s="2870"/>
      <c r="X26" s="2870"/>
      <c r="Y26" s="2882"/>
      <c r="Z26" s="2883"/>
      <c r="AA26" s="2883"/>
      <c r="AB26" s="2883"/>
      <c r="AC26" s="2883"/>
      <c r="AD26" s="2845"/>
      <c r="AE26" s="2846"/>
    </row>
    <row r="27" spans="3:32" ht="21" customHeight="1">
      <c r="C27" s="2871" t="s">
        <v>427</v>
      </c>
      <c r="D27" s="2873" t="s">
        <v>428</v>
      </c>
      <c r="E27" s="2874"/>
      <c r="F27" s="2874"/>
      <c r="G27" s="2874"/>
      <c r="H27" s="2874"/>
      <c r="I27" s="2874"/>
      <c r="J27" s="2875"/>
      <c r="K27" s="2875"/>
      <c r="L27" s="2875"/>
      <c r="M27" s="2875"/>
      <c r="N27" s="2875"/>
      <c r="O27" s="2875"/>
      <c r="P27" s="2875"/>
      <c r="Q27" s="2875"/>
      <c r="R27" s="2875"/>
      <c r="S27" s="2875"/>
      <c r="T27" s="2875"/>
      <c r="U27" s="2875"/>
      <c r="V27" s="2875"/>
      <c r="W27" s="2875"/>
      <c r="X27" s="2875"/>
      <c r="Y27" s="2875"/>
      <c r="Z27" s="2875"/>
      <c r="AA27" s="2875"/>
      <c r="AB27" s="2875"/>
      <c r="AC27" s="2875"/>
      <c r="AD27" s="2875"/>
      <c r="AE27" s="2876"/>
    </row>
    <row r="28" spans="3:32" ht="24.75" customHeight="1">
      <c r="C28" s="2872"/>
      <c r="D28" s="2837" t="s">
        <v>429</v>
      </c>
      <c r="E28" s="2838"/>
      <c r="F28" s="2838"/>
      <c r="G28" s="2838"/>
      <c r="H28" s="2838"/>
      <c r="I28" s="2840" t="s">
        <v>430</v>
      </c>
      <c r="J28" s="2840"/>
      <c r="K28" s="2840"/>
      <c r="L28" s="2884" t="s">
        <v>431</v>
      </c>
      <c r="M28" s="2884"/>
      <c r="N28" s="418" t="s">
        <v>432</v>
      </c>
      <c r="O28" s="418" t="s">
        <v>312</v>
      </c>
      <c r="P28" s="2885"/>
      <c r="Q28" s="2885"/>
      <c r="R28" s="418" t="s">
        <v>88</v>
      </c>
      <c r="S28" s="2838" t="s">
        <v>433</v>
      </c>
      <c r="T28" s="2838"/>
      <c r="U28" s="2838" t="s">
        <v>432</v>
      </c>
      <c r="V28" s="2838"/>
      <c r="W28" s="419" t="s">
        <v>312</v>
      </c>
      <c r="X28" s="2885"/>
      <c r="Y28" s="2885"/>
      <c r="Z28" s="311" t="s">
        <v>88</v>
      </c>
      <c r="AA28" s="2838" t="s">
        <v>415</v>
      </c>
      <c r="AB28" s="2838"/>
      <c r="AC28" s="2838"/>
      <c r="AD28" s="2838"/>
      <c r="AE28" s="2843"/>
    </row>
    <row r="29" spans="3:32" ht="24.75" customHeight="1">
      <c r="C29" s="2872"/>
      <c r="D29" s="2837"/>
      <c r="E29" s="2838"/>
      <c r="F29" s="2838"/>
      <c r="G29" s="2838"/>
      <c r="H29" s="2838"/>
      <c r="I29" s="2840" t="s">
        <v>434</v>
      </c>
      <c r="J29" s="2840"/>
      <c r="K29" s="2840"/>
      <c r="L29" s="2884" t="s">
        <v>254</v>
      </c>
      <c r="M29" s="2884"/>
      <c r="N29" s="418" t="s">
        <v>432</v>
      </c>
      <c r="O29" s="418" t="s">
        <v>312</v>
      </c>
      <c r="P29" s="2885"/>
      <c r="Q29" s="2885"/>
      <c r="R29" s="418" t="s">
        <v>88</v>
      </c>
      <c r="S29" s="2838" t="s">
        <v>433</v>
      </c>
      <c r="T29" s="2838"/>
      <c r="U29" s="2838" t="s">
        <v>432</v>
      </c>
      <c r="V29" s="2838"/>
      <c r="W29" s="419" t="s">
        <v>312</v>
      </c>
      <c r="X29" s="2885"/>
      <c r="Y29" s="2885"/>
      <c r="Z29" s="311" t="s">
        <v>88</v>
      </c>
      <c r="AA29" s="2838" t="s">
        <v>415</v>
      </c>
      <c r="AB29" s="2838"/>
      <c r="AC29" s="2838"/>
      <c r="AD29" s="2838"/>
      <c r="AE29" s="2843"/>
    </row>
    <row r="30" spans="3:32" ht="24.75" customHeight="1">
      <c r="C30" s="312" t="s">
        <v>435</v>
      </c>
      <c r="D30" s="2837" t="s">
        <v>436</v>
      </c>
      <c r="E30" s="2838"/>
      <c r="F30" s="2838"/>
      <c r="G30" s="2838"/>
      <c r="H30" s="2838"/>
      <c r="I30" s="2840" t="s">
        <v>430</v>
      </c>
      <c r="J30" s="2840"/>
      <c r="K30" s="2840"/>
      <c r="L30" s="2884" t="s">
        <v>437</v>
      </c>
      <c r="M30" s="2884"/>
      <c r="N30" s="418" t="s">
        <v>432</v>
      </c>
      <c r="O30" s="418" t="s">
        <v>312</v>
      </c>
      <c r="P30" s="2885"/>
      <c r="Q30" s="2885"/>
      <c r="R30" s="418" t="s">
        <v>88</v>
      </c>
      <c r="S30" s="2838" t="s">
        <v>433</v>
      </c>
      <c r="T30" s="2838"/>
      <c r="U30" s="2838"/>
      <c r="V30" s="2838"/>
      <c r="W30" s="2838"/>
      <c r="X30" s="2838"/>
      <c r="Y30" s="2838"/>
      <c r="Z30" s="2838"/>
      <c r="AA30" s="2838"/>
      <c r="AB30" s="2838"/>
      <c r="AC30" s="2838"/>
      <c r="AD30" s="2838"/>
      <c r="AE30" s="2843"/>
    </row>
    <row r="31" spans="3:32" ht="24.75" customHeight="1">
      <c r="C31" s="309"/>
      <c r="D31" s="2837"/>
      <c r="E31" s="2838"/>
      <c r="F31" s="2838"/>
      <c r="G31" s="2838"/>
      <c r="H31" s="2838"/>
      <c r="I31" s="2840" t="s">
        <v>434</v>
      </c>
      <c r="J31" s="2840"/>
      <c r="K31" s="2840"/>
      <c r="L31" s="2884" t="s">
        <v>438</v>
      </c>
      <c r="M31" s="2884"/>
      <c r="N31" s="418" t="s">
        <v>432</v>
      </c>
      <c r="O31" s="418" t="s">
        <v>312</v>
      </c>
      <c r="P31" s="2726"/>
      <c r="Q31" s="2726"/>
      <c r="R31" s="418" t="s">
        <v>88</v>
      </c>
      <c r="S31" s="2838" t="s">
        <v>433</v>
      </c>
      <c r="T31" s="2838"/>
      <c r="U31" s="2838"/>
      <c r="V31" s="2838"/>
      <c r="W31" s="2838"/>
      <c r="X31" s="2838"/>
      <c r="Y31" s="2838"/>
      <c r="Z31" s="2838"/>
      <c r="AA31" s="2838"/>
      <c r="AB31" s="2838"/>
      <c r="AC31" s="2838"/>
      <c r="AD31" s="2838"/>
      <c r="AE31" s="2843"/>
    </row>
    <row r="32" spans="3:32" ht="24.75" customHeight="1">
      <c r="C32" s="313"/>
      <c r="D32" s="2837"/>
      <c r="E32" s="2838"/>
      <c r="F32" s="2838"/>
      <c r="G32" s="2838"/>
      <c r="H32" s="2838"/>
      <c r="I32" s="2838"/>
      <c r="J32" s="2838"/>
      <c r="K32" s="2838"/>
      <c r="L32" s="2838"/>
      <c r="M32" s="2838"/>
      <c r="N32" s="2838"/>
      <c r="O32" s="2838"/>
      <c r="P32" s="2886"/>
      <c r="Q32" s="2886"/>
      <c r="R32" s="2838"/>
      <c r="S32" s="2838"/>
      <c r="T32" s="2838"/>
      <c r="U32" s="2838"/>
      <c r="V32" s="2838"/>
      <c r="W32" s="2838"/>
      <c r="X32" s="2838"/>
      <c r="Y32" s="2838"/>
      <c r="Z32" s="2838"/>
      <c r="AA32" s="2838"/>
      <c r="AB32" s="2838"/>
      <c r="AC32" s="2838"/>
      <c r="AD32" s="2838"/>
      <c r="AE32" s="2843"/>
      <c r="AF32" s="434"/>
    </row>
    <row r="33" spans="3:32" ht="24.75" customHeight="1">
      <c r="C33" s="313"/>
      <c r="D33" s="2837" t="s">
        <v>439</v>
      </c>
      <c r="E33" s="2838"/>
      <c r="F33" s="2838"/>
      <c r="G33" s="2838"/>
      <c r="H33" s="2838"/>
      <c r="I33" s="2840" t="s">
        <v>430</v>
      </c>
      <c r="J33" s="2840"/>
      <c r="K33" s="2840"/>
      <c r="L33" s="2884" t="s">
        <v>438</v>
      </c>
      <c r="M33" s="2884"/>
      <c r="N33" s="418" t="s">
        <v>432</v>
      </c>
      <c r="O33" s="418" t="s">
        <v>312</v>
      </c>
      <c r="P33" s="2885"/>
      <c r="Q33" s="2885"/>
      <c r="R33" s="418" t="s">
        <v>88</v>
      </c>
      <c r="S33" s="2838" t="s">
        <v>433</v>
      </c>
      <c r="T33" s="2838"/>
      <c r="U33" s="2838"/>
      <c r="V33" s="2838"/>
      <c r="W33" s="2838"/>
      <c r="X33" s="2838"/>
      <c r="Y33" s="2838"/>
      <c r="Z33" s="2838"/>
      <c r="AA33" s="2838"/>
      <c r="AB33" s="2838"/>
      <c r="AC33" s="2838"/>
      <c r="AD33" s="2838"/>
      <c r="AE33" s="2843"/>
      <c r="AF33" s="434"/>
    </row>
    <row r="34" spans="3:32" ht="24.75" customHeight="1">
      <c r="C34" s="420"/>
      <c r="D34" s="2844"/>
      <c r="E34" s="2845"/>
      <c r="F34" s="2845"/>
      <c r="G34" s="2845"/>
      <c r="H34" s="2845"/>
      <c r="I34" s="2891" t="s">
        <v>434</v>
      </c>
      <c r="J34" s="2891"/>
      <c r="K34" s="2891"/>
      <c r="L34" s="2852" t="s">
        <v>96</v>
      </c>
      <c r="M34" s="2852"/>
      <c r="N34" s="314" t="s">
        <v>432</v>
      </c>
      <c r="O34" s="314" t="s">
        <v>312</v>
      </c>
      <c r="P34" s="2892"/>
      <c r="Q34" s="2892"/>
      <c r="R34" s="314" t="s">
        <v>88</v>
      </c>
      <c r="S34" s="2845" t="s">
        <v>433</v>
      </c>
      <c r="T34" s="2845"/>
      <c r="U34" s="2845"/>
      <c r="V34" s="2845"/>
      <c r="W34" s="2845"/>
      <c r="X34" s="2845"/>
      <c r="Y34" s="2845"/>
      <c r="Z34" s="2845"/>
      <c r="AA34" s="2845"/>
      <c r="AB34" s="2845"/>
      <c r="AC34" s="2845"/>
      <c r="AD34" s="2845"/>
      <c r="AE34" s="2846"/>
      <c r="AF34" s="434"/>
    </row>
    <row r="35" spans="3:32" ht="31.5" customHeight="1">
      <c r="C35" s="315" t="s">
        <v>440</v>
      </c>
      <c r="D35" s="2887"/>
      <c r="E35" s="2888"/>
      <c r="F35" s="2888"/>
      <c r="G35" s="2888"/>
      <c r="H35" s="2888"/>
      <c r="I35" s="2888"/>
      <c r="J35" s="2888"/>
      <c r="K35" s="2888"/>
      <c r="L35" s="2888"/>
      <c r="M35" s="2888"/>
      <c r="N35" s="2888"/>
      <c r="O35" s="2888"/>
      <c r="P35" s="2888"/>
      <c r="Q35" s="2888"/>
      <c r="R35" s="2888"/>
      <c r="S35" s="2888"/>
      <c r="T35" s="2888"/>
      <c r="U35" s="2888"/>
      <c r="V35" s="2888"/>
      <c r="W35" s="2888"/>
      <c r="X35" s="2888"/>
      <c r="Y35" s="2888"/>
      <c r="Z35" s="2888"/>
      <c r="AA35" s="2888"/>
      <c r="AB35" s="2888"/>
      <c r="AC35" s="2888"/>
      <c r="AD35" s="2888"/>
      <c r="AE35" s="2889"/>
    </row>
    <row r="36" spans="3:32" ht="9" customHeight="1">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row>
    <row r="37" spans="3:32" ht="15.75" customHeight="1">
      <c r="C37" s="316" t="s">
        <v>441</v>
      </c>
    </row>
    <row r="38" spans="3:32" ht="9" customHeight="1">
      <c r="C38" s="317"/>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318"/>
      <c r="AD38" s="318"/>
      <c r="AE38" s="319"/>
    </row>
    <row r="39" spans="3:32" ht="15.75" customHeight="1">
      <c r="C39" s="320"/>
      <c r="J39" s="2884" t="s">
        <v>442</v>
      </c>
      <c r="K39" s="2884"/>
      <c r="L39" s="2884"/>
      <c r="M39" s="2884"/>
      <c r="N39" s="2884"/>
      <c r="O39" s="2884"/>
      <c r="P39" s="2884"/>
      <c r="Q39" s="2884"/>
      <c r="R39" s="2884"/>
      <c r="S39" s="2857"/>
      <c r="T39" s="2857"/>
      <c r="U39" s="2857" t="s">
        <v>443</v>
      </c>
      <c r="V39" s="2857"/>
      <c r="W39" s="2857"/>
      <c r="X39" s="2857"/>
      <c r="Y39" s="2857"/>
      <c r="Z39" s="2857"/>
      <c r="AA39" s="2840" t="s">
        <v>444</v>
      </c>
      <c r="AB39" s="2840"/>
      <c r="AC39" s="2840"/>
      <c r="AD39" s="2838"/>
      <c r="AE39" s="2890"/>
    </row>
    <row r="40" spans="3:32" ht="15.75" customHeight="1">
      <c r="C40" s="321"/>
      <c r="D40" s="316"/>
      <c r="E40" s="316"/>
      <c r="F40" s="316"/>
      <c r="G40" s="316"/>
      <c r="H40" s="316"/>
      <c r="I40" s="316"/>
      <c r="J40" s="316"/>
      <c r="K40" s="316"/>
      <c r="L40" s="2884" t="s">
        <v>1</v>
      </c>
      <c r="M40" s="2884"/>
      <c r="N40" s="2884"/>
      <c r="O40" s="2884"/>
      <c r="P40" s="2838"/>
      <c r="Q40" s="2838"/>
      <c r="R40" s="2838"/>
      <c r="S40" s="2857" t="s">
        <v>2</v>
      </c>
      <c r="T40" s="2857"/>
      <c r="U40" s="2838"/>
      <c r="V40" s="2838"/>
      <c r="W40" s="2838"/>
      <c r="X40" s="2838"/>
      <c r="Y40" s="304" t="s">
        <v>84</v>
      </c>
      <c r="AA40" s="2857"/>
      <c r="AB40" s="2857"/>
      <c r="AC40" s="2857"/>
      <c r="AD40" s="2840" t="s">
        <v>87</v>
      </c>
      <c r="AE40" s="2895"/>
    </row>
    <row r="41" spans="3:32" ht="11.25" customHeight="1">
      <c r="C41" s="2893"/>
      <c r="D41" s="2838"/>
      <c r="E41" s="2838"/>
      <c r="F41" s="2838"/>
      <c r="G41" s="2838"/>
      <c r="H41" s="2838"/>
      <c r="I41" s="2838"/>
      <c r="J41" s="2838"/>
      <c r="K41" s="2838"/>
      <c r="L41" s="2838"/>
      <c r="M41" s="2838"/>
      <c r="N41" s="2838"/>
      <c r="O41" s="2838"/>
      <c r="P41" s="2838"/>
      <c r="Q41" s="2838"/>
      <c r="R41" s="2838"/>
      <c r="S41" s="2838"/>
      <c r="T41" s="2838"/>
      <c r="U41" s="2838"/>
      <c r="V41" s="2838"/>
      <c r="W41" s="2838"/>
      <c r="X41" s="2838"/>
      <c r="Y41" s="2838"/>
      <c r="Z41" s="2838"/>
      <c r="AA41" s="2838"/>
      <c r="AB41" s="2838"/>
      <c r="AC41" s="2838"/>
      <c r="AD41" s="2838"/>
      <c r="AE41" s="2890"/>
    </row>
    <row r="42" spans="3:32" ht="15.75" customHeight="1">
      <c r="C42" s="2894" t="s">
        <v>445</v>
      </c>
      <c r="D42" s="2840"/>
      <c r="E42" s="2840"/>
      <c r="F42" s="2840"/>
      <c r="G42" s="2840"/>
      <c r="H42" s="2840"/>
      <c r="I42" s="2840"/>
      <c r="J42" s="2840"/>
      <c r="K42" s="2840"/>
      <c r="L42" s="2840"/>
      <c r="M42" s="2840"/>
      <c r="N42" s="2840"/>
      <c r="O42" s="2840"/>
      <c r="P42" s="2840"/>
      <c r="Q42" s="2840"/>
      <c r="R42" s="2840"/>
      <c r="S42" s="2840"/>
      <c r="T42" s="2840"/>
      <c r="U42" s="2840"/>
      <c r="V42" s="2840"/>
      <c r="W42" s="2840"/>
      <c r="X42" s="2840"/>
      <c r="Y42" s="2840"/>
      <c r="Z42" s="2840"/>
      <c r="AA42" s="2840"/>
      <c r="AB42" s="2840"/>
      <c r="AC42" s="2840"/>
      <c r="AD42" s="2840"/>
      <c r="AE42" s="2895"/>
    </row>
    <row r="43" spans="3:32" ht="11.25" customHeight="1">
      <c r="C43" s="320"/>
      <c r="AE43" s="322"/>
    </row>
    <row r="44" spans="3:32" ht="15.75" customHeight="1">
      <c r="C44" s="321" t="s">
        <v>446</v>
      </c>
      <c r="D44" s="453"/>
      <c r="E44" s="453"/>
      <c r="F44" s="453"/>
      <c r="G44" s="2845" t="s">
        <v>643</v>
      </c>
      <c r="H44" s="2845"/>
      <c r="I44" s="2845"/>
      <c r="J44" s="2845"/>
      <c r="K44" s="307"/>
      <c r="L44" s="2845"/>
      <c r="M44" s="2845"/>
      <c r="N44" s="2845"/>
      <c r="O44" s="2845"/>
      <c r="P44" s="2845"/>
      <c r="Q44" s="2845"/>
      <c r="R44" s="2845"/>
      <c r="S44" s="2845"/>
      <c r="T44" s="2845"/>
      <c r="U44" s="307" t="s">
        <v>644</v>
      </c>
      <c r="V44" s="307"/>
      <c r="W44" s="316"/>
      <c r="X44" s="316"/>
      <c r="Y44" s="453"/>
      <c r="Z44" s="453"/>
      <c r="AA44" s="453"/>
      <c r="AB44" s="453"/>
      <c r="AC44" s="453"/>
      <c r="AD44" s="453"/>
      <c r="AE44" s="452"/>
    </row>
    <row r="45" spans="3:32" ht="15.75" customHeight="1">
      <c r="C45" s="321" t="s">
        <v>446</v>
      </c>
      <c r="AE45" s="322"/>
    </row>
    <row r="46" spans="3:32" ht="15.75" customHeight="1">
      <c r="C46" s="321" t="s">
        <v>446</v>
      </c>
      <c r="D46" s="316"/>
      <c r="E46" s="316"/>
      <c r="F46" s="316"/>
      <c r="G46" s="316"/>
      <c r="H46" s="2840" t="s">
        <v>447</v>
      </c>
      <c r="I46" s="2840"/>
      <c r="J46" s="2840"/>
      <c r="K46" s="2840"/>
      <c r="L46" s="2840"/>
      <c r="M46" s="2840"/>
      <c r="N46" s="2840"/>
      <c r="O46" s="2840"/>
      <c r="P46" s="2840"/>
      <c r="Q46" s="2840"/>
      <c r="R46" s="2840"/>
      <c r="S46" s="316"/>
      <c r="T46" s="316"/>
      <c r="U46" s="316"/>
      <c r="V46" s="316"/>
      <c r="W46" s="316"/>
      <c r="X46" s="316"/>
      <c r="Y46" s="316"/>
      <c r="Z46" s="316"/>
      <c r="AA46" s="316"/>
      <c r="AB46" s="316"/>
      <c r="AC46" s="316"/>
      <c r="AD46" s="316"/>
      <c r="AE46" s="323"/>
    </row>
    <row r="47" spans="3:32" ht="15.75" customHeight="1">
      <c r="C47" s="321" t="s">
        <v>448</v>
      </c>
      <c r="D47" s="316"/>
      <c r="E47" s="316"/>
      <c r="F47" s="316"/>
      <c r="H47" s="2840" t="s">
        <v>449</v>
      </c>
      <c r="I47" s="2840"/>
      <c r="J47" s="2840"/>
      <c r="K47" s="2840"/>
      <c r="L47" s="2840"/>
      <c r="M47" s="2840"/>
      <c r="N47" s="2840"/>
      <c r="O47" s="2840"/>
      <c r="P47" s="2840"/>
      <c r="Q47" s="2840"/>
      <c r="R47" s="2840"/>
      <c r="S47" s="2840"/>
      <c r="T47" s="2840"/>
      <c r="U47" s="2840"/>
      <c r="V47" s="2840"/>
      <c r="W47" s="2840"/>
      <c r="X47" s="2840"/>
      <c r="Y47" s="2840"/>
      <c r="Z47" s="2840"/>
      <c r="AA47" s="2840"/>
      <c r="AB47" s="2840"/>
      <c r="AC47" s="2840"/>
      <c r="AD47" s="2840"/>
      <c r="AE47" s="323"/>
    </row>
    <row r="48" spans="3:32" ht="25.5" customHeight="1">
      <c r="C48" s="324" t="s">
        <v>450</v>
      </c>
      <c r="D48" s="325"/>
      <c r="E48" s="325"/>
      <c r="F48" s="325"/>
      <c r="G48" s="325"/>
      <c r="H48" s="325"/>
      <c r="I48" s="325"/>
      <c r="J48" s="325"/>
      <c r="K48" s="2896" t="s">
        <v>451</v>
      </c>
      <c r="L48" s="2896"/>
      <c r="M48" s="2896"/>
      <c r="N48" s="2896"/>
      <c r="O48" s="2896"/>
      <c r="P48" s="2896"/>
      <c r="Q48" s="2896"/>
      <c r="R48" s="2896"/>
      <c r="S48" s="2896"/>
      <c r="T48" s="2896"/>
      <c r="U48" s="2896"/>
      <c r="V48" s="2896"/>
      <c r="W48" s="2896"/>
      <c r="X48" s="2896"/>
      <c r="Y48" s="2896"/>
      <c r="Z48" s="325"/>
      <c r="AA48" s="325"/>
      <c r="AB48" s="325"/>
      <c r="AC48" s="325"/>
      <c r="AD48" s="325"/>
      <c r="AE48" s="326"/>
    </row>
    <row r="49" spans="3:32" ht="15.75" customHeight="1"/>
    <row r="50" spans="3:32" ht="15.75" customHeight="1"/>
    <row r="51" spans="3:32" s="327" customFormat="1" ht="15.75" hidden="1" customHeight="1">
      <c r="C51" s="327" t="s">
        <v>572</v>
      </c>
      <c r="AF51" s="417"/>
    </row>
    <row r="52" spans="3:32" s="327" customFormat="1" ht="15.75" hidden="1" customHeight="1">
      <c r="AF52" s="417"/>
    </row>
    <row r="53" spans="3:32" s="327" customFormat="1" ht="15" hidden="1" customHeight="1">
      <c r="C53" s="327" t="s">
        <v>452</v>
      </c>
      <c r="AF53" s="417"/>
    </row>
    <row r="54" spans="3:32" s="327" customFormat="1" ht="18.75" hidden="1" customHeight="1">
      <c r="C54" s="2900" t="s">
        <v>453</v>
      </c>
      <c r="D54" s="2900"/>
      <c r="E54" s="2900"/>
      <c r="F54" s="2900"/>
      <c r="G54" s="2900"/>
      <c r="H54" s="2900"/>
      <c r="I54" s="2900"/>
      <c r="J54" s="2900"/>
      <c r="K54" s="2900"/>
      <c r="L54" s="2900"/>
      <c r="M54" s="2900"/>
      <c r="N54" s="2900"/>
      <c r="O54" s="2900"/>
      <c r="P54" s="2900"/>
      <c r="Q54" s="2900"/>
      <c r="R54" s="2900"/>
      <c r="S54" s="2900"/>
      <c r="T54" s="2900"/>
      <c r="U54" s="2900"/>
      <c r="V54" s="2900"/>
      <c r="W54" s="2900"/>
      <c r="X54" s="2900"/>
      <c r="Y54" s="2900"/>
      <c r="Z54" s="2900"/>
      <c r="AA54" s="2900"/>
      <c r="AB54" s="2900"/>
      <c r="AC54" s="2900"/>
      <c r="AD54" s="2900"/>
      <c r="AE54" s="2900"/>
      <c r="AF54" s="417"/>
    </row>
    <row r="55" spans="3:32" s="327" customFormat="1" ht="18.75" hidden="1" customHeight="1">
      <c r="C55" s="2897" t="s">
        <v>454</v>
      </c>
      <c r="D55" s="2897"/>
      <c r="E55" s="2897"/>
      <c r="F55" s="2897"/>
      <c r="G55" s="2897"/>
      <c r="H55" s="2897"/>
      <c r="I55" s="2897"/>
      <c r="J55" s="2897"/>
      <c r="K55" s="2897"/>
      <c r="L55" s="2897"/>
      <c r="M55" s="2897"/>
      <c r="N55" s="2897"/>
      <c r="O55" s="2897"/>
      <c r="P55" s="2897"/>
      <c r="Q55" s="2897"/>
      <c r="R55" s="2897"/>
      <c r="S55" s="2897"/>
      <c r="T55" s="2897"/>
      <c r="U55" s="2897"/>
      <c r="V55" s="2897"/>
      <c r="W55" s="2897"/>
      <c r="X55" s="2897"/>
      <c r="Y55" s="2897"/>
      <c r="Z55" s="2897"/>
      <c r="AA55" s="2897"/>
      <c r="AB55" s="2897"/>
      <c r="AC55" s="2897"/>
      <c r="AD55" s="2897"/>
      <c r="AE55" s="2897"/>
      <c r="AF55" s="417"/>
    </row>
    <row r="56" spans="3:32" s="327" customFormat="1" ht="18.75" hidden="1" customHeight="1">
      <c r="C56" s="2898" t="s">
        <v>455</v>
      </c>
      <c r="D56" s="2898"/>
      <c r="E56" s="2898"/>
      <c r="F56" s="2898"/>
      <c r="G56" s="2898"/>
      <c r="H56" s="2898"/>
      <c r="I56" s="2898"/>
      <c r="J56" s="2898"/>
      <c r="K56" s="2898"/>
      <c r="L56" s="2898"/>
      <c r="M56" s="2898"/>
      <c r="N56" s="2898"/>
      <c r="O56" s="2898"/>
      <c r="P56" s="2898"/>
      <c r="Q56" s="2898"/>
      <c r="R56" s="2898"/>
      <c r="S56" s="2898"/>
      <c r="T56" s="2898"/>
      <c r="U56" s="2898"/>
      <c r="V56" s="2898"/>
      <c r="W56" s="2898"/>
      <c r="X56" s="2898"/>
      <c r="Y56" s="2898"/>
      <c r="Z56" s="2898"/>
      <c r="AA56" s="2898"/>
      <c r="AB56" s="2898"/>
      <c r="AC56" s="2898"/>
      <c r="AD56" s="2898"/>
      <c r="AE56" s="2898"/>
      <c r="AF56" s="417"/>
    </row>
    <row r="57" spans="3:32" s="327" customFormat="1" ht="18.75" hidden="1" customHeight="1">
      <c r="C57" s="2901" t="s">
        <v>456</v>
      </c>
      <c r="D57" s="2901"/>
      <c r="E57" s="2901"/>
      <c r="F57" s="2901"/>
      <c r="G57" s="2901"/>
      <c r="H57" s="2901"/>
      <c r="I57" s="2901"/>
      <c r="J57" s="2901"/>
      <c r="K57" s="2901"/>
      <c r="L57" s="2901"/>
      <c r="M57" s="2901"/>
      <c r="N57" s="2901"/>
      <c r="O57" s="2901"/>
      <c r="P57" s="2901"/>
      <c r="Q57" s="2901"/>
      <c r="R57" s="2901"/>
      <c r="S57" s="2901"/>
      <c r="T57" s="2901"/>
      <c r="U57" s="2901"/>
      <c r="V57" s="2901"/>
      <c r="W57" s="2901"/>
      <c r="AF57" s="417"/>
    </row>
    <row r="58" spans="3:32" s="327" customFormat="1" ht="15.75" hidden="1" customHeight="1">
      <c r="C58" s="2897" t="s">
        <v>457</v>
      </c>
      <c r="D58" s="2897"/>
      <c r="E58" s="2897"/>
      <c r="F58" s="2897"/>
      <c r="G58" s="2897"/>
      <c r="H58" s="2897"/>
      <c r="I58" s="2897"/>
      <c r="J58" s="2897"/>
      <c r="K58" s="2897"/>
      <c r="L58" s="2897"/>
      <c r="M58" s="2897"/>
      <c r="N58" s="2897"/>
      <c r="O58" s="2897"/>
      <c r="P58" s="2897"/>
      <c r="Q58" s="2897"/>
      <c r="R58" s="2897"/>
      <c r="S58" s="2897"/>
      <c r="T58" s="2897"/>
      <c r="U58" s="2897"/>
      <c r="V58" s="2897"/>
      <c r="W58" s="2897"/>
      <c r="X58" s="2897"/>
      <c r="Y58" s="2897"/>
      <c r="Z58" s="2897"/>
      <c r="AA58" s="2897"/>
      <c r="AB58" s="2897"/>
      <c r="AC58" s="2897"/>
      <c r="AD58" s="2897"/>
      <c r="AE58" s="2897"/>
      <c r="AF58" s="417"/>
    </row>
    <row r="59" spans="3:32" s="327" customFormat="1" ht="15.75" hidden="1" customHeight="1">
      <c r="C59" s="2897" t="s">
        <v>458</v>
      </c>
      <c r="D59" s="2897"/>
      <c r="E59" s="2897"/>
      <c r="F59" s="2897"/>
      <c r="G59" s="2897"/>
      <c r="H59" s="2897"/>
      <c r="I59" s="2897"/>
      <c r="J59" s="2897"/>
      <c r="K59" s="2897"/>
      <c r="L59" s="2897"/>
      <c r="M59" s="2897"/>
      <c r="N59" s="2897"/>
      <c r="O59" s="2897"/>
      <c r="P59" s="2897"/>
      <c r="Q59" s="2897"/>
      <c r="R59" s="2897"/>
      <c r="S59" s="2897"/>
      <c r="T59" s="49"/>
      <c r="U59" s="49"/>
      <c r="V59" s="49"/>
      <c r="W59" s="49"/>
      <c r="X59" s="49"/>
      <c r="Y59" s="49"/>
      <c r="Z59" s="49"/>
      <c r="AA59" s="49"/>
      <c r="AB59" s="49"/>
      <c r="AC59" s="49"/>
      <c r="AD59" s="49"/>
      <c r="AE59" s="49"/>
      <c r="AF59" s="417"/>
    </row>
    <row r="60" spans="3:32" s="327" customFormat="1" ht="14.25" hidden="1">
      <c r="C60" s="2897" t="s">
        <v>459</v>
      </c>
      <c r="D60" s="2897"/>
      <c r="E60" s="2897"/>
      <c r="F60" s="2897"/>
      <c r="G60" s="2897"/>
      <c r="H60" s="2897"/>
      <c r="I60" s="2897"/>
      <c r="J60" s="2897"/>
      <c r="K60" s="2897"/>
      <c r="L60" s="2897"/>
      <c r="M60" s="2897"/>
      <c r="N60" s="2897"/>
      <c r="O60" s="2897"/>
      <c r="P60" s="2897"/>
      <c r="Q60" s="2897"/>
      <c r="R60" s="2897"/>
      <c r="S60" s="2897"/>
      <c r="T60" s="2897"/>
      <c r="U60" s="2897"/>
      <c r="V60" s="2897"/>
      <c r="W60" s="2897"/>
      <c r="X60" s="2897"/>
      <c r="Y60" s="2897"/>
      <c r="Z60" s="2897"/>
      <c r="AA60" s="2897"/>
      <c r="AB60" s="2897"/>
      <c r="AC60" s="2897"/>
      <c r="AD60" s="2897"/>
      <c r="AE60" s="2897"/>
      <c r="AF60" s="417"/>
    </row>
    <row r="61" spans="3:32" s="327" customFormat="1" ht="18.75" hidden="1" customHeight="1">
      <c r="C61" s="2898" t="s">
        <v>460</v>
      </c>
      <c r="D61" s="2898"/>
      <c r="E61" s="2898"/>
      <c r="F61" s="2898"/>
      <c r="G61" s="2898"/>
      <c r="H61" s="2898"/>
      <c r="I61" s="2898"/>
      <c r="J61" s="2898"/>
      <c r="K61" s="2898"/>
      <c r="L61" s="2898"/>
      <c r="M61" s="2898"/>
      <c r="N61" s="2898"/>
      <c r="O61" s="2898"/>
      <c r="P61" s="2898"/>
      <c r="Q61" s="2898"/>
      <c r="R61" s="2898"/>
      <c r="S61" s="2898"/>
      <c r="T61" s="2898"/>
      <c r="U61" s="2898"/>
      <c r="V61" s="2898"/>
      <c r="W61" s="2898"/>
      <c r="X61" s="2898"/>
      <c r="Y61" s="2898"/>
      <c r="Z61" s="2898"/>
      <c r="AA61" s="2898"/>
      <c r="AB61" s="2898"/>
      <c r="AC61" s="2898"/>
      <c r="AD61" s="2898"/>
      <c r="AE61" s="2898"/>
      <c r="AF61" s="417"/>
    </row>
    <row r="62" spans="3:32" s="327" customFormat="1" ht="17.25" hidden="1" customHeight="1">
      <c r="C62" s="2899" t="s">
        <v>461</v>
      </c>
      <c r="D62" s="2899"/>
      <c r="E62" s="2899"/>
      <c r="F62" s="2899"/>
      <c r="G62" s="2899"/>
      <c r="H62" s="2899"/>
      <c r="I62" s="2899"/>
      <c r="J62" s="2899"/>
      <c r="K62" s="2899"/>
      <c r="L62" s="2899"/>
      <c r="M62" s="2899"/>
      <c r="N62" s="2899"/>
      <c r="O62" s="2899"/>
      <c r="P62" s="2899"/>
      <c r="Q62" s="2899"/>
      <c r="R62" s="2899"/>
      <c r="S62" s="2899"/>
      <c r="T62" s="2899"/>
      <c r="U62" s="2899"/>
      <c r="V62" s="2899"/>
      <c r="W62" s="2899"/>
      <c r="X62" s="2899"/>
      <c r="Y62" s="2899"/>
      <c r="Z62" s="2899"/>
      <c r="AA62" s="2899"/>
      <c r="AB62" s="2899"/>
      <c r="AC62" s="2899"/>
      <c r="AD62" s="2899"/>
      <c r="AE62" s="2899"/>
      <c r="AF62" s="417"/>
    </row>
    <row r="63" spans="3:32" s="327" customFormat="1" ht="17.25" hidden="1" customHeight="1">
      <c r="C63" s="2899" t="s">
        <v>462</v>
      </c>
      <c r="D63" s="2899"/>
      <c r="E63" s="2899"/>
      <c r="F63" s="2899"/>
      <c r="G63" s="2899"/>
      <c r="H63" s="2899"/>
      <c r="I63" s="2899"/>
      <c r="J63" s="2899"/>
      <c r="K63" s="2899"/>
      <c r="L63" s="2899"/>
      <c r="M63" s="2899"/>
      <c r="N63" s="2899"/>
      <c r="O63" s="2899"/>
      <c r="P63" s="2899"/>
      <c r="Q63" s="2899"/>
      <c r="R63" s="2899"/>
      <c r="S63" s="2899"/>
      <c r="T63" s="2899"/>
      <c r="U63" s="2899"/>
      <c r="V63" s="2899"/>
      <c r="W63" s="2899"/>
      <c r="X63" s="2899"/>
      <c r="Y63" s="2899"/>
      <c r="Z63" s="2899"/>
      <c r="AA63" s="2899"/>
      <c r="AB63" s="2899"/>
      <c r="AC63" s="2899"/>
      <c r="AD63" s="2899"/>
      <c r="AE63" s="2899"/>
      <c r="AF63" s="417"/>
    </row>
    <row r="64" spans="3:32" s="327" customFormat="1" ht="17.25" hidden="1" customHeight="1">
      <c r="C64" s="2899" t="s">
        <v>463</v>
      </c>
      <c r="D64" s="2899"/>
      <c r="E64" s="2899"/>
      <c r="F64" s="2899"/>
      <c r="G64" s="2899"/>
      <c r="H64" s="2899"/>
      <c r="I64" s="2899"/>
      <c r="J64" s="2899"/>
      <c r="K64" s="2899"/>
      <c r="L64" s="2899"/>
      <c r="M64" s="2899"/>
      <c r="N64" s="2899"/>
      <c r="O64" s="2899"/>
      <c r="P64" s="2899"/>
      <c r="Q64" s="2899"/>
      <c r="R64" s="2899"/>
      <c r="S64" s="2899"/>
      <c r="T64" s="2899"/>
      <c r="U64" s="2899"/>
      <c r="V64" s="2899"/>
      <c r="W64" s="2899"/>
      <c r="X64" s="2899"/>
      <c r="Y64" s="2899"/>
      <c r="Z64" s="2899"/>
      <c r="AA64" s="2899"/>
      <c r="AB64" s="2899"/>
      <c r="AC64" s="2899"/>
      <c r="AD64" s="2899"/>
      <c r="AE64" s="2899"/>
      <c r="AF64" s="417"/>
    </row>
    <row r="65" spans="3:32" s="327" customFormat="1" ht="17.25" hidden="1" customHeight="1">
      <c r="C65" s="2899" t="s">
        <v>464</v>
      </c>
      <c r="D65" s="2899"/>
      <c r="E65" s="2899"/>
      <c r="F65" s="2899"/>
      <c r="G65" s="2899"/>
      <c r="H65" s="2899"/>
      <c r="I65" s="2899"/>
      <c r="J65" s="2899"/>
      <c r="K65" s="2899"/>
      <c r="L65" s="2899"/>
      <c r="M65" s="2899"/>
      <c r="N65" s="2899"/>
      <c r="O65" s="2899"/>
      <c r="P65" s="2899"/>
      <c r="Q65" s="2899"/>
      <c r="R65" s="2899"/>
      <c r="S65" s="2899"/>
      <c r="T65" s="2899"/>
      <c r="U65" s="2899"/>
      <c r="V65" s="2899"/>
      <c r="W65" s="2899"/>
      <c r="X65" s="2899"/>
      <c r="Y65" s="2899"/>
      <c r="Z65" s="2899"/>
      <c r="AA65" s="2899"/>
      <c r="AB65" s="2899"/>
      <c r="AC65" s="2899"/>
      <c r="AD65" s="2899"/>
      <c r="AE65" s="2899"/>
      <c r="AF65" s="417"/>
    </row>
    <row r="66" spans="3:32" s="327" customFormat="1" ht="17.25" hidden="1" customHeight="1">
      <c r="C66" s="2906" t="s">
        <v>465</v>
      </c>
      <c r="D66" s="2906"/>
      <c r="E66" s="2906"/>
      <c r="F66" s="2906"/>
      <c r="G66" s="2906"/>
      <c r="H66" s="2906"/>
      <c r="I66" s="2906"/>
      <c r="J66" s="2906"/>
      <c r="K66" s="2906"/>
      <c r="L66" s="2906"/>
      <c r="M66" s="2906"/>
      <c r="N66" s="2906"/>
      <c r="O66" s="2906"/>
      <c r="P66" s="2906"/>
      <c r="Q66" s="2906"/>
      <c r="R66" s="2906"/>
      <c r="S66" s="2906"/>
      <c r="T66" s="2906"/>
      <c r="U66" s="2906"/>
      <c r="V66" s="2906"/>
      <c r="W66" s="2906"/>
      <c r="X66" s="2906"/>
      <c r="Y66" s="2906"/>
      <c r="Z66" s="2906"/>
      <c r="AA66" s="2906"/>
      <c r="AB66" s="2906"/>
      <c r="AC66" s="2906"/>
      <c r="AD66" s="2906"/>
      <c r="AE66" s="2906"/>
      <c r="AF66" s="417"/>
    </row>
    <row r="67" spans="3:32" s="327" customFormat="1" ht="23.25" hidden="1" customHeight="1">
      <c r="C67" s="2919" t="s">
        <v>466</v>
      </c>
      <c r="D67" s="2875"/>
      <c r="E67" s="2875"/>
      <c r="F67" s="2875"/>
      <c r="G67" s="2875"/>
      <c r="H67" s="2875"/>
      <c r="I67" s="2875"/>
      <c r="J67" s="2875"/>
      <c r="K67" s="2875"/>
      <c r="L67" s="2875"/>
      <c r="M67" s="2875"/>
      <c r="N67" s="2875"/>
      <c r="O67" s="2875" t="s">
        <v>467</v>
      </c>
      <c r="P67" s="2875"/>
      <c r="Q67" s="2875"/>
      <c r="R67" s="2875"/>
      <c r="S67" s="2875"/>
      <c r="T67" s="2875"/>
      <c r="U67" s="2875"/>
      <c r="V67" s="2875"/>
      <c r="W67" s="2875"/>
      <c r="X67" s="2875"/>
      <c r="Y67" s="2875"/>
      <c r="Z67" s="2875"/>
      <c r="AA67" s="2875"/>
      <c r="AB67" s="2875"/>
      <c r="AC67" s="2875"/>
      <c r="AD67" s="2875"/>
      <c r="AE67" s="2876"/>
      <c r="AF67" s="417"/>
    </row>
    <row r="68" spans="3:32" s="327" customFormat="1" ht="36.75" hidden="1" customHeight="1">
      <c r="C68" s="2920" t="s">
        <v>468</v>
      </c>
      <c r="D68" s="2921"/>
      <c r="E68" s="2921"/>
      <c r="F68" s="2921"/>
      <c r="G68" s="2921"/>
      <c r="H68" s="2921"/>
      <c r="I68" s="2921"/>
      <c r="J68" s="2921"/>
      <c r="K68" s="2921"/>
      <c r="L68" s="2921"/>
      <c r="M68" s="2921"/>
      <c r="N68" s="2922"/>
      <c r="O68" s="2923" t="s">
        <v>469</v>
      </c>
      <c r="P68" s="2924"/>
      <c r="Q68" s="2924"/>
      <c r="R68" s="2924"/>
      <c r="S68" s="2924"/>
      <c r="T68" s="2924"/>
      <c r="U68" s="2924"/>
      <c r="V68" s="2924"/>
      <c r="W68" s="2924"/>
      <c r="X68" s="2924"/>
      <c r="Y68" s="2924"/>
      <c r="Z68" s="2924"/>
      <c r="AA68" s="2924"/>
      <c r="AB68" s="2924"/>
      <c r="AC68" s="2924"/>
      <c r="AD68" s="2924"/>
      <c r="AE68" s="2925"/>
      <c r="AF68" s="417"/>
    </row>
    <row r="69" spans="3:32" s="327" customFormat="1" ht="23.25" hidden="1" customHeight="1">
      <c r="C69" s="2926" t="s">
        <v>470</v>
      </c>
      <c r="D69" s="2927"/>
      <c r="E69" s="2927"/>
      <c r="F69" s="2927"/>
      <c r="G69" s="2927"/>
      <c r="H69" s="2927"/>
      <c r="I69" s="2927"/>
      <c r="J69" s="2927"/>
      <c r="K69" s="2927"/>
      <c r="L69" s="2927"/>
      <c r="M69" s="2927"/>
      <c r="N69" s="2928"/>
      <c r="O69" s="327" t="s">
        <v>471</v>
      </c>
      <c r="P69" s="61"/>
      <c r="Q69" s="61"/>
      <c r="R69" s="61"/>
      <c r="S69" s="61"/>
      <c r="T69" s="61"/>
      <c r="U69" s="61"/>
      <c r="V69" s="61"/>
      <c r="W69" s="61"/>
      <c r="X69" s="61"/>
      <c r="Y69" s="61"/>
      <c r="Z69" s="61"/>
      <c r="AA69" s="61"/>
      <c r="AB69" s="61"/>
      <c r="AC69" s="61"/>
      <c r="AD69" s="61"/>
      <c r="AE69" s="328"/>
      <c r="AF69" s="417"/>
    </row>
    <row r="70" spans="3:32" s="327" customFormat="1" ht="21.75" hidden="1" customHeight="1">
      <c r="C70" s="2902" t="s">
        <v>472</v>
      </c>
      <c r="D70" s="329" t="s">
        <v>473</v>
      </c>
      <c r="E70" s="330"/>
      <c r="F70" s="331"/>
      <c r="G70" s="332"/>
      <c r="H70" s="332"/>
      <c r="I70" s="332"/>
      <c r="J70" s="332"/>
      <c r="K70" s="332"/>
      <c r="L70" s="332"/>
      <c r="M70" s="332"/>
      <c r="N70" s="333"/>
      <c r="O70" s="334" t="s">
        <v>474</v>
      </c>
      <c r="P70" s="335"/>
      <c r="Q70" s="335"/>
      <c r="R70" s="335"/>
      <c r="S70" s="335"/>
      <c r="T70" s="335"/>
      <c r="U70" s="335"/>
      <c r="V70" s="335"/>
      <c r="W70" s="335"/>
      <c r="X70" s="335"/>
      <c r="Y70" s="335"/>
      <c r="Z70" s="335"/>
      <c r="AA70" s="335"/>
      <c r="AB70" s="335"/>
      <c r="AC70" s="335"/>
      <c r="AD70" s="335"/>
      <c r="AE70" s="336"/>
      <c r="AF70" s="417"/>
    </row>
    <row r="71" spans="3:32" s="327" customFormat="1" ht="21.75" hidden="1" customHeight="1">
      <c r="C71" s="2903"/>
      <c r="D71" s="337" t="s">
        <v>475</v>
      </c>
      <c r="E71" s="338"/>
      <c r="G71" s="339"/>
      <c r="H71" s="339"/>
      <c r="I71" s="339"/>
      <c r="J71" s="339"/>
      <c r="K71" s="339"/>
      <c r="L71" s="339"/>
      <c r="M71" s="339"/>
      <c r="N71" s="340"/>
      <c r="O71" s="327" t="s">
        <v>476</v>
      </c>
      <c r="P71" s="61"/>
      <c r="Q71" s="61"/>
      <c r="R71" s="61"/>
      <c r="S71" s="61"/>
      <c r="T71" s="61"/>
      <c r="U71" s="61"/>
      <c r="V71" s="61"/>
      <c r="W71" s="61"/>
      <c r="X71" s="61"/>
      <c r="Y71" s="61"/>
      <c r="Z71" s="61"/>
      <c r="AA71" s="61"/>
      <c r="AB71" s="61"/>
      <c r="AC71" s="61"/>
      <c r="AD71" s="61"/>
      <c r="AE71" s="328"/>
      <c r="AF71" s="417"/>
    </row>
    <row r="72" spans="3:32" s="327" customFormat="1" ht="21.75" hidden="1" customHeight="1">
      <c r="C72" s="2903"/>
      <c r="D72" s="329" t="s">
        <v>477</v>
      </c>
      <c r="E72" s="330"/>
      <c r="F72" s="341"/>
      <c r="G72" s="342"/>
      <c r="H72" s="342"/>
      <c r="I72" s="342"/>
      <c r="J72" s="342"/>
      <c r="K72" s="342"/>
      <c r="L72" s="342"/>
      <c r="M72" s="342"/>
      <c r="N72" s="343"/>
      <c r="O72" s="334" t="s">
        <v>478</v>
      </c>
      <c r="P72" s="335"/>
      <c r="Q72" s="335"/>
      <c r="R72" s="335"/>
      <c r="S72" s="335"/>
      <c r="T72" s="335"/>
      <c r="U72" s="335"/>
      <c r="V72" s="335"/>
      <c r="W72" s="335"/>
      <c r="X72" s="335"/>
      <c r="Y72" s="335"/>
      <c r="Z72" s="335"/>
      <c r="AA72" s="335"/>
      <c r="AB72" s="335"/>
      <c r="AC72" s="335"/>
      <c r="AD72" s="335"/>
      <c r="AE72" s="336"/>
      <c r="AF72" s="417"/>
    </row>
    <row r="73" spans="3:32" s="327" customFormat="1" ht="23.25" hidden="1" customHeight="1">
      <c r="C73" s="2903"/>
      <c r="D73" s="2905" t="s">
        <v>479</v>
      </c>
      <c r="E73" s="2906"/>
      <c r="F73" s="2906"/>
      <c r="G73" s="2906"/>
      <c r="H73" s="2906"/>
      <c r="I73" s="2906"/>
      <c r="J73" s="2906"/>
      <c r="K73" s="2906"/>
      <c r="L73" s="2909" t="s">
        <v>480</v>
      </c>
      <c r="M73" s="2910"/>
      <c r="N73" s="2911"/>
      <c r="O73" s="2913" t="s">
        <v>481</v>
      </c>
      <c r="P73" s="2914"/>
      <c r="Q73" s="2914"/>
      <c r="R73" s="2914"/>
      <c r="S73" s="2914"/>
      <c r="T73" s="2914"/>
      <c r="U73" s="2914"/>
      <c r="V73" s="2914"/>
      <c r="W73" s="2914"/>
      <c r="X73" s="2914"/>
      <c r="Y73" s="2914"/>
      <c r="Z73" s="2914"/>
      <c r="AA73" s="2914"/>
      <c r="AB73" s="2914"/>
      <c r="AC73" s="2914"/>
      <c r="AD73" s="2914"/>
      <c r="AE73" s="2915"/>
      <c r="AF73" s="417"/>
    </row>
    <row r="74" spans="3:32" s="327" customFormat="1" ht="23.25" hidden="1" customHeight="1">
      <c r="C74" s="2903"/>
      <c r="D74" s="2905"/>
      <c r="E74" s="2906"/>
      <c r="F74" s="2906"/>
      <c r="G74" s="2906"/>
      <c r="H74" s="2906"/>
      <c r="I74" s="2906"/>
      <c r="J74" s="2906"/>
      <c r="K74" s="2906"/>
      <c r="L74" s="2907"/>
      <c r="M74" s="2908"/>
      <c r="N74" s="2912"/>
      <c r="O74" s="2916"/>
      <c r="P74" s="2917"/>
      <c r="Q74" s="2917"/>
      <c r="R74" s="2917"/>
      <c r="S74" s="2917"/>
      <c r="T74" s="2917"/>
      <c r="U74" s="2917"/>
      <c r="V74" s="2917"/>
      <c r="W74" s="2917"/>
      <c r="X74" s="2917"/>
      <c r="Y74" s="2917"/>
      <c r="Z74" s="2917"/>
      <c r="AA74" s="2917"/>
      <c r="AB74" s="2917"/>
      <c r="AC74" s="2917"/>
      <c r="AD74" s="2917"/>
      <c r="AE74" s="2918"/>
      <c r="AF74" s="417"/>
    </row>
    <row r="75" spans="3:32" s="327" customFormat="1" ht="23.25" hidden="1" customHeight="1">
      <c r="C75" s="2903"/>
      <c r="D75" s="2905"/>
      <c r="E75" s="2906"/>
      <c r="F75" s="2906"/>
      <c r="G75" s="2906"/>
      <c r="H75" s="2906"/>
      <c r="I75" s="2906"/>
      <c r="J75" s="2906"/>
      <c r="K75" s="2906"/>
      <c r="L75" s="2909" t="s">
        <v>482</v>
      </c>
      <c r="M75" s="2910"/>
      <c r="N75" s="2911"/>
      <c r="O75" s="2913" t="s">
        <v>483</v>
      </c>
      <c r="P75" s="2914"/>
      <c r="Q75" s="2914"/>
      <c r="R75" s="2914"/>
      <c r="S75" s="2914"/>
      <c r="T75" s="2914"/>
      <c r="U75" s="2914"/>
      <c r="V75" s="2914"/>
      <c r="W75" s="2914"/>
      <c r="X75" s="2914"/>
      <c r="Y75" s="2914"/>
      <c r="Z75" s="2914"/>
      <c r="AA75" s="2914"/>
      <c r="AB75" s="2914"/>
      <c r="AC75" s="2914"/>
      <c r="AD75" s="2914"/>
      <c r="AE75" s="2915"/>
      <c r="AF75" s="417"/>
    </row>
    <row r="76" spans="3:32" s="327" customFormat="1" ht="23.25" hidden="1" customHeight="1">
      <c r="C76" s="2904"/>
      <c r="D76" s="2907"/>
      <c r="E76" s="2908"/>
      <c r="F76" s="2908"/>
      <c r="G76" s="2908"/>
      <c r="H76" s="2908"/>
      <c r="I76" s="2908"/>
      <c r="J76" s="2908"/>
      <c r="K76" s="2908"/>
      <c r="L76" s="2907"/>
      <c r="M76" s="2908"/>
      <c r="N76" s="2912"/>
      <c r="O76" s="2916"/>
      <c r="P76" s="2917"/>
      <c r="Q76" s="2917"/>
      <c r="R76" s="2917"/>
      <c r="S76" s="2917"/>
      <c r="T76" s="2917"/>
      <c r="U76" s="2917"/>
      <c r="V76" s="2917"/>
      <c r="W76" s="2917"/>
      <c r="X76" s="2917"/>
      <c r="Y76" s="2917"/>
      <c r="Z76" s="2917"/>
      <c r="AA76" s="2917"/>
      <c r="AB76" s="2917"/>
      <c r="AC76" s="2917"/>
      <c r="AD76" s="2917"/>
      <c r="AE76" s="2918"/>
      <c r="AF76" s="417"/>
    </row>
    <row r="77" spans="3:32" s="327" customFormat="1" ht="23.25" hidden="1" customHeight="1">
      <c r="C77" s="2929" t="s">
        <v>484</v>
      </c>
      <c r="D77" s="334" t="s">
        <v>485</v>
      </c>
      <c r="E77" s="344"/>
      <c r="F77" s="344"/>
      <c r="G77" s="344"/>
      <c r="H77" s="344"/>
      <c r="I77" s="344"/>
      <c r="J77" s="344"/>
      <c r="K77" s="344"/>
      <c r="L77" s="344"/>
      <c r="M77" s="344"/>
      <c r="N77" s="345"/>
      <c r="O77" s="331" t="s">
        <v>486</v>
      </c>
      <c r="P77" s="331"/>
      <c r="Q77" s="331"/>
      <c r="R77" s="331"/>
      <c r="S77" s="331"/>
      <c r="T77" s="331"/>
      <c r="U77" s="331"/>
      <c r="V77" s="331"/>
      <c r="W77" s="331"/>
      <c r="X77" s="331"/>
      <c r="Y77" s="331"/>
      <c r="Z77" s="331"/>
      <c r="AA77" s="331"/>
      <c r="AB77" s="331"/>
      <c r="AC77" s="331"/>
      <c r="AD77" s="331"/>
      <c r="AE77" s="346"/>
      <c r="AF77" s="417"/>
    </row>
    <row r="78" spans="3:32" s="327" customFormat="1" ht="23.25" hidden="1" customHeight="1">
      <c r="C78" s="2930"/>
      <c r="D78" s="347" t="s">
        <v>487</v>
      </c>
      <c r="E78" s="348"/>
      <c r="F78" s="348"/>
      <c r="G78" s="348"/>
      <c r="H78" s="348"/>
      <c r="I78" s="348"/>
      <c r="J78" s="348"/>
      <c r="K78" s="348"/>
      <c r="L78" s="348"/>
      <c r="M78" s="348"/>
      <c r="N78" s="303"/>
      <c r="O78" s="327" t="s">
        <v>486</v>
      </c>
      <c r="AE78" s="349"/>
      <c r="AF78" s="417"/>
    </row>
    <row r="79" spans="3:32" s="327" customFormat="1" ht="23.25" hidden="1" customHeight="1">
      <c r="C79" s="2930"/>
      <c r="D79" s="334" t="s">
        <v>488</v>
      </c>
      <c r="E79" s="344"/>
      <c r="F79" s="344"/>
      <c r="G79" s="344"/>
      <c r="H79" s="344"/>
      <c r="I79" s="344"/>
      <c r="J79" s="344"/>
      <c r="K79" s="344"/>
      <c r="L79" s="344"/>
      <c r="M79" s="344"/>
      <c r="N79" s="345"/>
      <c r="O79" s="331" t="s">
        <v>486</v>
      </c>
      <c r="P79" s="331"/>
      <c r="Q79" s="331"/>
      <c r="R79" s="331"/>
      <c r="S79" s="331"/>
      <c r="T79" s="331"/>
      <c r="U79" s="331"/>
      <c r="V79" s="331"/>
      <c r="W79" s="331"/>
      <c r="X79" s="331"/>
      <c r="Y79" s="331"/>
      <c r="Z79" s="331"/>
      <c r="AA79" s="331"/>
      <c r="AB79" s="331"/>
      <c r="AC79" s="331"/>
      <c r="AD79" s="331"/>
      <c r="AE79" s="346"/>
      <c r="AF79" s="417"/>
    </row>
    <row r="80" spans="3:32" s="327" customFormat="1" ht="23.25" hidden="1" customHeight="1">
      <c r="C80" s="2930"/>
      <c r="D80" s="347" t="s">
        <v>489</v>
      </c>
      <c r="E80" s="348"/>
      <c r="F80" s="348"/>
      <c r="G80" s="348"/>
      <c r="H80" s="348"/>
      <c r="I80" s="348"/>
      <c r="J80" s="348"/>
      <c r="K80" s="348"/>
      <c r="L80" s="348"/>
      <c r="M80" s="348"/>
      <c r="N80" s="303"/>
      <c r="O80" s="327" t="s">
        <v>490</v>
      </c>
      <c r="AE80" s="349"/>
      <c r="AF80" s="417"/>
    </row>
    <row r="81" spans="3:32" s="327" customFormat="1" ht="23.25" hidden="1" customHeight="1">
      <c r="C81" s="2930"/>
      <c r="D81" s="334" t="s">
        <v>491</v>
      </c>
      <c r="E81" s="344"/>
      <c r="F81" s="344"/>
      <c r="G81" s="344"/>
      <c r="H81" s="344"/>
      <c r="I81" s="344"/>
      <c r="J81" s="344"/>
      <c r="K81" s="344"/>
      <c r="L81" s="344"/>
      <c r="M81" s="344"/>
      <c r="N81" s="345"/>
      <c r="O81" s="331" t="s">
        <v>486</v>
      </c>
      <c r="P81" s="331"/>
      <c r="Q81" s="331"/>
      <c r="R81" s="331"/>
      <c r="S81" s="331"/>
      <c r="T81" s="331"/>
      <c r="U81" s="331"/>
      <c r="V81" s="331"/>
      <c r="W81" s="331"/>
      <c r="X81" s="331"/>
      <c r="Y81" s="331"/>
      <c r="Z81" s="331"/>
      <c r="AA81" s="331"/>
      <c r="AB81" s="331"/>
      <c r="AC81" s="331"/>
      <c r="AD81" s="331"/>
      <c r="AE81" s="346"/>
      <c r="AF81" s="417"/>
    </row>
    <row r="82" spans="3:32" s="327" customFormat="1" ht="23.25" hidden="1" customHeight="1">
      <c r="C82" s="2930"/>
      <c r="D82" s="347" t="s">
        <v>492</v>
      </c>
      <c r="E82" s="348"/>
      <c r="F82" s="348"/>
      <c r="G82" s="348"/>
      <c r="H82" s="348"/>
      <c r="I82" s="348"/>
      <c r="J82" s="348"/>
      <c r="K82" s="348"/>
      <c r="L82" s="348"/>
      <c r="M82" s="348"/>
      <c r="N82" s="303"/>
      <c r="O82" s="331" t="s">
        <v>493</v>
      </c>
      <c r="AE82" s="349"/>
      <c r="AF82" s="417"/>
    </row>
    <row r="83" spans="3:32" s="327" customFormat="1" ht="23.25" hidden="1" customHeight="1">
      <c r="C83" s="2931"/>
      <c r="D83" s="334" t="s">
        <v>494</v>
      </c>
      <c r="E83" s="344"/>
      <c r="F83" s="344"/>
      <c r="G83" s="344"/>
      <c r="H83" s="344"/>
      <c r="I83" s="344"/>
      <c r="J83" s="344"/>
      <c r="K83" s="344"/>
      <c r="L83" s="344"/>
      <c r="M83" s="344"/>
      <c r="N83" s="345"/>
      <c r="O83" s="331" t="s">
        <v>493</v>
      </c>
      <c r="P83" s="331"/>
      <c r="Q83" s="331"/>
      <c r="R83" s="331"/>
      <c r="S83" s="331"/>
      <c r="T83" s="331"/>
      <c r="U83" s="331"/>
      <c r="V83" s="331"/>
      <c r="W83" s="331"/>
      <c r="X83" s="331"/>
      <c r="Y83" s="331"/>
      <c r="Z83" s="331"/>
      <c r="AA83" s="331"/>
      <c r="AB83" s="331"/>
      <c r="AC83" s="331"/>
      <c r="AD83" s="331"/>
      <c r="AE83" s="346"/>
      <c r="AF83" s="417"/>
    </row>
    <row r="84" spans="3:32" s="327" customFormat="1" ht="17.25" hidden="1" customHeight="1">
      <c r="C84" s="2897" t="s">
        <v>495</v>
      </c>
      <c r="D84" s="2897"/>
      <c r="E84" s="2897"/>
      <c r="F84" s="2897"/>
      <c r="G84" s="2897"/>
      <c r="H84" s="2897"/>
      <c r="I84" s="2897"/>
      <c r="J84" s="2897"/>
      <c r="K84" s="2897"/>
      <c r="L84" s="2897"/>
      <c r="M84" s="2897"/>
      <c r="N84" s="2897"/>
      <c r="O84" s="2897"/>
      <c r="P84" s="2897"/>
      <c r="Q84" s="2897"/>
      <c r="R84" s="2897"/>
      <c r="S84" s="2897"/>
      <c r="T84" s="2897"/>
      <c r="U84" s="2897"/>
      <c r="V84" s="2897"/>
      <c r="W84" s="2897"/>
      <c r="X84" s="2897"/>
      <c r="Y84" s="2897"/>
      <c r="Z84" s="2897"/>
      <c r="AA84" s="2897"/>
      <c r="AB84" s="2897"/>
      <c r="AC84" s="2897"/>
      <c r="AD84" s="2897"/>
      <c r="AE84" s="2897"/>
      <c r="AF84" s="417"/>
    </row>
    <row r="85" spans="3:32" s="327" customFormat="1" ht="17.25" hidden="1" customHeight="1">
      <c r="C85" s="2898" t="s">
        <v>496</v>
      </c>
      <c r="D85" s="2898"/>
      <c r="E85" s="2898"/>
      <c r="F85" s="2898"/>
      <c r="G85" s="2898"/>
      <c r="H85" s="2898"/>
      <c r="I85" s="2898"/>
      <c r="J85" s="2898"/>
      <c r="K85" s="2898"/>
      <c r="L85" s="2898"/>
      <c r="M85" s="2898"/>
      <c r="N85" s="2898"/>
      <c r="O85" s="2898"/>
      <c r="P85" s="2898"/>
      <c r="Q85" s="2898"/>
      <c r="R85" s="2898"/>
      <c r="S85" s="2898"/>
      <c r="T85" s="2898"/>
      <c r="U85" s="2898"/>
      <c r="V85" s="2898"/>
      <c r="W85" s="2898"/>
      <c r="X85" s="2898"/>
      <c r="Y85" s="2898"/>
      <c r="Z85" s="2898"/>
      <c r="AA85" s="2898"/>
      <c r="AB85" s="2898"/>
      <c r="AC85" s="2898"/>
      <c r="AD85" s="2898"/>
      <c r="AE85" s="2898"/>
      <c r="AF85" s="417"/>
    </row>
    <row r="86" spans="3:32" s="327" customFormat="1" ht="17.25" hidden="1" customHeight="1">
      <c r="C86" s="2897" t="s">
        <v>497</v>
      </c>
      <c r="D86" s="2897"/>
      <c r="E86" s="2897"/>
      <c r="F86" s="2897"/>
      <c r="G86" s="2897"/>
      <c r="H86" s="2897"/>
      <c r="I86" s="2897"/>
      <c r="J86" s="2897"/>
      <c r="K86" s="2897"/>
      <c r="L86" s="2897"/>
      <c r="M86" s="2897"/>
      <c r="N86" s="2897"/>
      <c r="O86" s="2897"/>
      <c r="P86" s="2897"/>
      <c r="Q86" s="2897"/>
      <c r="R86" s="2897"/>
      <c r="S86" s="2897"/>
      <c r="T86" s="2897"/>
      <c r="U86" s="2897"/>
      <c r="V86" s="2897"/>
      <c r="W86" s="2897"/>
      <c r="X86" s="2897"/>
      <c r="Y86" s="2897"/>
      <c r="Z86" s="2897"/>
      <c r="AA86" s="2897"/>
      <c r="AB86" s="2897"/>
      <c r="AC86" s="2897"/>
      <c r="AD86" s="2897"/>
      <c r="AE86" s="2897"/>
      <c r="AF86" s="417"/>
    </row>
    <row r="87" spans="3:32" s="327" customFormat="1" ht="17.25" hidden="1" customHeight="1">
      <c r="C87" s="2897" t="s">
        <v>498</v>
      </c>
      <c r="D87" s="2897"/>
      <c r="E87" s="2897"/>
      <c r="F87" s="2897"/>
      <c r="G87" s="2897"/>
      <c r="H87" s="2897"/>
      <c r="I87" s="2897"/>
      <c r="J87" s="2897"/>
      <c r="K87" s="2897"/>
      <c r="L87" s="2897"/>
      <c r="M87" s="2897"/>
      <c r="N87" s="2897"/>
      <c r="O87" s="2897"/>
      <c r="P87" s="2897"/>
      <c r="Q87" s="2897"/>
      <c r="R87" s="2897"/>
      <c r="S87" s="2897"/>
      <c r="T87" s="2897"/>
      <c r="U87" s="2897"/>
      <c r="V87" s="2897"/>
      <c r="W87" s="2897"/>
      <c r="X87" s="2897"/>
      <c r="Y87" s="2897"/>
      <c r="Z87" s="2897"/>
      <c r="AA87" s="2897"/>
      <c r="AB87" s="2897"/>
      <c r="AC87" s="2897"/>
      <c r="AD87" s="2897"/>
      <c r="AE87" s="2897"/>
      <c r="AF87" s="417"/>
    </row>
    <row r="88" spans="3:32" s="327" customFormat="1" ht="17.25" hidden="1" customHeight="1">
      <c r="C88" s="2898" t="s">
        <v>499</v>
      </c>
      <c r="D88" s="2898"/>
      <c r="E88" s="2898"/>
      <c r="F88" s="2898"/>
      <c r="G88" s="2898"/>
      <c r="H88" s="2898"/>
      <c r="I88" s="2898"/>
      <c r="J88" s="2898"/>
      <c r="K88" s="2898"/>
      <c r="L88" s="2898"/>
      <c r="M88" s="2898"/>
      <c r="N88" s="2898"/>
      <c r="O88" s="2898"/>
      <c r="P88" s="2898"/>
      <c r="Q88" s="2898"/>
      <c r="R88" s="2898"/>
      <c r="S88" s="2898"/>
      <c r="T88" s="2898"/>
      <c r="U88" s="2898"/>
      <c r="V88" s="2898"/>
      <c r="W88" s="2898"/>
      <c r="X88" s="2898"/>
      <c r="Y88" s="2898"/>
      <c r="Z88" s="2898"/>
      <c r="AA88" s="2898"/>
      <c r="AB88" s="2898"/>
      <c r="AC88" s="2898"/>
      <c r="AD88" s="2898"/>
      <c r="AE88" s="2898"/>
      <c r="AF88" s="417"/>
    </row>
    <row r="89" spans="3:32" s="327" customFormat="1" ht="17.25" hidden="1" customHeight="1">
      <c r="C89" s="2897" t="s">
        <v>500</v>
      </c>
      <c r="D89" s="2897"/>
      <c r="E89" s="2897"/>
      <c r="F89" s="2897"/>
      <c r="G89" s="2897"/>
      <c r="H89" s="2897"/>
      <c r="I89" s="2897"/>
      <c r="J89" s="2897"/>
      <c r="K89" s="2897"/>
      <c r="L89" s="2897"/>
      <c r="M89" s="2897"/>
      <c r="N89" s="2897"/>
      <c r="O89" s="2897"/>
      <c r="P89" s="2897"/>
      <c r="Q89" s="2897"/>
      <c r="R89" s="2897"/>
      <c r="S89" s="2897"/>
      <c r="T89" s="2897"/>
      <c r="U89" s="2897"/>
      <c r="V89" s="2897"/>
      <c r="W89" s="2897"/>
      <c r="X89" s="2897"/>
      <c r="Y89" s="2897"/>
      <c r="Z89" s="2897"/>
      <c r="AA89" s="2897"/>
      <c r="AB89" s="2897"/>
      <c r="AC89" s="2897"/>
      <c r="AD89" s="2897"/>
      <c r="AE89" s="2897"/>
      <c r="AF89" s="417"/>
    </row>
    <row r="90" spans="3:32" s="327" customFormat="1" ht="17.25" hidden="1" customHeight="1">
      <c r="C90" s="2898" t="s">
        <v>499</v>
      </c>
      <c r="D90" s="2898"/>
      <c r="E90" s="2898"/>
      <c r="F90" s="2898"/>
      <c r="G90" s="2898"/>
      <c r="H90" s="2898"/>
      <c r="I90" s="2898"/>
      <c r="J90" s="2898"/>
      <c r="K90" s="2898"/>
      <c r="L90" s="2898"/>
      <c r="M90" s="2898"/>
      <c r="N90" s="2898"/>
      <c r="O90" s="2898"/>
      <c r="P90" s="2898"/>
      <c r="Q90" s="2898"/>
      <c r="R90" s="2898"/>
      <c r="S90" s="2898"/>
      <c r="T90" s="2898"/>
      <c r="U90" s="2898"/>
      <c r="V90" s="2898"/>
      <c r="W90" s="2898"/>
      <c r="X90" s="2898"/>
      <c r="Y90" s="2898"/>
      <c r="Z90" s="2898"/>
      <c r="AA90" s="2898"/>
      <c r="AB90" s="2898"/>
      <c r="AC90" s="2898"/>
      <c r="AD90" s="2898"/>
      <c r="AE90" s="2898"/>
      <c r="AF90" s="417"/>
    </row>
    <row r="91" spans="3:32" s="327" customFormat="1" ht="17.25" hidden="1" customHeight="1">
      <c r="C91" s="2897" t="s">
        <v>501</v>
      </c>
      <c r="D91" s="2897"/>
      <c r="E91" s="2897"/>
      <c r="F91" s="2897"/>
      <c r="G91" s="2897"/>
      <c r="H91" s="2897"/>
      <c r="I91" s="2897"/>
      <c r="J91" s="2897"/>
      <c r="K91" s="2897"/>
      <c r="L91" s="2897"/>
      <c r="M91" s="2897"/>
      <c r="N91" s="2897"/>
      <c r="O91" s="2897"/>
      <c r="P91" s="2897"/>
      <c r="Q91" s="2897"/>
      <c r="R91" s="2897"/>
      <c r="S91" s="2897"/>
      <c r="T91" s="2897"/>
      <c r="U91" s="2897"/>
      <c r="V91" s="2897"/>
      <c r="W91" s="2897"/>
      <c r="X91" s="2897"/>
      <c r="Y91" s="2897"/>
      <c r="Z91" s="2897"/>
      <c r="AA91" s="2897"/>
      <c r="AB91" s="2897"/>
      <c r="AC91" s="2897"/>
      <c r="AD91" s="2897"/>
      <c r="AE91" s="2897"/>
      <c r="AF91" s="417"/>
    </row>
    <row r="92" spans="3:32" s="327" customFormat="1" ht="17.25" hidden="1" customHeight="1">
      <c r="C92" s="2898" t="s">
        <v>502</v>
      </c>
      <c r="D92" s="2898"/>
      <c r="E92" s="2898"/>
      <c r="F92" s="2898"/>
      <c r="G92" s="2898"/>
      <c r="H92" s="2898"/>
      <c r="I92" s="2898"/>
      <c r="J92" s="2898"/>
      <c r="K92" s="2898"/>
      <c r="L92" s="2898"/>
      <c r="M92" s="2898"/>
      <c r="N92" s="2898"/>
      <c r="O92" s="2898"/>
      <c r="P92" s="2898"/>
      <c r="Q92" s="2898"/>
      <c r="R92" s="2898"/>
      <c r="S92" s="2898"/>
      <c r="T92" s="2898"/>
      <c r="U92" s="2898"/>
      <c r="V92" s="2898"/>
      <c r="W92" s="2898"/>
      <c r="X92" s="2898"/>
      <c r="Y92" s="2898"/>
      <c r="Z92" s="2898"/>
      <c r="AA92" s="2898"/>
      <c r="AB92" s="2898"/>
      <c r="AC92" s="2898"/>
      <c r="AD92" s="2898"/>
      <c r="AE92" s="2898"/>
      <c r="AF92" s="417"/>
    </row>
    <row r="93" spans="3:32" hidden="1"/>
  </sheetData>
  <sheetProtection selectLockedCells="1"/>
  <mergeCells count="163">
    <mergeCell ref="C89:AE89"/>
    <mergeCell ref="C90:AE90"/>
    <mergeCell ref="C91:AE91"/>
    <mergeCell ref="C92:AE92"/>
    <mergeCell ref="C77:C83"/>
    <mergeCell ref="C84:AE84"/>
    <mergeCell ref="C85:AE85"/>
    <mergeCell ref="C86:AE86"/>
    <mergeCell ref="C87:AE87"/>
    <mergeCell ref="C88:AE88"/>
    <mergeCell ref="C70:C76"/>
    <mergeCell ref="D73:K76"/>
    <mergeCell ref="L73:N74"/>
    <mergeCell ref="O73:AE74"/>
    <mergeCell ref="L75:N76"/>
    <mergeCell ref="O75:AE76"/>
    <mergeCell ref="C66:AE66"/>
    <mergeCell ref="C67:N67"/>
    <mergeCell ref="O67:AE67"/>
    <mergeCell ref="C68:N68"/>
    <mergeCell ref="O68:AE68"/>
    <mergeCell ref="C69:N69"/>
    <mergeCell ref="C60:AE60"/>
    <mergeCell ref="C61:AE61"/>
    <mergeCell ref="C62:AE62"/>
    <mergeCell ref="C63:AE63"/>
    <mergeCell ref="C64:AE64"/>
    <mergeCell ref="C65:AE65"/>
    <mergeCell ref="C54:AE54"/>
    <mergeCell ref="C55:AE55"/>
    <mergeCell ref="C56:AE56"/>
    <mergeCell ref="C57:W57"/>
    <mergeCell ref="C58:AE58"/>
    <mergeCell ref="C59:S59"/>
    <mergeCell ref="C41:AE41"/>
    <mergeCell ref="C42:AE42"/>
    <mergeCell ref="H46:R46"/>
    <mergeCell ref="H47:AD47"/>
    <mergeCell ref="K48:Y48"/>
    <mergeCell ref="L40:O40"/>
    <mergeCell ref="P40:R40"/>
    <mergeCell ref="S40:T40"/>
    <mergeCell ref="U40:X40"/>
    <mergeCell ref="AA40:AC40"/>
    <mergeCell ref="AD40:AE40"/>
    <mergeCell ref="G44:J44"/>
    <mergeCell ref="L44:T44"/>
    <mergeCell ref="D35:AE35"/>
    <mergeCell ref="J39:R39"/>
    <mergeCell ref="S39:T39"/>
    <mergeCell ref="U39:V39"/>
    <mergeCell ref="W39:Z39"/>
    <mergeCell ref="AA39:AC39"/>
    <mergeCell ref="AD39:AE39"/>
    <mergeCell ref="D34:H34"/>
    <mergeCell ref="I34:K34"/>
    <mergeCell ref="L34:M34"/>
    <mergeCell ref="P34:Q34"/>
    <mergeCell ref="S34:T34"/>
    <mergeCell ref="U34:AE34"/>
    <mergeCell ref="D33:H33"/>
    <mergeCell ref="I33:K33"/>
    <mergeCell ref="L33:M33"/>
    <mergeCell ref="P33:Q33"/>
    <mergeCell ref="S33:T33"/>
    <mergeCell ref="U33:AE33"/>
    <mergeCell ref="D30:H31"/>
    <mergeCell ref="I30:K30"/>
    <mergeCell ref="L30:M30"/>
    <mergeCell ref="P30:Q30"/>
    <mergeCell ref="S30:T30"/>
    <mergeCell ref="U30:AE30"/>
    <mergeCell ref="I31:K31"/>
    <mergeCell ref="L31:M31"/>
    <mergeCell ref="P31:Q31"/>
    <mergeCell ref="S31:T31"/>
    <mergeCell ref="AC29:AE29"/>
    <mergeCell ref="L28:M28"/>
    <mergeCell ref="P28:Q28"/>
    <mergeCell ref="S28:T28"/>
    <mergeCell ref="U28:V28"/>
    <mergeCell ref="X28:Y28"/>
    <mergeCell ref="AA28:AB28"/>
    <mergeCell ref="U31:AE31"/>
    <mergeCell ref="D32:O32"/>
    <mergeCell ref="P32:Q32"/>
    <mergeCell ref="R32:AE32"/>
    <mergeCell ref="AD25:AE26"/>
    <mergeCell ref="D26:G26"/>
    <mergeCell ref="H26:K26"/>
    <mergeCell ref="L26:M26"/>
    <mergeCell ref="N26:X26"/>
    <mergeCell ref="C27:C29"/>
    <mergeCell ref="D27:I27"/>
    <mergeCell ref="J27:AE27"/>
    <mergeCell ref="D28:H29"/>
    <mergeCell ref="I28:K28"/>
    <mergeCell ref="D25:G25"/>
    <mergeCell ref="H25:K25"/>
    <mergeCell ref="L25:M25"/>
    <mergeCell ref="N25:T25"/>
    <mergeCell ref="U25:X25"/>
    <mergeCell ref="Y25:AC26"/>
    <mergeCell ref="AC28:AE28"/>
    <mergeCell ref="I29:K29"/>
    <mergeCell ref="L29:M29"/>
    <mergeCell ref="P29:Q29"/>
    <mergeCell ref="S29:T29"/>
    <mergeCell ref="U29:V29"/>
    <mergeCell ref="X29:Y29"/>
    <mergeCell ref="AA29:AB29"/>
    <mergeCell ref="C22:C23"/>
    <mergeCell ref="D22:AE22"/>
    <mergeCell ref="D23:AE23"/>
    <mergeCell ref="D24:G24"/>
    <mergeCell ref="H24:M24"/>
    <mergeCell ref="N24:X24"/>
    <mergeCell ref="Y24:AE24"/>
    <mergeCell ref="Q20:R21"/>
    <mergeCell ref="S20:T21"/>
    <mergeCell ref="U20:V21"/>
    <mergeCell ref="Y20:Z20"/>
    <mergeCell ref="AA20:AB20"/>
    <mergeCell ref="AC20:AD20"/>
    <mergeCell ref="Y21:AE21"/>
    <mergeCell ref="J20:J21"/>
    <mergeCell ref="K20:K21"/>
    <mergeCell ref="L20:L21"/>
    <mergeCell ref="M20:M21"/>
    <mergeCell ref="N20:N21"/>
    <mergeCell ref="O20:P21"/>
    <mergeCell ref="C12:AE12"/>
    <mergeCell ref="C16:AE16"/>
    <mergeCell ref="C17:AE17"/>
    <mergeCell ref="C18:AE18"/>
    <mergeCell ref="C19:AE19"/>
    <mergeCell ref="C20:C21"/>
    <mergeCell ref="D20:E21"/>
    <mergeCell ref="F20:F21"/>
    <mergeCell ref="G20:G21"/>
    <mergeCell ref="H20:H21"/>
    <mergeCell ref="I20:I21"/>
    <mergeCell ref="C13:AE13"/>
    <mergeCell ref="C14:F14"/>
    <mergeCell ref="G14:J14"/>
    <mergeCell ref="K14:AE14"/>
    <mergeCell ref="C15:F15"/>
    <mergeCell ref="G15:J15"/>
    <mergeCell ref="K15:AE15"/>
    <mergeCell ref="C9:AE9"/>
    <mergeCell ref="C10:AE10"/>
    <mergeCell ref="C11:AE11"/>
    <mergeCell ref="C5:AE5"/>
    <mergeCell ref="C6:AE6"/>
    <mergeCell ref="C7:AE7"/>
    <mergeCell ref="C8:P8"/>
    <mergeCell ref="Q8:S8"/>
    <mergeCell ref="T8:U8"/>
    <mergeCell ref="V8:W8"/>
    <mergeCell ref="X8:Y8"/>
    <mergeCell ref="Z8:AA8"/>
    <mergeCell ref="AB8:AC8"/>
    <mergeCell ref="AD8:AE8"/>
  </mergeCells>
  <phoneticPr fontId="2"/>
  <conditionalFormatting sqref="AC20:AD20">
    <cfRule type="cellIs" dxfId="8" priority="9" operator="equal">
      <formula>1</formula>
    </cfRule>
  </conditionalFormatting>
  <pageMargins left="0.7" right="0.7" top="0.75" bottom="0.75" header="0.3" footer="0.3"/>
  <pageSetup paperSize="9" scale="87" orientation="portrait" r:id="rId1"/>
  <rowBreaks count="1" manualBreakCount="1">
    <brk id="48" min="2" max="30" man="1"/>
  </rowBreaks>
  <ignoredErrors>
    <ignoredError sqref="T8 X8 AB8 F20 H20 J20 M20 O20 S20 Y20 AC20 Y25"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9BFF9B"/>
  </sheetPr>
  <dimension ref="A1:BJ248"/>
  <sheetViews>
    <sheetView showGridLines="0" zoomScale="70" zoomScaleNormal="70" workbookViewId="0">
      <selection activeCell="P28" sqref="P28:Q28"/>
    </sheetView>
  </sheetViews>
  <sheetFormatPr defaultColWidth="3.5" defaultRowHeight="18.75"/>
  <cols>
    <col min="1" max="1" width="2.25" style="7" customWidth="1"/>
    <col min="2" max="3" width="2.75" style="7" customWidth="1"/>
    <col min="4" max="4" width="4.5" style="7" customWidth="1"/>
    <col min="5" max="5" width="3.25" style="7" customWidth="1"/>
    <col min="6" max="7" width="2.75" style="7" customWidth="1"/>
    <col min="8" max="8" width="2.5" style="7" customWidth="1"/>
    <col min="9" max="9" width="5" style="7" customWidth="1"/>
    <col min="10" max="10" width="4.25" style="7" customWidth="1"/>
    <col min="11" max="11" width="4.625" style="7" customWidth="1"/>
    <col min="12" max="12" width="4.25" style="7" customWidth="1"/>
    <col min="13" max="13" width="3.75" style="7" customWidth="1"/>
    <col min="14" max="14" width="4.125" style="7" customWidth="1"/>
    <col min="15" max="15" width="2.75" style="7" customWidth="1"/>
    <col min="16" max="17" width="1.625" style="7" customWidth="1"/>
    <col min="18" max="18" width="1.5" style="7" customWidth="1"/>
    <col min="19" max="19" width="1.75" style="7" customWidth="1"/>
    <col min="20" max="20" width="4.25" style="7" customWidth="1"/>
    <col min="21" max="21" width="3" style="7" customWidth="1"/>
    <col min="22" max="22" width="5.75" style="7" customWidth="1"/>
    <col min="23" max="23" width="3.25" style="7" customWidth="1"/>
    <col min="24" max="24" width="3" style="7" customWidth="1"/>
    <col min="25" max="25" width="6" style="7" customWidth="1"/>
    <col min="26" max="26" width="1.75" style="7" customWidth="1"/>
    <col min="27" max="27" width="2" style="7" customWidth="1"/>
    <col min="28" max="28" width="2.625" style="7" customWidth="1"/>
    <col min="29" max="30" width="1.75" style="7" customWidth="1"/>
    <col min="31" max="31" width="2.625" style="7" customWidth="1"/>
    <col min="32" max="32" width="1.25" style="7" customWidth="1"/>
    <col min="33" max="33" width="2" style="7" customWidth="1"/>
    <col min="34" max="34" width="1.25" style="7" customWidth="1"/>
    <col min="35" max="35" width="3.625" style="7" customWidth="1"/>
    <col min="36" max="36" width="3.5" style="7"/>
    <col min="37" max="37" width="5.75" style="7" customWidth="1"/>
    <col min="38" max="38" width="3.5" style="7"/>
    <col min="39" max="39" width="0.75" style="7" customWidth="1"/>
    <col min="40" max="40" width="3.5" style="7" customWidth="1"/>
    <col min="41" max="49" width="3.5" style="7" hidden="1" customWidth="1"/>
    <col min="50" max="54" width="3.5" hidden="1" customWidth="1"/>
    <col min="55" max="60" width="3.5" style="7" hidden="1" customWidth="1"/>
    <col min="61" max="61" width="3.125" style="7" hidden="1" customWidth="1"/>
    <col min="62" max="62" width="5.625" style="7" customWidth="1"/>
    <col min="63" max="66" width="3.5" style="7" customWidth="1"/>
    <col min="67" max="16384" width="3.5" style="7"/>
  </cols>
  <sheetData>
    <row r="1" spans="1:62" ht="24.75" customHeight="1"/>
    <row r="2" spans="1:62" s="21" customFormat="1" ht="33.75" customHeight="1">
      <c r="B2" s="8"/>
      <c r="C2" s="29"/>
      <c r="D2" s="29"/>
      <c r="E2" s="29"/>
      <c r="F2" s="29"/>
      <c r="G2" s="29"/>
      <c r="H2" s="29"/>
      <c r="I2" s="29"/>
      <c r="Y2" s="160"/>
      <c r="Z2" s="160"/>
      <c r="AA2" s="160"/>
      <c r="AB2" s="197"/>
      <c r="AC2" s="197"/>
      <c r="AD2" s="197"/>
      <c r="AE2" s="197"/>
      <c r="AF2" s="197"/>
      <c r="AG2" s="197"/>
      <c r="AH2" s="197"/>
      <c r="AI2" s="197"/>
      <c r="AJ2" s="197"/>
      <c r="AK2" s="197"/>
      <c r="AL2" s="197"/>
      <c r="AM2" s="197"/>
      <c r="AN2" s="26"/>
      <c r="AO2" s="8"/>
      <c r="AP2" s="8"/>
      <c r="AQ2" s="8"/>
      <c r="AR2" s="8"/>
      <c r="AS2" s="8"/>
      <c r="AU2" s="8"/>
      <c r="AW2" s="8"/>
      <c r="BC2" s="8"/>
      <c r="BD2" s="8"/>
      <c r="BE2" s="8"/>
      <c r="BF2" s="8"/>
      <c r="BG2" s="8"/>
      <c r="BH2" s="8"/>
      <c r="BI2" s="8"/>
      <c r="BJ2" s="8"/>
    </row>
    <row r="3" spans="1:62" s="8" customFormat="1" ht="30.75" customHeight="1">
      <c r="C3" s="2962" t="s">
        <v>329</v>
      </c>
      <c r="D3" s="2962"/>
      <c r="E3" s="2962"/>
      <c r="F3" s="2962"/>
      <c r="G3" s="2962"/>
      <c r="H3" s="2962"/>
      <c r="I3" s="2962" t="s">
        <v>205</v>
      </c>
      <c r="J3" s="2962"/>
      <c r="K3" s="2962"/>
      <c r="L3" s="2962"/>
      <c r="M3" s="2962"/>
      <c r="N3" s="199"/>
      <c r="O3" s="198"/>
      <c r="P3" s="198"/>
      <c r="Q3" s="198"/>
      <c r="R3" s="198"/>
      <c r="S3" s="198"/>
      <c r="T3" s="199"/>
      <c r="U3" s="199"/>
      <c r="V3" s="199"/>
      <c r="W3" s="199"/>
      <c r="X3" s="199"/>
      <c r="Y3" s="2962" t="s">
        <v>330</v>
      </c>
      <c r="Z3" s="2962"/>
      <c r="AA3" s="2962"/>
      <c r="AB3" s="2962"/>
      <c r="AC3" s="2962"/>
      <c r="AD3" s="2962"/>
      <c r="AE3" s="2962"/>
      <c r="AF3" s="2962"/>
      <c r="AG3" s="2962"/>
      <c r="AH3" s="2936" t="s">
        <v>331</v>
      </c>
      <c r="AI3" s="2937"/>
      <c r="AJ3" s="2937"/>
      <c r="AK3" s="2937"/>
      <c r="AL3" s="2937"/>
      <c r="AM3" s="2938"/>
    </row>
    <row r="4" spans="1:62" s="21" customFormat="1" ht="27" customHeight="1">
      <c r="A4" s="7"/>
      <c r="B4" s="7"/>
      <c r="C4" s="2986"/>
      <c r="D4" s="2986"/>
      <c r="E4" s="2986"/>
      <c r="F4" s="2986"/>
      <c r="G4" s="2986"/>
      <c r="H4" s="2986"/>
      <c r="I4" s="2988" t="s">
        <v>206</v>
      </c>
      <c r="J4" s="2988"/>
      <c r="K4" s="2988"/>
      <c r="L4" s="2988"/>
      <c r="M4" s="2988"/>
      <c r="O4" s="7"/>
      <c r="P4" s="7"/>
      <c r="Q4" s="7"/>
      <c r="R4" s="7"/>
      <c r="S4" s="7"/>
      <c r="Y4" s="1294"/>
      <c r="Z4" s="1294"/>
      <c r="AA4" s="1294"/>
      <c r="AB4" s="1294"/>
      <c r="AC4" s="1294"/>
      <c r="AD4" s="1294"/>
      <c r="AE4" s="1294"/>
      <c r="AF4" s="1294"/>
      <c r="AG4" s="1294"/>
      <c r="AH4" s="2939"/>
      <c r="AI4" s="1310"/>
      <c r="AJ4" s="1310"/>
      <c r="AK4" s="1310"/>
      <c r="AL4" s="1310"/>
      <c r="AM4" s="1311"/>
      <c r="AU4" s="8"/>
      <c r="AW4" s="8"/>
      <c r="BF4" s="8"/>
      <c r="BG4" s="8"/>
      <c r="BH4" s="8"/>
      <c r="BI4" s="8"/>
      <c r="BJ4" s="8"/>
    </row>
    <row r="5" spans="1:62" s="21" customFormat="1" ht="27" customHeight="1">
      <c r="A5" s="7"/>
      <c r="B5" s="7"/>
      <c r="C5" s="2986"/>
      <c r="D5" s="2986"/>
      <c r="E5" s="2986"/>
      <c r="F5" s="2986"/>
      <c r="G5" s="2986"/>
      <c r="H5" s="2986"/>
      <c r="I5" s="2988"/>
      <c r="J5" s="2988"/>
      <c r="K5" s="2988"/>
      <c r="L5" s="2988"/>
      <c r="M5" s="2988"/>
      <c r="O5" s="2973" t="s">
        <v>207</v>
      </c>
      <c r="P5" s="2973"/>
      <c r="Q5" s="2973"/>
      <c r="R5" s="2973"/>
      <c r="S5" s="2973"/>
      <c r="T5" s="2973"/>
      <c r="U5" s="2973"/>
      <c r="V5" s="2973"/>
      <c r="W5" s="2973"/>
      <c r="X5" s="22"/>
      <c r="Y5" s="1294"/>
      <c r="Z5" s="1294"/>
      <c r="AA5" s="1294"/>
      <c r="AB5" s="1294"/>
      <c r="AC5" s="1294"/>
      <c r="AD5" s="1294"/>
      <c r="AE5" s="1294"/>
      <c r="AF5" s="1294"/>
      <c r="AG5" s="1294"/>
      <c r="AH5" s="1262"/>
      <c r="AI5" s="1263"/>
      <c r="AJ5" s="1263"/>
      <c r="AK5" s="1263"/>
      <c r="AL5" s="1263"/>
      <c r="AM5" s="1264"/>
      <c r="AU5" s="8"/>
      <c r="AW5" s="21" t="s">
        <v>300</v>
      </c>
      <c r="BF5" s="8"/>
      <c r="BG5" s="8"/>
      <c r="BH5" s="8"/>
      <c r="BI5" s="8"/>
      <c r="BJ5" s="8"/>
    </row>
    <row r="6" spans="1:62" s="21" customFormat="1" ht="39.75" customHeight="1" thickBot="1">
      <c r="A6" s="7"/>
      <c r="B6" s="7"/>
      <c r="C6" s="2987"/>
      <c r="D6" s="2987"/>
      <c r="E6" s="2987"/>
      <c r="F6" s="2987"/>
      <c r="G6" s="2987"/>
      <c r="H6" s="2987"/>
      <c r="I6" s="2989"/>
      <c r="J6" s="2989"/>
      <c r="K6" s="2989"/>
      <c r="L6" s="2989"/>
      <c r="M6" s="2989"/>
      <c r="Y6" s="3096"/>
      <c r="Z6" s="3096"/>
      <c r="AA6" s="3096"/>
      <c r="AB6" s="3096"/>
      <c r="AC6" s="3096"/>
      <c r="AD6" s="3096"/>
      <c r="AE6" s="3096"/>
      <c r="AF6" s="3096"/>
      <c r="AG6" s="3096"/>
      <c r="AH6" s="1262"/>
      <c r="AI6" s="1263"/>
      <c r="AJ6" s="1263"/>
      <c r="AK6" s="1263"/>
      <c r="AL6" s="1263"/>
      <c r="AM6" s="1264"/>
      <c r="AU6" s="8"/>
      <c r="AW6" s="21" t="s">
        <v>301</v>
      </c>
      <c r="BF6" s="8"/>
      <c r="BG6" s="8"/>
      <c r="BH6" s="8"/>
      <c r="BI6" s="8"/>
      <c r="BJ6" s="8"/>
    </row>
    <row r="7" spans="1:62" s="21" customFormat="1" ht="50.25" customHeight="1">
      <c r="A7" s="7"/>
      <c r="B7" s="7"/>
      <c r="C7" s="3000" t="s">
        <v>208</v>
      </c>
      <c r="D7" s="3001"/>
      <c r="E7" s="3001"/>
      <c r="F7" s="3001"/>
      <c r="G7" s="3001"/>
      <c r="H7" s="3001"/>
      <c r="I7" s="2994"/>
      <c r="J7" s="2995"/>
      <c r="K7" s="2995"/>
      <c r="L7" s="2995"/>
      <c r="M7" s="2995"/>
      <c r="N7" s="2995"/>
      <c r="O7" s="2995"/>
      <c r="P7" s="2995"/>
      <c r="Q7" s="2995"/>
      <c r="R7" s="2995"/>
      <c r="S7" s="2995"/>
      <c r="T7" s="2995"/>
      <c r="U7" s="2995"/>
      <c r="V7" s="2995"/>
      <c r="W7" s="2995"/>
      <c r="X7" s="2996"/>
      <c r="Y7" s="3097" t="s">
        <v>209</v>
      </c>
      <c r="Z7" s="3097"/>
      <c r="AA7" s="3097"/>
      <c r="AB7" s="3097"/>
      <c r="AC7" s="3097"/>
      <c r="AD7" s="3097"/>
      <c r="AE7" s="3097"/>
      <c r="AF7" s="3097"/>
      <c r="AG7" s="3097"/>
      <c r="AH7" s="2948"/>
      <c r="AI7" s="1324"/>
      <c r="AJ7" s="1324"/>
      <c r="AK7" s="1324"/>
      <c r="AL7" s="1324"/>
      <c r="AM7" s="1325"/>
      <c r="AN7" s="8"/>
      <c r="AO7" s="8"/>
      <c r="AP7" s="8"/>
      <c r="AQ7" s="8"/>
      <c r="AR7" s="8"/>
      <c r="AS7" s="8"/>
      <c r="AU7" s="8"/>
      <c r="AW7" s="167" t="s">
        <v>293</v>
      </c>
      <c r="BF7" s="8"/>
      <c r="BG7" s="8"/>
      <c r="BH7" s="8"/>
      <c r="BI7" s="8"/>
      <c r="BJ7" s="8"/>
    </row>
    <row r="8" spans="1:62" s="21" customFormat="1" ht="36.75" customHeight="1">
      <c r="A8" s="7"/>
      <c r="B8" s="7"/>
      <c r="C8" s="3002" t="s">
        <v>210</v>
      </c>
      <c r="D8" s="3003"/>
      <c r="E8" s="3003"/>
      <c r="F8" s="3003"/>
      <c r="G8" s="3003"/>
      <c r="H8" s="3004"/>
      <c r="I8" s="2967" t="s">
        <v>816</v>
      </c>
      <c r="J8" s="2968"/>
      <c r="K8" s="2968"/>
      <c r="L8" s="2968"/>
      <c r="M8" s="2968"/>
      <c r="N8" s="2968"/>
      <c r="O8" s="2968"/>
      <c r="P8" s="2965">
        <f ca="1">TODAY()</f>
        <v>46102</v>
      </c>
      <c r="Q8" s="2965"/>
      <c r="R8" s="2965"/>
      <c r="S8" s="2963" t="s">
        <v>84</v>
      </c>
      <c r="T8" s="2963"/>
      <c r="U8" s="2992">
        <f ca="1">TODAY()</f>
        <v>46102</v>
      </c>
      <c r="V8" s="2992"/>
      <c r="W8" s="2963"/>
      <c r="X8" s="2990"/>
      <c r="Y8" s="2962"/>
      <c r="Z8" s="2962"/>
      <c r="AA8" s="2962"/>
      <c r="AB8" s="2962"/>
      <c r="AC8" s="2962"/>
      <c r="AD8" s="2962"/>
      <c r="AE8" s="2962"/>
      <c r="AF8" s="2962"/>
      <c r="AG8" s="2962"/>
      <c r="AH8" s="2949"/>
      <c r="AI8" s="2932"/>
      <c r="AJ8" s="2932"/>
      <c r="AK8" s="2932"/>
      <c r="AL8" s="2932"/>
      <c r="AM8" s="2950"/>
      <c r="AN8" s="8"/>
      <c r="AO8" s="8"/>
      <c r="AP8" s="8"/>
      <c r="AQ8" s="8"/>
      <c r="AW8" s="21" t="s">
        <v>299</v>
      </c>
      <c r="BF8" s="8"/>
      <c r="BG8" s="8"/>
      <c r="BH8" s="8"/>
      <c r="BI8" s="8"/>
      <c r="BJ8" s="8"/>
    </row>
    <row r="9" spans="1:62" s="21" customFormat="1" ht="21" customHeight="1">
      <c r="A9" s="7"/>
      <c r="B9" s="7"/>
      <c r="C9" s="3005"/>
      <c r="D9" s="3006"/>
      <c r="E9" s="3006"/>
      <c r="F9" s="3006"/>
      <c r="G9" s="3006"/>
      <c r="H9" s="3007"/>
      <c r="I9" s="2969"/>
      <c r="J9" s="2970"/>
      <c r="K9" s="2970"/>
      <c r="L9" s="2970"/>
      <c r="M9" s="2970"/>
      <c r="N9" s="2970"/>
      <c r="O9" s="2970"/>
      <c r="P9" s="2966"/>
      <c r="Q9" s="2966"/>
      <c r="R9" s="2966"/>
      <c r="S9" s="2964"/>
      <c r="T9" s="2964"/>
      <c r="U9" s="2993"/>
      <c r="V9" s="2993"/>
      <c r="W9" s="2964"/>
      <c r="X9" s="2991"/>
      <c r="Y9" s="2962" t="s">
        <v>211</v>
      </c>
      <c r="Z9" s="2962"/>
      <c r="AA9" s="2962"/>
      <c r="AB9" s="2962"/>
      <c r="AC9" s="2962"/>
      <c r="AD9" s="2962"/>
      <c r="AE9" s="2962"/>
      <c r="AF9" s="2962"/>
      <c r="AG9" s="2962"/>
      <c r="AH9" s="2951"/>
      <c r="AI9" s="2952"/>
      <c r="AJ9" s="2952"/>
      <c r="AK9" s="2952"/>
      <c r="AL9" s="2952"/>
      <c r="AM9" s="2953"/>
      <c r="AN9" s="8"/>
      <c r="AO9" s="25"/>
      <c r="AP9" s="25"/>
      <c r="AQ9" s="25"/>
      <c r="AW9" s="21" t="s">
        <v>397</v>
      </c>
      <c r="BF9" s="25"/>
      <c r="BG9" s="25"/>
      <c r="BH9" s="25"/>
      <c r="BI9" s="25"/>
      <c r="BJ9" s="25"/>
    </row>
    <row r="10" spans="1:62" s="21" customFormat="1" ht="65.25" customHeight="1">
      <c r="A10" s="7"/>
      <c r="B10" s="7"/>
      <c r="C10" s="3005" t="s">
        <v>328</v>
      </c>
      <c r="D10" s="3006"/>
      <c r="E10" s="3006"/>
      <c r="F10" s="3006"/>
      <c r="G10" s="3006"/>
      <c r="H10" s="3006"/>
      <c r="I10" s="2997" t="s">
        <v>212</v>
      </c>
      <c r="J10" s="2998"/>
      <c r="K10" s="2998"/>
      <c r="L10" s="2998"/>
      <c r="M10" s="2971"/>
      <c r="N10" s="2971"/>
      <c r="O10" s="2971"/>
      <c r="P10" s="2971"/>
      <c r="Q10" s="2971"/>
      <c r="R10" s="2971"/>
      <c r="S10" s="2971"/>
      <c r="T10" s="2971"/>
      <c r="U10" s="2971"/>
      <c r="V10" s="2971"/>
      <c r="W10" s="2971"/>
      <c r="X10" s="2972"/>
      <c r="Y10" s="2962"/>
      <c r="Z10" s="2962"/>
      <c r="AA10" s="2962"/>
      <c r="AB10" s="2962"/>
      <c r="AC10" s="2962"/>
      <c r="AD10" s="2962"/>
      <c r="AE10" s="2962"/>
      <c r="AF10" s="2962"/>
      <c r="AG10" s="2962"/>
      <c r="AH10" s="2954"/>
      <c r="AI10" s="2955"/>
      <c r="AJ10" s="2955"/>
      <c r="AK10" s="2955"/>
      <c r="AL10" s="2955"/>
      <c r="AM10" s="2956"/>
      <c r="AN10" s="8"/>
      <c r="AP10" s="25"/>
      <c r="AQ10" s="25"/>
      <c r="AR10" s="25"/>
      <c r="AS10" s="25"/>
      <c r="AU10" s="8"/>
      <c r="AW10" s="7" t="s">
        <v>297</v>
      </c>
      <c r="BF10" s="25"/>
      <c r="BG10" s="25"/>
      <c r="BH10" s="25"/>
      <c r="BI10" s="25"/>
      <c r="BJ10" s="25"/>
    </row>
    <row r="11" spans="1:62" s="21" customFormat="1" ht="23.25" customHeight="1">
      <c r="A11" s="34"/>
      <c r="B11" s="34"/>
      <c r="C11" s="2977" t="s">
        <v>213</v>
      </c>
      <c r="D11" s="2978"/>
      <c r="E11" s="2978"/>
      <c r="F11" s="2978"/>
      <c r="G11" s="2978"/>
      <c r="H11" s="2978"/>
      <c r="I11" s="2974" t="s">
        <v>214</v>
      </c>
      <c r="J11" s="2974"/>
      <c r="K11" s="2974"/>
      <c r="L11" s="2974"/>
      <c r="M11" s="2974"/>
      <c r="N11" s="240"/>
      <c r="O11" s="203"/>
      <c r="P11" s="203"/>
      <c r="Q11" s="203"/>
      <c r="R11" s="203"/>
      <c r="S11" s="203"/>
      <c r="T11" s="203"/>
      <c r="U11" s="203"/>
      <c r="V11" s="241"/>
      <c r="W11" s="241"/>
      <c r="X11" s="241"/>
      <c r="Y11" s="242"/>
      <c r="Z11" s="242"/>
      <c r="AA11" s="242"/>
      <c r="AB11" s="242"/>
      <c r="AC11" s="242"/>
      <c r="AD11" s="242"/>
      <c r="AE11" s="242"/>
      <c r="AF11" s="242"/>
      <c r="AG11" s="201"/>
      <c r="AH11" s="201"/>
      <c r="AI11" s="241"/>
      <c r="AJ11" s="241"/>
      <c r="AK11" s="241"/>
      <c r="AL11" s="241"/>
      <c r="AM11" s="243"/>
      <c r="AN11" s="25"/>
      <c r="AO11" s="21" t="s">
        <v>215</v>
      </c>
      <c r="AP11" s="25"/>
      <c r="AQ11" s="25"/>
      <c r="AR11" s="25"/>
      <c r="AS11" s="25"/>
      <c r="AU11" s="8"/>
      <c r="AW11" s="21" t="s">
        <v>295</v>
      </c>
      <c r="BF11" s="25"/>
    </row>
    <row r="12" spans="1:62" s="21" customFormat="1" ht="54" customHeight="1">
      <c r="A12" s="34"/>
      <c r="B12" s="34"/>
      <c r="C12" s="2979"/>
      <c r="D12" s="2980"/>
      <c r="E12" s="2980"/>
      <c r="F12" s="2980"/>
      <c r="G12" s="2980"/>
      <c r="H12" s="2980"/>
      <c r="I12" s="2975"/>
      <c r="J12" s="2975"/>
      <c r="K12" s="2975"/>
      <c r="L12" s="2975"/>
      <c r="M12" s="2975"/>
      <c r="N12" s="244"/>
      <c r="O12" s="198"/>
      <c r="P12" s="198"/>
      <c r="Q12" s="198"/>
      <c r="R12" s="198"/>
      <c r="S12" s="198"/>
      <c r="T12" s="198"/>
      <c r="U12" s="198"/>
      <c r="V12" s="201"/>
      <c r="W12" s="201"/>
      <c r="X12" s="242"/>
      <c r="Y12" s="242"/>
      <c r="Z12" s="242"/>
      <c r="AA12" s="242"/>
      <c r="AB12" s="242"/>
      <c r="AC12" s="242"/>
      <c r="AD12" s="242"/>
      <c r="AE12" s="242"/>
      <c r="AF12" s="242"/>
      <c r="AG12" s="201"/>
      <c r="AH12" s="201"/>
      <c r="AI12" s="242"/>
      <c r="AJ12" s="242"/>
      <c r="AK12" s="242"/>
      <c r="AL12" s="242"/>
      <c r="AM12" s="245"/>
      <c r="AN12" s="25"/>
      <c r="AO12" s="41" t="s">
        <v>234</v>
      </c>
      <c r="AP12" s="42"/>
      <c r="AQ12" s="42"/>
      <c r="AR12" s="42"/>
      <c r="AS12" s="42"/>
      <c r="AU12" s="8"/>
      <c r="AW12" s="7" t="s">
        <v>296</v>
      </c>
      <c r="BE12" s="42"/>
      <c r="BF12" s="42"/>
    </row>
    <row r="13" spans="1:62" s="21" customFormat="1" ht="28.5" customHeight="1">
      <c r="A13" s="34"/>
      <c r="B13" s="34"/>
      <c r="C13" s="2981"/>
      <c r="D13" s="2982"/>
      <c r="E13" s="2982"/>
      <c r="F13" s="2982"/>
      <c r="G13" s="2982"/>
      <c r="H13" s="2982"/>
      <c r="I13" s="2976"/>
      <c r="J13" s="2976"/>
      <c r="K13" s="2976"/>
      <c r="L13" s="2976"/>
      <c r="M13" s="2976"/>
      <c r="N13" s="246"/>
      <c r="O13" s="217"/>
      <c r="P13" s="217"/>
      <c r="Q13" s="217"/>
      <c r="R13" s="217"/>
      <c r="S13" s="217"/>
      <c r="T13" s="217"/>
      <c r="U13" s="217"/>
      <c r="V13" s="247"/>
      <c r="W13" s="247"/>
      <c r="X13" s="247"/>
      <c r="Y13" s="247"/>
      <c r="Z13" s="247"/>
      <c r="AA13" s="247"/>
      <c r="AB13" s="247"/>
      <c r="AC13" s="247"/>
      <c r="AD13" s="247"/>
      <c r="AE13" s="247"/>
      <c r="AF13" s="247"/>
      <c r="AG13" s="201"/>
      <c r="AH13" s="201"/>
      <c r="AI13" s="247"/>
      <c r="AJ13" s="247"/>
      <c r="AK13" s="247"/>
      <c r="AL13" s="247"/>
      <c r="AM13" s="248"/>
      <c r="AN13" s="25"/>
      <c r="AO13" s="42"/>
      <c r="AP13" s="42"/>
      <c r="AQ13" s="42"/>
      <c r="AR13" s="42"/>
      <c r="AS13" s="42"/>
      <c r="AU13" s="8"/>
      <c r="AW13" s="7" t="s">
        <v>298</v>
      </c>
    </row>
    <row r="14" spans="1:62" s="21" customFormat="1" ht="28.5" customHeight="1">
      <c r="A14" s="7"/>
      <c r="B14" s="7"/>
      <c r="C14" s="2983" t="s">
        <v>216</v>
      </c>
      <c r="D14" s="2942"/>
      <c r="E14" s="2942"/>
      <c r="F14" s="2942"/>
      <c r="G14" s="2942"/>
      <c r="H14" s="2942"/>
      <c r="I14" s="3098" t="s">
        <v>217</v>
      </c>
      <c r="J14" s="2942"/>
      <c r="K14" s="2942"/>
      <c r="L14" s="2942"/>
      <c r="M14" s="3099"/>
      <c r="N14" s="3104" t="s">
        <v>218</v>
      </c>
      <c r="O14" s="3079"/>
      <c r="P14" s="3079"/>
      <c r="Q14" s="3079"/>
      <c r="R14" s="3079"/>
      <c r="S14" s="3079"/>
      <c r="T14" s="3079"/>
      <c r="U14" s="3105"/>
      <c r="V14" s="3078" t="s">
        <v>219</v>
      </c>
      <c r="W14" s="3079"/>
      <c r="X14" s="3079"/>
      <c r="Y14" s="3079"/>
      <c r="Z14" s="3080"/>
      <c r="AA14" s="3026" t="s">
        <v>220</v>
      </c>
      <c r="AB14" s="3026"/>
      <c r="AC14" s="3026"/>
      <c r="AD14" s="3026"/>
      <c r="AE14" s="3026"/>
      <c r="AF14" s="3026"/>
      <c r="AG14" s="3026"/>
      <c r="AH14" s="3026"/>
      <c r="AI14" s="2942" t="s">
        <v>327</v>
      </c>
      <c r="AJ14" s="2942"/>
      <c r="AK14" s="2942"/>
      <c r="AL14" s="2942"/>
      <c r="AM14" s="2943"/>
      <c r="AN14" s="42"/>
      <c r="AO14" s="43" t="s">
        <v>221</v>
      </c>
      <c r="AW14" s="21" t="s">
        <v>294</v>
      </c>
    </row>
    <row r="15" spans="1:62" s="21" customFormat="1" ht="64.5" customHeight="1">
      <c r="A15" s="7"/>
      <c r="B15" s="7"/>
      <c r="C15" s="2984"/>
      <c r="D15" s="2944"/>
      <c r="E15" s="2944"/>
      <c r="F15" s="2944"/>
      <c r="G15" s="2944"/>
      <c r="H15" s="2944"/>
      <c r="I15" s="3100"/>
      <c r="J15" s="2944"/>
      <c r="K15" s="2944"/>
      <c r="L15" s="2944"/>
      <c r="M15" s="3101"/>
      <c r="N15" s="3106"/>
      <c r="O15" s="3082"/>
      <c r="P15" s="3082"/>
      <c r="Q15" s="3082"/>
      <c r="R15" s="3082"/>
      <c r="S15" s="3082"/>
      <c r="T15" s="3082"/>
      <c r="U15" s="3107"/>
      <c r="V15" s="3081"/>
      <c r="W15" s="3082"/>
      <c r="X15" s="3082"/>
      <c r="Y15" s="3082"/>
      <c r="Z15" s="3083"/>
      <c r="AA15" s="3027"/>
      <c r="AB15" s="3027"/>
      <c r="AC15" s="3027"/>
      <c r="AD15" s="3027"/>
      <c r="AE15" s="3027"/>
      <c r="AF15" s="3027"/>
      <c r="AG15" s="3027"/>
      <c r="AH15" s="3027"/>
      <c r="AI15" s="2944"/>
      <c r="AJ15" s="2944"/>
      <c r="AK15" s="2944"/>
      <c r="AL15" s="2944"/>
      <c r="AM15" s="2945"/>
      <c r="AN15" s="42"/>
    </row>
    <row r="16" spans="1:62" s="21" customFormat="1" ht="27" customHeight="1">
      <c r="A16" s="7"/>
      <c r="B16" s="7"/>
      <c r="C16" s="2985"/>
      <c r="D16" s="2946"/>
      <c r="E16" s="2946"/>
      <c r="F16" s="2946"/>
      <c r="G16" s="2946"/>
      <c r="H16" s="2946"/>
      <c r="I16" s="3102"/>
      <c r="J16" s="2946"/>
      <c r="K16" s="2946"/>
      <c r="L16" s="2946"/>
      <c r="M16" s="3103"/>
      <c r="N16" s="3108"/>
      <c r="O16" s="3085"/>
      <c r="P16" s="3085"/>
      <c r="Q16" s="3085"/>
      <c r="R16" s="3085"/>
      <c r="S16" s="3085"/>
      <c r="T16" s="3085"/>
      <c r="U16" s="3109"/>
      <c r="V16" s="3084"/>
      <c r="W16" s="3085"/>
      <c r="X16" s="3085"/>
      <c r="Y16" s="3085"/>
      <c r="Z16" s="3086"/>
      <c r="AA16" s="3028"/>
      <c r="AB16" s="3028"/>
      <c r="AC16" s="3028"/>
      <c r="AD16" s="3028"/>
      <c r="AE16" s="3028"/>
      <c r="AF16" s="3028"/>
      <c r="AG16" s="3028"/>
      <c r="AH16" s="3028"/>
      <c r="AI16" s="2946"/>
      <c r="AJ16" s="2946"/>
      <c r="AK16" s="2946"/>
      <c r="AL16" s="2946"/>
      <c r="AM16" s="2947"/>
    </row>
    <row r="17" spans="1:47" s="21" customFormat="1" ht="4.5" customHeight="1">
      <c r="A17" s="7"/>
      <c r="B17" s="7"/>
      <c r="C17" s="3090" t="s">
        <v>222</v>
      </c>
      <c r="D17" s="3091"/>
      <c r="E17" s="3091"/>
      <c r="F17" s="3091"/>
      <c r="G17" s="3091"/>
      <c r="H17" s="3091"/>
      <c r="I17" s="3091"/>
      <c r="J17" s="3091"/>
      <c r="K17" s="3091"/>
      <c r="L17" s="3091"/>
      <c r="M17" s="3091"/>
      <c r="N17" s="3091"/>
      <c r="O17" s="3091"/>
      <c r="P17" s="3091"/>
      <c r="Q17" s="3091"/>
      <c r="R17" s="3091"/>
      <c r="S17" s="3091"/>
      <c r="T17" s="3091"/>
      <c r="U17" s="3091"/>
      <c r="V17" s="3091"/>
      <c r="W17" s="3091"/>
      <c r="X17" s="3091"/>
      <c r="Y17" s="3091"/>
      <c r="Z17" s="3091"/>
      <c r="AA17" s="3091"/>
      <c r="AB17" s="3091"/>
      <c r="AC17" s="3091"/>
      <c r="AD17" s="3091"/>
      <c r="AE17" s="3091"/>
      <c r="AF17" s="3091"/>
      <c r="AG17" s="3091"/>
      <c r="AH17" s="3091"/>
      <c r="AI17" s="3091"/>
      <c r="AJ17" s="3091"/>
      <c r="AK17" s="3091"/>
      <c r="AL17" s="3091"/>
      <c r="AM17" s="3092"/>
    </row>
    <row r="18" spans="1:47" s="21" customFormat="1" ht="12.75" customHeight="1">
      <c r="A18" s="7"/>
      <c r="B18" s="7"/>
      <c r="C18" s="3093"/>
      <c r="D18" s="3094"/>
      <c r="E18" s="3094"/>
      <c r="F18" s="3094"/>
      <c r="G18" s="3094"/>
      <c r="H18" s="3094"/>
      <c r="I18" s="3094"/>
      <c r="J18" s="3094"/>
      <c r="K18" s="3094"/>
      <c r="L18" s="3094"/>
      <c r="M18" s="3094"/>
      <c r="N18" s="3094"/>
      <c r="O18" s="3094"/>
      <c r="P18" s="3094"/>
      <c r="Q18" s="3094"/>
      <c r="R18" s="3094"/>
      <c r="S18" s="3094"/>
      <c r="T18" s="3094"/>
      <c r="U18" s="3094"/>
      <c r="V18" s="3094"/>
      <c r="W18" s="3094"/>
      <c r="X18" s="3094"/>
      <c r="Y18" s="3094"/>
      <c r="Z18" s="3094"/>
      <c r="AA18" s="3094"/>
      <c r="AB18" s="3094"/>
      <c r="AC18" s="3094"/>
      <c r="AD18" s="3094"/>
      <c r="AE18" s="3094"/>
      <c r="AF18" s="3094"/>
      <c r="AG18" s="3094"/>
      <c r="AH18" s="3094"/>
      <c r="AI18" s="3094"/>
      <c r="AJ18" s="3094"/>
      <c r="AK18" s="3094"/>
      <c r="AL18" s="3094"/>
      <c r="AM18" s="3095"/>
    </row>
    <row r="19" spans="1:47" s="21" customFormat="1" ht="49.5" customHeight="1">
      <c r="A19" s="7"/>
      <c r="B19" s="7"/>
      <c r="C19" s="3093"/>
      <c r="D19" s="3094"/>
      <c r="E19" s="3094"/>
      <c r="F19" s="3094"/>
      <c r="G19" s="3094"/>
      <c r="H19" s="3094"/>
      <c r="I19" s="3094"/>
      <c r="J19" s="3094"/>
      <c r="K19" s="3094"/>
      <c r="L19" s="3094"/>
      <c r="M19" s="3094"/>
      <c r="N19" s="3094"/>
      <c r="O19" s="3094"/>
      <c r="P19" s="3094"/>
      <c r="Q19" s="3094"/>
      <c r="R19" s="3094"/>
      <c r="S19" s="3094"/>
      <c r="T19" s="3094"/>
      <c r="U19" s="3094"/>
      <c r="V19" s="3094"/>
      <c r="W19" s="3094"/>
      <c r="X19" s="3094"/>
      <c r="Y19" s="3094"/>
      <c r="Z19" s="3094"/>
      <c r="AA19" s="3094"/>
      <c r="AB19" s="3094"/>
      <c r="AC19" s="3094"/>
      <c r="AD19" s="3094"/>
      <c r="AE19" s="3094"/>
      <c r="AF19" s="3094"/>
      <c r="AG19" s="3094"/>
      <c r="AH19" s="3094"/>
      <c r="AI19" s="3094"/>
      <c r="AJ19" s="3094"/>
      <c r="AK19" s="3094"/>
      <c r="AL19" s="3094"/>
      <c r="AM19" s="3095"/>
    </row>
    <row r="20" spans="1:47" s="21" customFormat="1" ht="24" customHeight="1">
      <c r="A20" s="7"/>
      <c r="B20" s="7"/>
      <c r="C20" s="3087" t="str">
        <f>AO11&amp;""&amp;C64&amp;"  "&amp;H65&amp;AO12</f>
        <v xml:space="preserve">　このことについて0  0 様から別紙のとおり利用申し込みがあり、審査しましたところ適当と認められますので、別紙により施行してよろしいか伺います。
</v>
      </c>
      <c r="D20" s="3088"/>
      <c r="E20" s="3088"/>
      <c r="F20" s="3088"/>
      <c r="G20" s="3088"/>
      <c r="H20" s="3088"/>
      <c r="I20" s="3088"/>
      <c r="J20" s="3088"/>
      <c r="K20" s="3088"/>
      <c r="L20" s="3088"/>
      <c r="M20" s="3088"/>
      <c r="N20" s="3088"/>
      <c r="O20" s="3088"/>
      <c r="P20" s="3088"/>
      <c r="Q20" s="3088"/>
      <c r="R20" s="3088"/>
      <c r="S20" s="3088"/>
      <c r="T20" s="3088"/>
      <c r="U20" s="3088"/>
      <c r="V20" s="3088"/>
      <c r="W20" s="3088"/>
      <c r="X20" s="3088"/>
      <c r="Y20" s="3088"/>
      <c r="Z20" s="3088"/>
      <c r="AA20" s="3088"/>
      <c r="AB20" s="3088"/>
      <c r="AC20" s="3088"/>
      <c r="AD20" s="3088"/>
      <c r="AE20" s="3088"/>
      <c r="AF20" s="3088"/>
      <c r="AG20" s="3088"/>
      <c r="AH20" s="3088"/>
      <c r="AI20" s="3088"/>
      <c r="AJ20" s="3088"/>
      <c r="AK20" s="3088"/>
      <c r="AL20" s="3088"/>
      <c r="AM20" s="3089"/>
    </row>
    <row r="21" spans="1:47" s="21" customFormat="1" ht="27" customHeight="1">
      <c r="A21" s="7"/>
      <c r="B21" s="7"/>
      <c r="C21" s="3087"/>
      <c r="D21" s="3088"/>
      <c r="E21" s="3088"/>
      <c r="F21" s="3088"/>
      <c r="G21" s="3088"/>
      <c r="H21" s="3088"/>
      <c r="I21" s="3088"/>
      <c r="J21" s="3088"/>
      <c r="K21" s="3088"/>
      <c r="L21" s="3088"/>
      <c r="M21" s="3088"/>
      <c r="N21" s="3088"/>
      <c r="O21" s="3088"/>
      <c r="P21" s="3088"/>
      <c r="Q21" s="3088"/>
      <c r="R21" s="3088"/>
      <c r="S21" s="3088"/>
      <c r="T21" s="3088"/>
      <c r="U21" s="3088"/>
      <c r="V21" s="3088"/>
      <c r="W21" s="3088"/>
      <c r="X21" s="3088"/>
      <c r="Y21" s="3088"/>
      <c r="Z21" s="3088"/>
      <c r="AA21" s="3088"/>
      <c r="AB21" s="3088"/>
      <c r="AC21" s="3088"/>
      <c r="AD21" s="3088"/>
      <c r="AE21" s="3088"/>
      <c r="AF21" s="3088"/>
      <c r="AG21" s="3088"/>
      <c r="AH21" s="3088"/>
      <c r="AI21" s="3088"/>
      <c r="AJ21" s="3088"/>
      <c r="AK21" s="3088"/>
      <c r="AL21" s="3088"/>
      <c r="AM21" s="3089"/>
    </row>
    <row r="22" spans="1:47" s="21" customFormat="1" ht="69.75" customHeight="1">
      <c r="A22" s="7"/>
      <c r="B22" s="7"/>
      <c r="C22" s="3087"/>
      <c r="D22" s="3088"/>
      <c r="E22" s="3088"/>
      <c r="F22" s="3088"/>
      <c r="G22" s="3088"/>
      <c r="H22" s="3088"/>
      <c r="I22" s="3088"/>
      <c r="J22" s="3088"/>
      <c r="K22" s="3088"/>
      <c r="L22" s="3088"/>
      <c r="M22" s="3088"/>
      <c r="N22" s="3088"/>
      <c r="O22" s="3088"/>
      <c r="P22" s="3088"/>
      <c r="Q22" s="3088"/>
      <c r="R22" s="3088"/>
      <c r="S22" s="3088"/>
      <c r="T22" s="3088"/>
      <c r="U22" s="3088"/>
      <c r="V22" s="3088"/>
      <c r="W22" s="3088"/>
      <c r="X22" s="3088"/>
      <c r="Y22" s="3088"/>
      <c r="Z22" s="3088"/>
      <c r="AA22" s="3088"/>
      <c r="AB22" s="3088"/>
      <c r="AC22" s="3088"/>
      <c r="AD22" s="3088"/>
      <c r="AE22" s="3088"/>
      <c r="AF22" s="3088"/>
      <c r="AG22" s="3088"/>
      <c r="AH22" s="3088"/>
      <c r="AI22" s="3088"/>
      <c r="AJ22" s="3088"/>
      <c r="AK22" s="3088"/>
      <c r="AL22" s="3088"/>
      <c r="AM22" s="3089"/>
      <c r="AU22" s="8"/>
    </row>
    <row r="23" spans="1:47" s="21" customFormat="1" ht="63.75" customHeight="1">
      <c r="A23" s="7"/>
      <c r="B23" s="7"/>
      <c r="C23" s="161"/>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M23" s="162"/>
      <c r="AU23" s="8"/>
    </row>
    <row r="24" spans="1:47" s="21" customFormat="1" ht="108.6" customHeight="1">
      <c r="A24" s="7"/>
      <c r="B24" s="7"/>
      <c r="C24" s="161"/>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M24" s="162"/>
      <c r="AU24" s="8"/>
    </row>
    <row r="25" spans="1:47" s="21" customFormat="1" ht="56.25" customHeight="1">
      <c r="A25" s="7"/>
      <c r="B25" s="7"/>
      <c r="C25" s="161"/>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L25" s="249"/>
      <c r="AM25" s="162"/>
      <c r="AN25" s="44"/>
      <c r="AU25" s="8"/>
    </row>
    <row r="26" spans="1:47" s="21" customFormat="1" ht="45.6" customHeight="1">
      <c r="A26" s="7"/>
      <c r="B26" s="7"/>
      <c r="C26" s="161"/>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L26" s="249"/>
      <c r="AM26" s="162"/>
      <c r="AN26" s="44"/>
      <c r="AU26" s="8"/>
    </row>
    <row r="27" spans="1:47" s="21" customFormat="1" ht="27" customHeight="1">
      <c r="A27" s="7"/>
      <c r="B27" s="7"/>
      <c r="C27" s="161"/>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c r="AH27" s="249"/>
      <c r="AI27" s="249"/>
      <c r="AL27" s="249"/>
      <c r="AM27" s="162"/>
      <c r="AN27" s="44"/>
      <c r="AU27" s="8"/>
    </row>
    <row r="28" spans="1:47" s="21" customFormat="1" ht="27" customHeight="1">
      <c r="A28" s="7"/>
      <c r="B28" s="7"/>
      <c r="C28" s="161"/>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L28" s="249"/>
      <c r="AM28" s="162"/>
      <c r="AN28" s="44"/>
      <c r="AU28" s="8"/>
    </row>
    <row r="29" spans="1:47" s="21" customFormat="1" ht="27" customHeight="1" thickBot="1">
      <c r="A29" s="7"/>
      <c r="B29" s="7"/>
      <c r="C29" s="163"/>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5"/>
      <c r="AC29" s="165"/>
      <c r="AD29" s="165"/>
      <c r="AE29" s="165"/>
      <c r="AF29" s="165"/>
      <c r="AG29" s="165"/>
      <c r="AH29" s="165"/>
      <c r="AI29" s="165"/>
      <c r="AJ29" s="158"/>
      <c r="AK29" s="158"/>
      <c r="AL29" s="250"/>
      <c r="AM29" s="166"/>
      <c r="AN29" s="44"/>
      <c r="AU29" s="8"/>
    </row>
    <row r="30" spans="1:47" s="21" customFormat="1" ht="27" customHeight="1">
      <c r="A30" s="7"/>
      <c r="B30" s="7"/>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7"/>
      <c r="AC30" s="7"/>
      <c r="AD30" s="7"/>
      <c r="AE30" s="7"/>
      <c r="AF30" s="7"/>
      <c r="AG30" s="7"/>
      <c r="AH30" s="7"/>
      <c r="AI30" s="7"/>
      <c r="AL30" s="44"/>
      <c r="AM30" s="7"/>
      <c r="AN30" s="44"/>
      <c r="AU30" s="8"/>
    </row>
    <row r="31" spans="1:47" s="21" customFormat="1" ht="74.45" customHeight="1">
      <c r="B31" s="8"/>
      <c r="C31" s="749" t="s">
        <v>515</v>
      </c>
      <c r="D31" s="749"/>
      <c r="E31" s="749"/>
      <c r="F31" s="2999">
        <f>C64</f>
        <v>0</v>
      </c>
      <c r="G31" s="2999"/>
      <c r="H31" s="2999"/>
      <c r="I31" s="2999"/>
      <c r="J31" s="2999"/>
      <c r="K31" s="2999"/>
      <c r="L31" s="2999"/>
      <c r="M31" s="2999"/>
      <c r="N31" s="2999"/>
      <c r="O31" s="2999"/>
      <c r="P31" s="2999"/>
      <c r="Q31" s="2999"/>
      <c r="R31" s="2999"/>
      <c r="S31" s="2999"/>
      <c r="T31" s="2999"/>
      <c r="U31" s="2999"/>
      <c r="V31" s="2999"/>
      <c r="W31" s="2999"/>
      <c r="X31" s="2999"/>
      <c r="Y31" s="3019">
        <f>L74</f>
        <v>0</v>
      </c>
      <c r="Z31" s="3019"/>
      <c r="AA31" s="3019"/>
      <c r="AB31" s="2960" t="s">
        <v>730</v>
      </c>
      <c r="AC31" s="2960"/>
      <c r="AD31" s="3019">
        <f>N74</f>
        <v>0</v>
      </c>
      <c r="AE31" s="3020"/>
      <c r="AF31" s="3020"/>
      <c r="AG31" s="3020"/>
      <c r="AH31" s="3020"/>
      <c r="AI31" s="2960" t="s">
        <v>731</v>
      </c>
      <c r="AJ31" s="2960"/>
      <c r="AK31" s="750" t="s">
        <v>732</v>
      </c>
      <c r="AL31" s="751"/>
      <c r="AM31" s="26"/>
      <c r="AN31" s="26"/>
      <c r="AU31" s="8"/>
    </row>
    <row r="32" spans="1:47" s="21" customFormat="1" ht="29.65" customHeight="1">
      <c r="A32" s="1263"/>
      <c r="B32" s="1263"/>
      <c r="C32" s="221" t="s">
        <v>175</v>
      </c>
      <c r="D32" s="222"/>
      <c r="E32" s="223"/>
      <c r="F32" s="224"/>
      <c r="G32" s="224"/>
      <c r="H32" s="224"/>
      <c r="I32" s="225"/>
      <c r="J32" s="2936" t="s">
        <v>176</v>
      </c>
      <c r="K32" s="2937"/>
      <c r="L32" s="2937"/>
      <c r="M32" s="2937"/>
      <c r="N32" s="2937"/>
      <c r="O32" s="2937"/>
      <c r="P32" s="2937"/>
      <c r="Q32" s="2937"/>
      <c r="R32" s="2937"/>
      <c r="S32" s="2937"/>
      <c r="T32" s="2937"/>
      <c r="U32" s="2937"/>
      <c r="V32" s="2937"/>
      <c r="W32" s="2937"/>
      <c r="X32" s="2937"/>
      <c r="Y32" s="2937"/>
      <c r="Z32" s="2937"/>
      <c r="AA32" s="2937"/>
      <c r="AB32" s="2937"/>
      <c r="AC32" s="2937"/>
      <c r="AD32" s="2937"/>
      <c r="AE32" s="2937"/>
      <c r="AF32" s="2937"/>
      <c r="AG32" s="2937"/>
      <c r="AH32" s="2937"/>
      <c r="AI32" s="2937"/>
      <c r="AJ32" s="2937"/>
      <c r="AK32" s="2938"/>
      <c r="AL32" s="26"/>
      <c r="AM32" s="26"/>
      <c r="AN32" s="26"/>
      <c r="AU32" s="8"/>
    </row>
    <row r="33" spans="1:58" s="21" customFormat="1" ht="40.9" customHeight="1">
      <c r="A33" s="3008">
        <v>1</v>
      </c>
      <c r="B33" s="3008"/>
      <c r="C33" s="231" t="s">
        <v>177</v>
      </c>
      <c r="D33" s="232"/>
      <c r="E33" s="233"/>
      <c r="F33" s="234"/>
      <c r="G33" s="229"/>
      <c r="H33" s="229"/>
      <c r="I33" s="230"/>
      <c r="J33" s="224"/>
      <c r="K33" s="227"/>
      <c r="L33" s="473" t="s">
        <v>665</v>
      </c>
      <c r="M33" s="227" t="s">
        <v>178</v>
      </c>
      <c r="N33" s="224"/>
      <c r="O33" s="224"/>
      <c r="P33" s="224"/>
      <c r="Q33" s="224"/>
      <c r="R33" s="2961" t="s">
        <v>665</v>
      </c>
      <c r="S33" s="2961"/>
      <c r="T33" s="256" t="s">
        <v>189</v>
      </c>
      <c r="U33" s="224"/>
      <c r="V33" s="227"/>
      <c r="W33" s="224"/>
      <c r="X33" s="475" t="s">
        <v>665</v>
      </c>
      <c r="Y33" s="227" t="s">
        <v>180</v>
      </c>
      <c r="Z33" s="227"/>
      <c r="AA33" s="227"/>
      <c r="AB33" s="227"/>
      <c r="AC33" s="224"/>
      <c r="AD33" s="224"/>
      <c r="AE33" s="2961" t="s">
        <v>665</v>
      </c>
      <c r="AF33" s="2961"/>
      <c r="AG33" s="227" t="s">
        <v>181</v>
      </c>
      <c r="AH33" s="224"/>
      <c r="AI33" s="224"/>
      <c r="AJ33" s="224"/>
      <c r="AK33" s="228"/>
      <c r="AL33" s="26"/>
      <c r="AM33" s="26"/>
      <c r="AN33" s="26"/>
      <c r="AU33" s="8"/>
      <c r="BF33" s="21" t="s">
        <v>666</v>
      </c>
    </row>
    <row r="34" spans="1:58" s="21" customFormat="1" ht="40.9" customHeight="1">
      <c r="A34" s="3008">
        <v>2</v>
      </c>
      <c r="B34" s="3008"/>
      <c r="C34" s="220" t="s">
        <v>182</v>
      </c>
      <c r="D34" s="222"/>
      <c r="E34" s="223"/>
      <c r="F34" s="215"/>
      <c r="G34" s="224"/>
      <c r="H34" s="224"/>
      <c r="I34" s="225"/>
      <c r="J34" s="226"/>
      <c r="K34" s="227"/>
      <c r="L34" s="473" t="s">
        <v>665</v>
      </c>
      <c r="M34" s="227" t="s">
        <v>178</v>
      </c>
      <c r="N34" s="224"/>
      <c r="O34" s="224"/>
      <c r="P34" s="224"/>
      <c r="Q34" s="224"/>
      <c r="R34" s="2961" t="s">
        <v>665</v>
      </c>
      <c r="S34" s="2961"/>
      <c r="T34" s="256" t="s">
        <v>181</v>
      </c>
      <c r="U34" s="224"/>
      <c r="V34" s="227"/>
      <c r="W34" s="224"/>
      <c r="X34" s="475"/>
      <c r="Y34" s="227"/>
      <c r="Z34" s="227"/>
      <c r="AA34" s="227"/>
      <c r="AB34" s="227"/>
      <c r="AC34" s="224"/>
      <c r="AD34" s="224"/>
      <c r="AE34" s="474"/>
      <c r="AF34" s="474"/>
      <c r="AG34" s="227"/>
      <c r="AH34" s="224"/>
      <c r="AI34" s="224"/>
      <c r="AJ34" s="224"/>
      <c r="AK34" s="228"/>
      <c r="AL34" s="26"/>
      <c r="AM34" s="26"/>
      <c r="AN34" s="26"/>
      <c r="AU34" s="8"/>
      <c r="BF34" s="21" t="s">
        <v>667</v>
      </c>
    </row>
    <row r="35" spans="1:58" s="21" customFormat="1" ht="40.9" customHeight="1">
      <c r="A35" s="3008">
        <v>3</v>
      </c>
      <c r="B35" s="3008"/>
      <c r="C35" s="221" t="s">
        <v>183</v>
      </c>
      <c r="D35" s="222"/>
      <c r="E35" s="222"/>
      <c r="F35" s="222"/>
      <c r="G35" s="222"/>
      <c r="H35" s="222"/>
      <c r="I35" s="225"/>
      <c r="J35" s="224"/>
      <c r="K35" s="227"/>
      <c r="L35" s="473" t="s">
        <v>665</v>
      </c>
      <c r="M35" s="227" t="s">
        <v>184</v>
      </c>
      <c r="N35" s="224"/>
      <c r="O35" s="224"/>
      <c r="P35" s="224"/>
      <c r="Q35" s="224"/>
      <c r="R35" s="2961" t="s">
        <v>665</v>
      </c>
      <c r="S35" s="2961"/>
      <c r="T35" s="256" t="s">
        <v>673</v>
      </c>
      <c r="U35" s="224"/>
      <c r="V35" s="227"/>
      <c r="W35" s="224"/>
      <c r="X35" s="224"/>
      <c r="Y35" s="224"/>
      <c r="Z35" s="224"/>
      <c r="AA35" s="224"/>
      <c r="AB35" s="224"/>
      <c r="AD35" s="224"/>
      <c r="AE35" s="2961"/>
      <c r="AF35" s="2961"/>
      <c r="AG35" s="227"/>
      <c r="AH35" s="224"/>
      <c r="AI35" s="224"/>
      <c r="AJ35" s="224"/>
      <c r="AK35" s="225"/>
      <c r="AL35" s="26"/>
      <c r="AM35" s="26"/>
      <c r="AN35" s="26"/>
      <c r="AU35" s="8"/>
    </row>
    <row r="36" spans="1:58" s="21" customFormat="1" ht="40.9" customHeight="1">
      <c r="A36" s="3008">
        <v>4</v>
      </c>
      <c r="B36" s="3008"/>
      <c r="C36" s="3011" t="s">
        <v>185</v>
      </c>
      <c r="D36" s="3012"/>
      <c r="E36" s="3012"/>
      <c r="F36" s="3012"/>
      <c r="G36" s="3012"/>
      <c r="H36" s="3012"/>
      <c r="I36" s="3013"/>
      <c r="J36" s="226"/>
      <c r="K36" s="227"/>
      <c r="L36" s="473" t="s">
        <v>665</v>
      </c>
      <c r="M36" s="227" t="s">
        <v>178</v>
      </c>
      <c r="N36" s="224"/>
      <c r="O36" s="224"/>
      <c r="P36" s="224"/>
      <c r="Q36" s="224"/>
      <c r="R36" s="2961" t="s">
        <v>665</v>
      </c>
      <c r="S36" s="2961"/>
      <c r="T36" s="256" t="s">
        <v>189</v>
      </c>
      <c r="U36" s="224"/>
      <c r="V36" s="227"/>
      <c r="W36" s="224"/>
      <c r="X36" s="475" t="s">
        <v>665</v>
      </c>
      <c r="Y36" s="227" t="s">
        <v>180</v>
      </c>
      <c r="Z36" s="227"/>
      <c r="AA36" s="227"/>
      <c r="AB36" s="227"/>
      <c r="AC36" s="224"/>
      <c r="AD36" s="224"/>
      <c r="AE36" s="2961" t="s">
        <v>665</v>
      </c>
      <c r="AF36" s="2961"/>
      <c r="AG36" s="227" t="s">
        <v>181</v>
      </c>
      <c r="AH36" s="224"/>
      <c r="AI36" s="224"/>
      <c r="AJ36" s="224"/>
      <c r="AK36" s="228"/>
      <c r="AL36" s="26"/>
      <c r="AM36" s="26"/>
      <c r="AN36" s="26"/>
      <c r="AU36" s="8"/>
    </row>
    <row r="37" spans="1:58" s="21" customFormat="1" ht="40.9" customHeight="1">
      <c r="A37" s="3008">
        <v>6</v>
      </c>
      <c r="B37" s="3008"/>
      <c r="C37" s="3014" t="s">
        <v>275</v>
      </c>
      <c r="D37" s="3015"/>
      <c r="E37" s="3015"/>
      <c r="F37" s="3015"/>
      <c r="G37" s="3015"/>
      <c r="H37" s="3015"/>
      <c r="I37" s="3016"/>
      <c r="J37" s="226"/>
      <c r="K37" s="227"/>
      <c r="L37" s="473" t="s">
        <v>665</v>
      </c>
      <c r="M37" s="227" t="s">
        <v>184</v>
      </c>
      <c r="N37" s="224"/>
      <c r="O37" s="224"/>
      <c r="P37" s="224"/>
      <c r="Q37" s="224"/>
      <c r="R37" s="2961" t="s">
        <v>665</v>
      </c>
      <c r="S37" s="2961"/>
      <c r="T37" s="227" t="s">
        <v>186</v>
      </c>
      <c r="U37" s="224"/>
      <c r="V37" s="227"/>
      <c r="W37" s="224"/>
      <c r="X37" s="475" t="s">
        <v>665</v>
      </c>
      <c r="Y37" s="224"/>
      <c r="Z37" s="227"/>
      <c r="AA37" s="227"/>
      <c r="AB37" s="227"/>
      <c r="AC37" s="224"/>
      <c r="AD37" s="224"/>
      <c r="AE37" s="2961" t="s">
        <v>665</v>
      </c>
      <c r="AF37" s="2961"/>
      <c r="AG37" s="227"/>
      <c r="AH37" s="224"/>
      <c r="AI37" s="224"/>
      <c r="AJ37" s="224"/>
      <c r="AK37" s="228"/>
      <c r="AL37" s="26"/>
      <c r="AM37" s="26"/>
      <c r="AN37" s="26"/>
      <c r="AU37" s="8"/>
    </row>
    <row r="38" spans="1:58" s="21" customFormat="1" ht="40.9" customHeight="1">
      <c r="A38" s="3008">
        <v>7</v>
      </c>
      <c r="B38" s="3008"/>
      <c r="C38" s="221" t="s">
        <v>187</v>
      </c>
      <c r="D38" s="222"/>
      <c r="E38" s="223"/>
      <c r="F38" s="215"/>
      <c r="G38" s="224"/>
      <c r="H38" s="224"/>
      <c r="I38" s="225"/>
      <c r="J38" s="224"/>
      <c r="K38" s="227"/>
      <c r="L38" s="473" t="s">
        <v>665</v>
      </c>
      <c r="M38" s="227" t="s">
        <v>184</v>
      </c>
      <c r="N38" s="224"/>
      <c r="O38" s="224"/>
      <c r="P38" s="224"/>
      <c r="Q38" s="224"/>
      <c r="R38" s="2961" t="s">
        <v>665</v>
      </c>
      <c r="S38" s="2961"/>
      <c r="T38" s="227" t="s">
        <v>186</v>
      </c>
      <c r="U38" s="224"/>
      <c r="V38" s="227"/>
      <c r="W38" s="224"/>
      <c r="X38" s="475" t="s">
        <v>665</v>
      </c>
      <c r="Y38" s="227" t="s">
        <v>180</v>
      </c>
      <c r="Z38" s="227"/>
      <c r="AA38" s="227"/>
      <c r="AB38" s="227"/>
      <c r="AC38" s="224"/>
      <c r="AD38" s="224"/>
      <c r="AE38" s="2961" t="s">
        <v>665</v>
      </c>
      <c r="AF38" s="2961"/>
      <c r="AG38" s="227" t="s">
        <v>181</v>
      </c>
      <c r="AH38" s="224"/>
      <c r="AI38" s="224"/>
      <c r="AJ38" s="224"/>
      <c r="AK38" s="228"/>
      <c r="AL38" s="26"/>
      <c r="AM38" s="26"/>
      <c r="AN38" s="26"/>
      <c r="AU38" s="8"/>
    </row>
    <row r="39" spans="1:58" s="21" customFormat="1" ht="40.9" customHeight="1">
      <c r="A39" s="3008">
        <v>8</v>
      </c>
      <c r="B39" s="3008"/>
      <c r="C39" s="220" t="s">
        <v>188</v>
      </c>
      <c r="D39" s="222"/>
      <c r="E39" s="223"/>
      <c r="F39" s="215"/>
      <c r="G39" s="224"/>
      <c r="H39" s="224"/>
      <c r="I39" s="225"/>
      <c r="J39" s="226"/>
      <c r="K39" s="227"/>
      <c r="L39" s="473" t="s">
        <v>665</v>
      </c>
      <c r="M39" s="227" t="s">
        <v>184</v>
      </c>
      <c r="N39" s="224"/>
      <c r="O39" s="224"/>
      <c r="P39" s="224"/>
      <c r="Q39" s="224"/>
      <c r="R39" s="2961" t="s">
        <v>665</v>
      </c>
      <c r="S39" s="2961"/>
      <c r="T39" s="227" t="s">
        <v>186</v>
      </c>
      <c r="U39" s="224"/>
      <c r="V39" s="227"/>
      <c r="W39" s="224"/>
      <c r="X39" s="475" t="s">
        <v>665</v>
      </c>
      <c r="Y39" s="227" t="s">
        <v>189</v>
      </c>
      <c r="Z39" s="227"/>
      <c r="AA39" s="227"/>
      <c r="AB39" s="227"/>
      <c r="AC39" s="224"/>
      <c r="AD39" s="224"/>
      <c r="AE39" s="474"/>
      <c r="AF39" s="474"/>
      <c r="AG39" s="227"/>
      <c r="AH39" s="224"/>
      <c r="AI39" s="224"/>
      <c r="AJ39" s="224"/>
      <c r="AK39" s="228"/>
      <c r="AL39" s="26"/>
      <c r="AM39" s="26"/>
      <c r="AN39" s="26"/>
      <c r="AU39" s="8"/>
    </row>
    <row r="40" spans="1:58" s="21" customFormat="1" ht="40.9" customHeight="1">
      <c r="A40" s="3008">
        <v>9</v>
      </c>
      <c r="B40" s="3008"/>
      <c r="C40" s="231" t="s">
        <v>190</v>
      </c>
      <c r="D40" s="232"/>
      <c r="E40" s="233"/>
      <c r="F40" s="234"/>
      <c r="G40" s="229"/>
      <c r="H40" s="229" t="s">
        <v>277</v>
      </c>
      <c r="I40" s="230"/>
      <c r="J40" s="224"/>
      <c r="K40" s="227"/>
      <c r="L40" s="473" t="s">
        <v>665</v>
      </c>
      <c r="M40" s="227" t="s">
        <v>178</v>
      </c>
      <c r="N40" s="224"/>
      <c r="O40" s="224"/>
      <c r="P40" s="224"/>
      <c r="Q40" s="224"/>
      <c r="R40" s="2961" t="s">
        <v>665</v>
      </c>
      <c r="S40" s="2961"/>
      <c r="T40" s="227" t="s">
        <v>189</v>
      </c>
      <c r="U40" s="224"/>
      <c r="V40" s="227"/>
      <c r="W40" s="2957" t="s">
        <v>729</v>
      </c>
      <c r="X40" s="2958"/>
      <c r="Y40" s="2958"/>
      <c r="Z40" s="2959" t="s">
        <v>665</v>
      </c>
      <c r="AA40" s="2959"/>
      <c r="AB40" s="227" t="s">
        <v>278</v>
      </c>
      <c r="AD40" s="224"/>
      <c r="AE40" s="224"/>
      <c r="AF40" s="2961" t="s">
        <v>665</v>
      </c>
      <c r="AG40" s="2961"/>
      <c r="AH40" s="227" t="s">
        <v>279</v>
      </c>
      <c r="AI40" s="224"/>
      <c r="AJ40" s="227"/>
      <c r="AK40" s="228"/>
      <c r="AL40" s="26"/>
      <c r="AM40" s="26"/>
      <c r="AN40" s="26"/>
      <c r="AU40" s="8"/>
    </row>
    <row r="41" spans="1:58" s="21" customFormat="1" ht="40.9" customHeight="1">
      <c r="A41" s="3008">
        <v>10</v>
      </c>
      <c r="B41" s="3008"/>
      <c r="C41" s="221" t="s">
        <v>191</v>
      </c>
      <c r="D41" s="222"/>
      <c r="E41" s="223"/>
      <c r="F41" s="215"/>
      <c r="G41" s="224"/>
      <c r="H41" s="224"/>
      <c r="I41" s="225"/>
      <c r="J41" s="226"/>
      <c r="K41" s="227"/>
      <c r="L41" s="473" t="s">
        <v>665</v>
      </c>
      <c r="M41" s="227" t="s">
        <v>668</v>
      </c>
      <c r="N41" s="227"/>
      <c r="O41" s="224"/>
      <c r="P41" s="224"/>
      <c r="Q41" s="224"/>
      <c r="R41" s="474"/>
      <c r="S41" s="472"/>
      <c r="T41" s="227"/>
      <c r="U41" s="224"/>
      <c r="V41" s="227"/>
      <c r="W41" s="224"/>
      <c r="X41" s="476"/>
      <c r="Y41" s="227"/>
      <c r="Z41" s="227"/>
      <c r="AA41" s="227"/>
      <c r="AB41" s="227"/>
      <c r="AC41" s="227"/>
      <c r="AD41" s="224"/>
      <c r="AE41" s="474"/>
      <c r="AF41" s="472"/>
      <c r="AG41" s="227"/>
      <c r="AH41" s="224"/>
      <c r="AI41" s="224"/>
      <c r="AJ41" s="224"/>
      <c r="AK41" s="228"/>
      <c r="AL41" s="26"/>
      <c r="AM41" s="26"/>
      <c r="AN41" s="26"/>
      <c r="AU41" s="8"/>
    </row>
    <row r="42" spans="1:58" s="21" customFormat="1" ht="40.9" customHeight="1">
      <c r="A42" s="3008">
        <v>11</v>
      </c>
      <c r="B42" s="3008"/>
      <c r="C42" s="231" t="s">
        <v>192</v>
      </c>
      <c r="D42" s="232"/>
      <c r="E42" s="233"/>
      <c r="F42" s="234"/>
      <c r="G42" s="229"/>
      <c r="H42" s="229"/>
      <c r="I42" s="230"/>
      <c r="J42" s="224"/>
      <c r="K42" s="227"/>
      <c r="L42" s="473" t="s">
        <v>665</v>
      </c>
      <c r="M42" s="227" t="s">
        <v>178</v>
      </c>
      <c r="N42" s="224"/>
      <c r="O42" s="224"/>
      <c r="P42" s="224"/>
      <c r="Q42" s="224"/>
      <c r="R42" s="2961" t="s">
        <v>665</v>
      </c>
      <c r="S42" s="2961"/>
      <c r="T42" s="227" t="s">
        <v>179</v>
      </c>
      <c r="U42" s="224"/>
      <c r="V42" s="227"/>
      <c r="W42" s="224"/>
      <c r="X42" s="476"/>
      <c r="Y42" s="227"/>
      <c r="Z42" s="224"/>
      <c r="AA42" s="227"/>
      <c r="AB42" s="227"/>
      <c r="AC42" s="227"/>
      <c r="AD42" s="224"/>
      <c r="AE42" s="474"/>
      <c r="AF42" s="474"/>
      <c r="AG42" s="227"/>
      <c r="AH42" s="224"/>
      <c r="AI42" s="224"/>
      <c r="AJ42" s="224"/>
      <c r="AK42" s="228"/>
      <c r="AL42" s="26"/>
      <c r="AM42" s="26"/>
      <c r="AN42" s="26"/>
      <c r="AU42" s="8"/>
    </row>
    <row r="43" spans="1:58" s="21" customFormat="1" ht="40.9" customHeight="1">
      <c r="A43" s="3008">
        <v>12</v>
      </c>
      <c r="B43" s="3008"/>
      <c r="C43" s="231" t="s">
        <v>193</v>
      </c>
      <c r="D43" s="232"/>
      <c r="E43" s="233"/>
      <c r="F43" s="234"/>
      <c r="G43" s="229"/>
      <c r="H43" s="229"/>
      <c r="I43" s="230"/>
      <c r="J43" s="226"/>
      <c r="K43" s="227"/>
      <c r="L43" s="473" t="s">
        <v>665</v>
      </c>
      <c r="M43" s="227" t="s">
        <v>178</v>
      </c>
      <c r="N43" s="224"/>
      <c r="O43" s="224"/>
      <c r="P43" s="224"/>
      <c r="Q43" s="224"/>
      <c r="R43" s="2961" t="s">
        <v>665</v>
      </c>
      <c r="S43" s="2961"/>
      <c r="T43" s="227" t="s">
        <v>179</v>
      </c>
      <c r="U43" s="224"/>
      <c r="V43" s="227"/>
      <c r="W43" s="224"/>
      <c r="X43" s="476"/>
      <c r="Y43" s="227"/>
      <c r="Z43" s="227"/>
      <c r="AA43" s="227"/>
      <c r="AB43" s="227"/>
      <c r="AC43" s="227"/>
      <c r="AD43" s="224"/>
      <c r="AE43" s="474"/>
      <c r="AF43" s="472"/>
      <c r="AG43" s="227"/>
      <c r="AH43" s="224"/>
      <c r="AI43" s="224"/>
      <c r="AJ43" s="224"/>
      <c r="AK43" s="228"/>
      <c r="AL43" s="26"/>
      <c r="AM43" s="26"/>
      <c r="AN43" s="26"/>
      <c r="AU43" s="8"/>
    </row>
    <row r="44" spans="1:58" s="21" customFormat="1" ht="40.9" customHeight="1">
      <c r="A44" s="3017" t="s">
        <v>194</v>
      </c>
      <c r="B44" s="3018"/>
      <c r="C44" s="220" t="s">
        <v>195</v>
      </c>
      <c r="D44" s="222"/>
      <c r="E44" s="223"/>
      <c r="F44" s="215"/>
      <c r="G44" s="224"/>
      <c r="H44" s="224"/>
      <c r="I44" s="225"/>
      <c r="J44" s="224"/>
      <c r="K44" s="227"/>
      <c r="L44" s="473" t="s">
        <v>665</v>
      </c>
      <c r="M44" s="227" t="s">
        <v>184</v>
      </c>
      <c r="N44" s="224"/>
      <c r="O44" s="224"/>
      <c r="P44" s="224"/>
      <c r="Q44" s="224"/>
      <c r="R44" s="2961" t="s">
        <v>665</v>
      </c>
      <c r="S44" s="2961"/>
      <c r="T44" s="227" t="s">
        <v>196</v>
      </c>
      <c r="U44" s="224"/>
      <c r="V44" s="227"/>
      <c r="W44" s="224"/>
      <c r="X44" s="476"/>
      <c r="Y44" s="227"/>
      <c r="Z44" s="227"/>
      <c r="AA44" s="227"/>
      <c r="AB44" s="227"/>
      <c r="AC44" s="227"/>
      <c r="AD44" s="224"/>
      <c r="AE44" s="474"/>
      <c r="AF44" s="472"/>
      <c r="AG44" s="227"/>
      <c r="AH44" s="224"/>
      <c r="AI44" s="224"/>
      <c r="AJ44" s="224"/>
      <c r="AK44" s="228"/>
      <c r="AL44" s="26"/>
      <c r="AM44" s="26"/>
      <c r="AN44" s="26"/>
      <c r="AU44" s="8"/>
    </row>
    <row r="45" spans="1:58" s="21" customFormat="1" ht="40.9" customHeight="1">
      <c r="A45" s="3017"/>
      <c r="B45" s="3018"/>
      <c r="C45" s="220" t="s">
        <v>733</v>
      </c>
      <c r="D45" s="222"/>
      <c r="E45" s="223"/>
      <c r="F45" s="215"/>
      <c r="G45" s="224"/>
      <c r="H45" s="224"/>
      <c r="I45" s="225"/>
      <c r="J45" s="224"/>
      <c r="K45" s="227"/>
      <c r="L45" s="473" t="s">
        <v>665</v>
      </c>
      <c r="M45" s="227" t="s">
        <v>184</v>
      </c>
      <c r="N45" s="224"/>
      <c r="O45" s="224"/>
      <c r="P45" s="224"/>
      <c r="Q45" s="224"/>
      <c r="R45" s="2961" t="s">
        <v>665</v>
      </c>
      <c r="S45" s="2961"/>
      <c r="T45" s="227" t="s">
        <v>196</v>
      </c>
      <c r="U45" s="224"/>
      <c r="V45" s="227"/>
      <c r="W45" s="224"/>
      <c r="X45" s="476"/>
      <c r="Y45" s="227"/>
      <c r="Z45" s="227"/>
      <c r="AA45" s="227"/>
      <c r="AB45" s="227"/>
      <c r="AC45" s="227"/>
      <c r="AD45" s="224"/>
      <c r="AE45" s="474"/>
      <c r="AF45" s="472"/>
      <c r="AG45" s="227"/>
      <c r="AH45" s="224"/>
      <c r="AI45" s="224"/>
      <c r="AJ45" s="224"/>
      <c r="AK45" s="228"/>
      <c r="AL45" s="26"/>
      <c r="AM45" s="26"/>
      <c r="AN45" s="26"/>
      <c r="AU45" s="8"/>
    </row>
    <row r="46" spans="1:58" s="21" customFormat="1" ht="40.9" customHeight="1">
      <c r="A46" s="3017"/>
      <c r="B46" s="3018"/>
      <c r="C46" s="221" t="s">
        <v>197</v>
      </c>
      <c r="D46" s="222"/>
      <c r="E46" s="223"/>
      <c r="F46" s="215"/>
      <c r="G46" s="224"/>
      <c r="H46" s="224"/>
      <c r="I46" s="225"/>
      <c r="J46" s="226"/>
      <c r="K46" s="227"/>
      <c r="L46" s="473" t="s">
        <v>665</v>
      </c>
      <c r="M46" s="227" t="s">
        <v>184</v>
      </c>
      <c r="N46" s="224"/>
      <c r="O46" s="224"/>
      <c r="P46" s="224"/>
      <c r="Q46" s="224"/>
      <c r="R46" s="2961" t="s">
        <v>665</v>
      </c>
      <c r="S46" s="2961"/>
      <c r="T46" s="227" t="s">
        <v>196</v>
      </c>
      <c r="U46" s="224"/>
      <c r="V46" s="227"/>
      <c r="W46" s="224"/>
      <c r="X46" s="475" t="s">
        <v>665</v>
      </c>
      <c r="Y46" s="227" t="s">
        <v>672</v>
      </c>
      <c r="Z46" s="227"/>
      <c r="AA46" s="227"/>
      <c r="AB46" s="227"/>
      <c r="AC46" s="227"/>
      <c r="AD46" s="224"/>
      <c r="AE46" s="474"/>
      <c r="AF46" s="472"/>
      <c r="AG46" s="227"/>
      <c r="AH46" s="224"/>
      <c r="AI46" s="224"/>
      <c r="AJ46" s="224"/>
      <c r="AK46" s="228"/>
      <c r="AL46" s="26"/>
      <c r="AM46" s="26"/>
      <c r="AN46" s="26"/>
      <c r="AU46" s="8"/>
    </row>
    <row r="47" spans="1:58" s="21" customFormat="1" ht="40.9" customHeight="1">
      <c r="A47" s="3008">
        <v>13</v>
      </c>
      <c r="B47" s="3008"/>
      <c r="C47" s="221" t="s">
        <v>198</v>
      </c>
      <c r="D47" s="222"/>
      <c r="E47" s="223"/>
      <c r="F47" s="215"/>
      <c r="G47" s="224"/>
      <c r="H47" s="224"/>
      <c r="I47" s="225"/>
      <c r="J47" s="224"/>
      <c r="K47" s="227"/>
      <c r="L47" s="473" t="s">
        <v>665</v>
      </c>
      <c r="M47" s="227" t="s">
        <v>199</v>
      </c>
      <c r="N47" s="224"/>
      <c r="O47" s="224"/>
      <c r="P47" s="224"/>
      <c r="Q47" s="224"/>
      <c r="R47" s="2961" t="s">
        <v>665</v>
      </c>
      <c r="S47" s="2961"/>
      <c r="T47" s="227" t="s">
        <v>200</v>
      </c>
      <c r="U47" s="224"/>
      <c r="V47" s="227"/>
      <c r="W47" s="224"/>
      <c r="X47" s="475" t="s">
        <v>665</v>
      </c>
      <c r="Y47" s="227" t="s">
        <v>201</v>
      </c>
      <c r="Z47" s="227"/>
      <c r="AA47" s="227"/>
      <c r="AB47" s="227"/>
      <c r="AC47" s="227"/>
      <c r="AD47" s="224"/>
      <c r="AE47" s="2961" t="s">
        <v>665</v>
      </c>
      <c r="AF47" s="2961"/>
      <c r="AG47" s="227" t="s">
        <v>202</v>
      </c>
      <c r="AH47" s="224"/>
      <c r="AI47" s="224"/>
      <c r="AJ47" s="224"/>
      <c r="AK47" s="228"/>
      <c r="AL47" s="26"/>
      <c r="AM47" s="26"/>
      <c r="AU47" s="8"/>
    </row>
    <row r="48" spans="1:58" s="21" customFormat="1" ht="40.9" customHeight="1">
      <c r="A48" s="3008">
        <v>14</v>
      </c>
      <c r="B48" s="3008"/>
      <c r="C48" s="235" t="s">
        <v>203</v>
      </c>
      <c r="D48" s="217"/>
      <c r="E48" s="217"/>
      <c r="F48" s="217"/>
      <c r="G48" s="217"/>
      <c r="H48" s="236"/>
      <c r="I48" s="237"/>
      <c r="J48" s="239"/>
      <c r="K48" s="236"/>
      <c r="L48" s="473" t="s">
        <v>665</v>
      </c>
      <c r="M48" s="251" t="s">
        <v>199</v>
      </c>
      <c r="N48" s="236"/>
      <c r="O48" s="236"/>
      <c r="P48" s="236"/>
      <c r="Q48" s="251"/>
      <c r="R48" s="3024" t="s">
        <v>665</v>
      </c>
      <c r="S48" s="3024"/>
      <c r="T48" s="251" t="s">
        <v>200</v>
      </c>
      <c r="U48" s="251"/>
      <c r="V48" s="236"/>
      <c r="W48" s="251"/>
      <c r="X48" s="477" t="s">
        <v>665</v>
      </c>
      <c r="Y48" s="202" t="s">
        <v>201</v>
      </c>
      <c r="Z48" s="202"/>
      <c r="AA48" s="236"/>
      <c r="AB48" s="251"/>
      <c r="AC48" s="251"/>
      <c r="AD48" s="236"/>
      <c r="AE48" s="3024" t="s">
        <v>665</v>
      </c>
      <c r="AF48" s="3024"/>
      <c r="AG48" s="3009" t="s">
        <v>204</v>
      </c>
      <c r="AH48" s="3009"/>
      <c r="AI48" s="3009"/>
      <c r="AJ48" s="3009"/>
      <c r="AK48" s="3010"/>
      <c r="AL48" s="26"/>
      <c r="AM48" s="26"/>
      <c r="AN48" s="26"/>
      <c r="AU48" s="8"/>
    </row>
    <row r="49" spans="1:54" s="21" customFormat="1" ht="41.45" customHeight="1">
      <c r="A49" s="27"/>
      <c r="B49" s="27"/>
      <c r="C49" s="752" t="s">
        <v>671</v>
      </c>
      <c r="D49" s="469"/>
      <c r="E49" s="469"/>
      <c r="F49" s="469"/>
      <c r="G49" s="469"/>
      <c r="H49" s="469"/>
      <c r="I49" s="469"/>
      <c r="J49" s="469"/>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468"/>
      <c r="AL49" s="26"/>
      <c r="AM49" s="26"/>
      <c r="AN49" s="26"/>
      <c r="AU49" s="8"/>
    </row>
    <row r="50" spans="1:54" s="21" customFormat="1" ht="36.6" customHeight="1">
      <c r="B50" s="8"/>
      <c r="C50" s="3023"/>
      <c r="D50" s="2971"/>
      <c r="E50" s="222" t="s">
        <v>669</v>
      </c>
      <c r="F50" s="2971"/>
      <c r="G50" s="2971"/>
      <c r="H50" s="471" t="s">
        <v>670</v>
      </c>
      <c r="I50" s="470"/>
      <c r="J50" s="464"/>
      <c r="K50" s="464"/>
      <c r="L50" s="464"/>
      <c r="M50" s="464"/>
      <c r="N50" s="464"/>
      <c r="O50" s="464"/>
      <c r="P50" s="464"/>
      <c r="Q50" s="464"/>
      <c r="R50" s="464"/>
      <c r="S50" s="464"/>
      <c r="T50" s="464"/>
      <c r="U50" s="464"/>
      <c r="V50" s="464"/>
      <c r="W50" s="464"/>
      <c r="X50" s="217"/>
      <c r="Y50" s="217"/>
      <c r="Z50" s="217"/>
      <c r="AA50" s="217"/>
      <c r="AB50" s="217"/>
      <c r="AC50" s="218"/>
      <c r="AD50" s="465"/>
      <c r="AE50" s="465"/>
      <c r="AF50" s="465"/>
      <c r="AG50" s="465"/>
      <c r="AH50" s="465"/>
      <c r="AI50" s="465"/>
      <c r="AJ50" s="465"/>
      <c r="AK50" s="466"/>
      <c r="AL50" s="26"/>
      <c r="AM50" s="26"/>
      <c r="AN50" s="26"/>
      <c r="AU50" s="8"/>
    </row>
    <row r="51" spans="1:54" s="21" customFormat="1" ht="36.6" customHeight="1">
      <c r="B51" s="8"/>
      <c r="C51" s="3023"/>
      <c r="D51" s="2971"/>
      <c r="E51" s="222" t="s">
        <v>669</v>
      </c>
      <c r="F51" s="2971"/>
      <c r="G51" s="2971"/>
      <c r="H51" s="471" t="s">
        <v>670</v>
      </c>
      <c r="I51" s="470"/>
      <c r="J51" s="464"/>
      <c r="K51" s="464"/>
      <c r="L51" s="464"/>
      <c r="M51" s="464"/>
      <c r="N51" s="464"/>
      <c r="O51" s="464"/>
      <c r="P51" s="464"/>
      <c r="Q51" s="464"/>
      <c r="R51" s="464"/>
      <c r="S51" s="464"/>
      <c r="T51" s="464"/>
      <c r="U51" s="464"/>
      <c r="V51" s="464"/>
      <c r="W51" s="464"/>
      <c r="X51" s="218"/>
      <c r="Y51" s="218"/>
      <c r="Z51" s="218"/>
      <c r="AA51" s="218"/>
      <c r="AB51" s="218"/>
      <c r="AC51" s="218"/>
      <c r="AD51" s="465"/>
      <c r="AE51" s="465"/>
      <c r="AF51" s="465"/>
      <c r="AG51" s="465"/>
      <c r="AH51" s="465"/>
      <c r="AI51" s="465"/>
      <c r="AJ51" s="465"/>
      <c r="AK51" s="466"/>
      <c r="AL51" s="26"/>
      <c r="AM51" s="26"/>
      <c r="AN51" s="26"/>
      <c r="AU51" s="8"/>
    </row>
    <row r="52" spans="1:54" s="21" customFormat="1" ht="36.6" customHeight="1">
      <c r="B52" s="8"/>
      <c r="C52" s="3023"/>
      <c r="D52" s="2971"/>
      <c r="E52" s="222" t="s">
        <v>669</v>
      </c>
      <c r="F52" s="2971"/>
      <c r="G52" s="2971"/>
      <c r="H52" s="471" t="s">
        <v>670</v>
      </c>
      <c r="I52" s="470"/>
      <c r="J52" s="464"/>
      <c r="K52" s="464"/>
      <c r="L52" s="464"/>
      <c r="M52" s="464"/>
      <c r="N52" s="464"/>
      <c r="O52" s="464"/>
      <c r="P52" s="464"/>
      <c r="Q52" s="464"/>
      <c r="R52" s="464"/>
      <c r="S52" s="464"/>
      <c r="T52" s="464"/>
      <c r="U52" s="464"/>
      <c r="V52" s="464"/>
      <c r="W52" s="464"/>
      <c r="X52" s="218"/>
      <c r="Y52" s="218"/>
      <c r="Z52" s="218"/>
      <c r="AA52" s="218"/>
      <c r="AB52" s="218"/>
      <c r="AC52" s="218"/>
      <c r="AD52" s="465"/>
      <c r="AE52" s="465"/>
      <c r="AF52" s="465"/>
      <c r="AG52" s="465"/>
      <c r="AH52" s="465"/>
      <c r="AI52" s="465"/>
      <c r="AJ52" s="465"/>
      <c r="AK52" s="466"/>
      <c r="AL52" s="26"/>
      <c r="AM52" s="26"/>
      <c r="AN52" s="26"/>
      <c r="AU52" s="8"/>
    </row>
    <row r="53" spans="1:54" s="21" customFormat="1" ht="36.6" customHeight="1">
      <c r="B53" s="8"/>
      <c r="C53" s="3023"/>
      <c r="D53" s="2971"/>
      <c r="E53" s="222" t="s">
        <v>669</v>
      </c>
      <c r="F53" s="2971"/>
      <c r="G53" s="2971"/>
      <c r="H53" s="471" t="s">
        <v>670</v>
      </c>
      <c r="I53" s="470"/>
      <c r="J53" s="464"/>
      <c r="K53" s="464"/>
      <c r="L53" s="464"/>
      <c r="M53" s="464"/>
      <c r="N53" s="464"/>
      <c r="O53" s="464"/>
      <c r="P53" s="464"/>
      <c r="Q53" s="464"/>
      <c r="R53" s="464"/>
      <c r="S53" s="464"/>
      <c r="T53" s="464"/>
      <c r="U53" s="464"/>
      <c r="V53" s="464"/>
      <c r="W53" s="464"/>
      <c r="X53" s="218"/>
      <c r="Y53" s="218"/>
      <c r="Z53" s="218"/>
      <c r="AA53" s="218"/>
      <c r="AB53" s="218"/>
      <c r="AC53" s="218"/>
      <c r="AD53" s="465"/>
      <c r="AE53" s="465"/>
      <c r="AF53" s="465"/>
      <c r="AG53" s="465"/>
      <c r="AH53" s="465"/>
      <c r="AI53" s="465"/>
      <c r="AJ53" s="465"/>
      <c r="AK53" s="466"/>
      <c r="AL53" s="26"/>
      <c r="AM53" s="26"/>
      <c r="AN53" s="26"/>
      <c r="AU53" s="8"/>
    </row>
    <row r="54" spans="1:54" s="21" customFormat="1" ht="36.6" customHeight="1">
      <c r="B54" s="8"/>
      <c r="C54" s="3023"/>
      <c r="D54" s="2971"/>
      <c r="E54" s="222" t="s">
        <v>669</v>
      </c>
      <c r="F54" s="2971"/>
      <c r="G54" s="2971"/>
      <c r="H54" s="471" t="s">
        <v>670</v>
      </c>
      <c r="I54" s="470"/>
      <c r="J54" s="256"/>
      <c r="K54" s="256"/>
      <c r="L54" s="256"/>
      <c r="M54" s="256"/>
      <c r="N54" s="256"/>
      <c r="O54" s="256"/>
      <c r="P54" s="256"/>
      <c r="Q54" s="256"/>
      <c r="R54" s="256"/>
      <c r="S54" s="256"/>
      <c r="T54" s="256"/>
      <c r="U54" s="256"/>
      <c r="V54" s="256"/>
      <c r="W54" s="256"/>
      <c r="X54" s="215"/>
      <c r="Y54" s="215"/>
      <c r="Z54" s="215"/>
      <c r="AA54" s="215"/>
      <c r="AB54" s="215"/>
      <c r="AC54" s="215"/>
      <c r="AD54" s="467"/>
      <c r="AE54" s="467"/>
      <c r="AF54" s="467"/>
      <c r="AG54" s="467"/>
      <c r="AH54" s="467"/>
      <c r="AI54" s="467"/>
      <c r="AJ54" s="467"/>
      <c r="AK54" s="468"/>
      <c r="AL54" s="26"/>
      <c r="AM54" s="26"/>
      <c r="AN54" s="26"/>
      <c r="AU54" s="8"/>
    </row>
    <row r="55" spans="1:54" s="21" customFormat="1" ht="36.6" customHeight="1">
      <c r="B55" s="8"/>
      <c r="C55" s="3023"/>
      <c r="D55" s="2971"/>
      <c r="E55" s="222" t="s">
        <v>669</v>
      </c>
      <c r="F55" s="2971"/>
      <c r="G55" s="2971"/>
      <c r="H55" s="471" t="s">
        <v>670</v>
      </c>
      <c r="I55" s="470"/>
      <c r="J55" s="256"/>
      <c r="K55" s="256"/>
      <c r="L55" s="256"/>
      <c r="M55" s="256"/>
      <c r="N55" s="256"/>
      <c r="O55" s="256"/>
      <c r="P55" s="256"/>
      <c r="Q55" s="256"/>
      <c r="R55" s="256"/>
      <c r="S55" s="256"/>
      <c r="T55" s="256"/>
      <c r="U55" s="256"/>
      <c r="V55" s="256"/>
      <c r="W55" s="256"/>
      <c r="X55" s="215"/>
      <c r="Y55" s="215"/>
      <c r="Z55" s="215"/>
      <c r="AA55" s="215"/>
      <c r="AB55" s="215"/>
      <c r="AC55" s="215"/>
      <c r="AD55" s="467"/>
      <c r="AE55" s="467"/>
      <c r="AF55" s="467"/>
      <c r="AG55" s="467"/>
      <c r="AH55" s="467"/>
      <c r="AI55" s="467"/>
      <c r="AJ55" s="467"/>
      <c r="AK55" s="468"/>
      <c r="AL55" s="26"/>
      <c r="AM55" s="26"/>
      <c r="AN55" s="26"/>
      <c r="AU55" s="8"/>
    </row>
    <row r="56" spans="1:54" s="21" customFormat="1" ht="36.6" customHeight="1">
      <c r="B56" s="8"/>
      <c r="C56" s="3023"/>
      <c r="D56" s="2971"/>
      <c r="E56" s="222" t="s">
        <v>669</v>
      </c>
      <c r="F56" s="2971"/>
      <c r="G56" s="2971"/>
      <c r="H56" s="471" t="s">
        <v>670</v>
      </c>
      <c r="I56" s="470"/>
      <c r="J56" s="256"/>
      <c r="K56" s="256"/>
      <c r="L56" s="256"/>
      <c r="M56" s="256"/>
      <c r="N56" s="256"/>
      <c r="O56" s="256"/>
      <c r="P56" s="256"/>
      <c r="Q56" s="256"/>
      <c r="R56" s="256"/>
      <c r="S56" s="256"/>
      <c r="T56" s="256"/>
      <c r="U56" s="256"/>
      <c r="V56" s="256"/>
      <c r="W56" s="256"/>
      <c r="X56" s="215"/>
      <c r="Y56" s="215"/>
      <c r="Z56" s="215"/>
      <c r="AA56" s="215"/>
      <c r="AB56" s="215"/>
      <c r="AC56" s="215"/>
      <c r="AD56" s="467"/>
      <c r="AE56" s="467"/>
      <c r="AF56" s="467"/>
      <c r="AG56" s="467"/>
      <c r="AH56" s="467"/>
      <c r="AI56" s="467"/>
      <c r="AJ56" s="467"/>
      <c r="AK56" s="468"/>
      <c r="AL56" s="26"/>
      <c r="AM56" s="26"/>
      <c r="AN56" s="26"/>
      <c r="AU56" s="8"/>
    </row>
    <row r="57" spans="1:54" s="21" customFormat="1" ht="36.6" customHeight="1">
      <c r="B57" s="8"/>
      <c r="C57" s="3023"/>
      <c r="D57" s="2971"/>
      <c r="E57" s="222" t="s">
        <v>669</v>
      </c>
      <c r="F57" s="2971"/>
      <c r="G57" s="2971"/>
      <c r="H57" s="471" t="s">
        <v>670</v>
      </c>
      <c r="I57" s="470"/>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7"/>
      <c r="AN57" s="7"/>
      <c r="AO57" s="7"/>
      <c r="AP57" s="7"/>
      <c r="AQ57" s="7"/>
      <c r="AR57" s="7"/>
      <c r="AS57" s="7"/>
      <c r="AT57" s="7"/>
      <c r="AU57" s="7"/>
    </row>
    <row r="58" spans="1:54" ht="10.15" customHeight="1">
      <c r="A58" s="107"/>
      <c r="B58" s="107"/>
      <c r="C58" s="107"/>
      <c r="D58" s="107"/>
      <c r="E58" s="107"/>
      <c r="F58" s="107"/>
      <c r="G58" s="107"/>
      <c r="H58" s="107"/>
      <c r="I58" s="107"/>
      <c r="J58" s="107"/>
      <c r="K58" s="107"/>
      <c r="AX58" s="7"/>
      <c r="AY58" s="7"/>
      <c r="AZ58" s="7"/>
      <c r="BA58" s="7"/>
      <c r="BB58" s="7"/>
    </row>
    <row r="59" spans="1:54" ht="10.15" customHeight="1">
      <c r="A59" s="212"/>
      <c r="B59" s="213"/>
      <c r="C59" s="213"/>
      <c r="D59" s="213"/>
      <c r="E59" s="213"/>
      <c r="F59" s="213"/>
      <c r="G59" s="213"/>
      <c r="H59" s="213"/>
      <c r="I59" s="213"/>
      <c r="J59" s="213"/>
      <c r="K59" s="213"/>
      <c r="L59" s="213"/>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108"/>
      <c r="AX59" s="7"/>
      <c r="AY59" s="7"/>
      <c r="AZ59" s="7"/>
      <c r="BA59" s="7"/>
      <c r="BB59" s="7"/>
    </row>
    <row r="60" spans="1:54" ht="25.9" customHeight="1">
      <c r="A60" s="24"/>
      <c r="Q60" s="198" t="s">
        <v>319</v>
      </c>
      <c r="Y60" s="198" t="s">
        <v>161</v>
      </c>
      <c r="AA60" s="198"/>
      <c r="AB60" s="198"/>
      <c r="AC60" s="198"/>
      <c r="AD60" s="198"/>
      <c r="AE60" s="198"/>
      <c r="AF60" s="198"/>
      <c r="AG60" s="198"/>
      <c r="AI60" s="2932"/>
      <c r="AJ60" s="2932"/>
      <c r="AK60" s="2932"/>
      <c r="AL60" s="198" t="s">
        <v>326</v>
      </c>
      <c r="AM60" s="23"/>
      <c r="AX60" s="7"/>
      <c r="AY60" s="7"/>
      <c r="AZ60" s="7"/>
      <c r="BA60" s="7"/>
      <c r="BB60" s="7"/>
    </row>
    <row r="61" spans="1:54" ht="25.9" customHeight="1">
      <c r="A61" s="24"/>
      <c r="Y61" s="2934" t="s">
        <v>1</v>
      </c>
      <c r="Z61" s="2934"/>
      <c r="AA61" s="2934"/>
      <c r="AB61" s="3021"/>
      <c r="AC61" s="3021"/>
      <c r="AD61" s="202" t="s">
        <v>2</v>
      </c>
      <c r="AE61" s="202"/>
      <c r="AH61" s="2932"/>
      <c r="AI61" s="2932"/>
      <c r="AJ61" s="202" t="s">
        <v>93</v>
      </c>
      <c r="AK61" s="198"/>
      <c r="AL61" s="198" t="s">
        <v>325</v>
      </c>
      <c r="AM61" s="23"/>
      <c r="AX61" s="7"/>
      <c r="AY61" s="7"/>
      <c r="AZ61" s="7"/>
      <c r="BA61" s="7"/>
      <c r="BB61" s="7"/>
    </row>
    <row r="62" spans="1:54" ht="18" customHeight="1">
      <c r="A62" s="24"/>
      <c r="L62" s="3044" t="s">
        <v>320</v>
      </c>
      <c r="M62" s="3044"/>
      <c r="N62" s="3044"/>
      <c r="O62" s="3044"/>
      <c r="P62" s="3044"/>
      <c r="Q62" s="3044"/>
      <c r="R62" s="3044"/>
      <c r="S62" s="3044"/>
      <c r="T62" s="3044"/>
      <c r="U62" s="3044"/>
      <c r="V62" s="3044"/>
      <c r="W62" s="3044"/>
      <c r="X62" s="3044"/>
      <c r="Y62" s="3044"/>
      <c r="AA62" s="34"/>
      <c r="AB62" s="34"/>
      <c r="AC62" s="8"/>
      <c r="AD62" s="34"/>
      <c r="AE62" s="34"/>
      <c r="AG62" s="198"/>
      <c r="AH62" s="198"/>
      <c r="AM62" s="23"/>
      <c r="AX62" s="7"/>
      <c r="AY62" s="7"/>
      <c r="AZ62" s="7"/>
      <c r="BA62" s="7"/>
      <c r="BB62" s="7"/>
    </row>
    <row r="63" spans="1:54" ht="30.6" customHeight="1">
      <c r="A63" s="24"/>
      <c r="L63" s="3044"/>
      <c r="M63" s="3044"/>
      <c r="N63" s="3044"/>
      <c r="O63" s="3044"/>
      <c r="P63" s="3044"/>
      <c r="Q63" s="3044"/>
      <c r="R63" s="3044"/>
      <c r="S63" s="3044"/>
      <c r="T63" s="3044"/>
      <c r="U63" s="3044"/>
      <c r="V63" s="3044"/>
      <c r="W63" s="3044"/>
      <c r="X63" s="3044"/>
      <c r="Y63" s="3044"/>
      <c r="AM63" s="23"/>
      <c r="AX63" s="7"/>
      <c r="AY63" s="7"/>
      <c r="AZ63" s="7"/>
      <c r="BA63" s="7"/>
      <c r="BB63" s="7"/>
    </row>
    <row r="64" spans="1:54" s="159" customFormat="1" ht="24.6" customHeight="1">
      <c r="A64" s="195"/>
      <c r="C64" s="3022">
        <f>①利用!S8</f>
        <v>0</v>
      </c>
      <c r="D64" s="3022"/>
      <c r="E64" s="3022"/>
      <c r="F64" s="3022"/>
      <c r="G64" s="3022"/>
      <c r="H64" s="3022"/>
      <c r="I64" s="3022"/>
      <c r="J64" s="3022"/>
      <c r="K64" s="3022"/>
      <c r="L64" s="3022"/>
      <c r="M64" s="3022"/>
      <c r="N64" s="3022"/>
      <c r="O64" s="3022"/>
      <c r="P64" s="3022"/>
      <c r="Q64" s="3022"/>
      <c r="R64" s="3022"/>
      <c r="S64" s="3022"/>
      <c r="T64" s="3022"/>
      <c r="U64" s="3022"/>
      <c r="V64" s="3022"/>
      <c r="W64" s="3022"/>
      <c r="X64" s="3022"/>
      <c r="Y64" s="3022"/>
      <c r="Z64" s="3022"/>
      <c r="AA64" s="3022"/>
      <c r="AB64" s="3022"/>
      <c r="AM64" s="196"/>
      <c r="AN64" s="7"/>
      <c r="AO64" s="7"/>
      <c r="AP64" s="7"/>
      <c r="AQ64" s="7"/>
      <c r="AR64" s="7"/>
      <c r="AS64" s="7"/>
      <c r="AT64" s="7"/>
      <c r="AU64" s="7"/>
    </row>
    <row r="65" spans="1:60" s="159" customFormat="1" ht="24.6" customHeight="1">
      <c r="A65" s="195"/>
      <c r="D65" s="3021" t="s">
        <v>164</v>
      </c>
      <c r="E65" s="3021"/>
      <c r="F65" s="3021"/>
      <c r="H65" s="3025">
        <f>①利用!S12</f>
        <v>0</v>
      </c>
      <c r="I65" s="3025"/>
      <c r="J65" s="3025"/>
      <c r="K65" s="3025"/>
      <c r="L65" s="3025"/>
      <c r="M65" s="3025"/>
      <c r="N65" s="3025"/>
      <c r="O65" s="3025"/>
      <c r="P65" s="3025"/>
      <c r="Q65" s="3025"/>
      <c r="R65" s="3025"/>
      <c r="S65" s="3025"/>
      <c r="T65" s="3025"/>
      <c r="U65" s="3025"/>
      <c r="V65" s="3025"/>
      <c r="W65" s="3025"/>
      <c r="X65" s="3025"/>
      <c r="Y65" s="3025"/>
      <c r="Z65" s="3025"/>
      <c r="AA65" s="3025"/>
      <c r="AB65" s="3025"/>
      <c r="AC65" s="3025"/>
      <c r="AD65" s="3025"/>
      <c r="AE65" s="3025"/>
      <c r="AF65" s="198"/>
      <c r="AG65" s="198"/>
      <c r="AH65" s="198"/>
      <c r="AI65" s="198"/>
      <c r="AJ65" s="198"/>
      <c r="AK65" s="198"/>
      <c r="AL65" s="198"/>
      <c r="AM65" s="200"/>
      <c r="AN65" s="7"/>
      <c r="AO65" s="7"/>
      <c r="AP65" s="7"/>
      <c r="AQ65" s="7"/>
      <c r="AR65" s="7"/>
      <c r="AS65" s="7"/>
      <c r="AT65" s="7"/>
      <c r="AU65" s="7"/>
    </row>
    <row r="66" spans="1:60" s="159" customFormat="1" ht="23.65" customHeight="1">
      <c r="A66" s="195"/>
      <c r="B66" s="198"/>
      <c r="F66" s="198"/>
      <c r="G66" s="198"/>
      <c r="H66" s="198"/>
      <c r="I66" s="198"/>
      <c r="J66" s="198"/>
      <c r="K66" s="198"/>
      <c r="L66" s="198"/>
      <c r="O66" s="198" t="s">
        <v>165</v>
      </c>
      <c r="P66" s="198"/>
      <c r="S66" s="198"/>
      <c r="T66" s="198"/>
      <c r="U66" s="198"/>
      <c r="V66" s="198"/>
      <c r="W66" s="198"/>
      <c r="X66" s="198"/>
      <c r="Y66" s="198"/>
      <c r="Z66" s="198"/>
      <c r="AA66" s="198"/>
      <c r="AB66" s="198"/>
      <c r="AC66" s="198"/>
      <c r="AD66" s="201"/>
      <c r="AE66" s="201"/>
      <c r="AF66" s="198"/>
      <c r="AG66" s="198"/>
      <c r="AH66" s="198"/>
      <c r="AI66" s="198"/>
      <c r="AJ66" s="198"/>
      <c r="AK66" s="198"/>
      <c r="AL66" s="198"/>
      <c r="AM66" s="200"/>
      <c r="AN66" s="7"/>
      <c r="AO66" s="7"/>
      <c r="AP66" s="7"/>
      <c r="AQ66" s="7"/>
      <c r="AR66" s="7"/>
      <c r="AS66" s="7"/>
      <c r="AT66" s="7"/>
      <c r="AU66" s="7"/>
    </row>
    <row r="67" spans="1:60" s="159" customFormat="1" ht="23.65" customHeight="1">
      <c r="A67" s="195"/>
      <c r="B67" s="198"/>
      <c r="C67" s="198"/>
      <c r="D67" s="198"/>
      <c r="E67" s="198"/>
      <c r="F67" s="198"/>
      <c r="G67" s="198"/>
      <c r="H67" s="198"/>
      <c r="I67" s="198"/>
      <c r="J67" s="198"/>
      <c r="K67" s="206"/>
      <c r="L67" s="206"/>
      <c r="O67" s="198" t="s">
        <v>166</v>
      </c>
      <c r="P67" s="198"/>
      <c r="V67" s="198" t="s">
        <v>167</v>
      </c>
      <c r="X67" s="198"/>
      <c r="Y67" s="198"/>
      <c r="Z67" s="198"/>
      <c r="AA67" s="198"/>
      <c r="AB67" s="198"/>
      <c r="AC67" s="198"/>
      <c r="AD67" s="198"/>
      <c r="AE67" s="198"/>
      <c r="AF67" s="202"/>
      <c r="AG67" s="202"/>
      <c r="AH67" s="202"/>
      <c r="AI67" s="202"/>
      <c r="AJ67" s="202"/>
      <c r="AK67" s="198"/>
      <c r="AL67" s="198"/>
      <c r="AM67" s="200"/>
      <c r="AN67" s="7"/>
      <c r="AO67" s="7"/>
      <c r="AP67" s="7"/>
      <c r="AQ67" s="7"/>
      <c r="AR67" s="7"/>
      <c r="AS67" s="7"/>
      <c r="AT67" s="7"/>
      <c r="AU67" s="7"/>
    </row>
    <row r="68" spans="1:60" s="159" customFormat="1" ht="44.25" customHeight="1">
      <c r="A68" s="195"/>
      <c r="B68" s="198"/>
      <c r="C68" s="198"/>
      <c r="D68" s="198"/>
      <c r="E68" s="198"/>
      <c r="F68" s="198"/>
      <c r="G68" s="198"/>
      <c r="H68" s="198"/>
      <c r="I68" s="198"/>
      <c r="J68" s="198"/>
      <c r="K68" s="206"/>
      <c r="L68" s="206"/>
      <c r="M68" s="206"/>
      <c r="N68" s="206"/>
      <c r="O68" s="206"/>
      <c r="P68" s="206"/>
      <c r="Q68" s="202"/>
      <c r="R68" s="202"/>
      <c r="V68" s="198" t="s">
        <v>168</v>
      </c>
      <c r="X68" s="198"/>
      <c r="Y68" s="198"/>
      <c r="Z68" s="201"/>
      <c r="AA68" s="198"/>
      <c r="AB68" s="198"/>
      <c r="AC68" s="198"/>
      <c r="AD68" s="201"/>
      <c r="AE68" s="201"/>
      <c r="AF68" s="202"/>
      <c r="AG68" s="202"/>
      <c r="AH68" s="202"/>
      <c r="AI68" s="202"/>
      <c r="AJ68" s="202"/>
      <c r="AK68" s="198"/>
      <c r="AL68" s="198"/>
      <c r="AM68" s="200"/>
      <c r="AN68" s="7"/>
      <c r="AO68" s="7"/>
      <c r="AP68" s="7"/>
      <c r="AQ68" s="7"/>
      <c r="AR68" s="7"/>
      <c r="AS68" s="7"/>
      <c r="AT68" s="7"/>
      <c r="AU68" s="7"/>
    </row>
    <row r="69" spans="1:60" s="159" customFormat="1" ht="25.15" customHeight="1">
      <c r="A69" s="195"/>
      <c r="B69" s="198"/>
      <c r="C69" s="198"/>
      <c r="D69" s="198"/>
      <c r="E69" s="198"/>
      <c r="F69" s="198"/>
      <c r="G69" s="198"/>
      <c r="H69" s="198"/>
      <c r="I69" s="198"/>
      <c r="J69" s="198"/>
      <c r="K69" s="206"/>
      <c r="L69" s="206"/>
      <c r="M69" s="206"/>
      <c r="N69" s="206"/>
      <c r="O69" s="206"/>
      <c r="P69" s="206"/>
      <c r="Q69" s="202"/>
      <c r="R69" s="202"/>
      <c r="S69" s="198"/>
      <c r="T69" s="198"/>
      <c r="U69" s="198"/>
      <c r="V69" s="198"/>
      <c r="W69" s="198"/>
      <c r="X69" s="198"/>
      <c r="Y69" s="198"/>
      <c r="Z69" s="198"/>
      <c r="AA69" s="198"/>
      <c r="AB69" s="198"/>
      <c r="AC69" s="198"/>
      <c r="AD69" s="198"/>
      <c r="AE69" s="198"/>
      <c r="AF69" s="202"/>
      <c r="AG69" s="202"/>
      <c r="AH69" s="202"/>
      <c r="AI69" s="202"/>
      <c r="AJ69" s="202"/>
      <c r="AK69" s="198"/>
      <c r="AL69" s="198"/>
      <c r="AM69" s="200"/>
      <c r="AN69" s="7"/>
      <c r="AO69" s="7"/>
      <c r="AP69" s="7"/>
      <c r="AQ69" s="7"/>
      <c r="AR69" s="7"/>
      <c r="AS69" s="7"/>
      <c r="AT69" s="7"/>
      <c r="AU69" s="7"/>
    </row>
    <row r="70" spans="1:60" s="159" customFormat="1" ht="40.15" customHeight="1">
      <c r="A70" s="195"/>
      <c r="B70" s="198"/>
      <c r="C70" s="198"/>
      <c r="D70" s="198"/>
      <c r="E70" s="198" t="s">
        <v>274</v>
      </c>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200"/>
      <c r="AN70" s="7"/>
      <c r="AO70" s="7"/>
      <c r="AP70" s="7"/>
      <c r="AQ70" s="7"/>
      <c r="AR70" s="7"/>
      <c r="AS70" s="7"/>
      <c r="AT70" s="7"/>
      <c r="AU70" s="7"/>
    </row>
    <row r="71" spans="1:60" s="159" customFormat="1" ht="27.6" customHeight="1">
      <c r="A71" s="195"/>
      <c r="B71" s="198"/>
      <c r="C71" s="198"/>
      <c r="D71" s="198"/>
      <c r="E71" s="198"/>
      <c r="F71" s="198"/>
      <c r="G71" s="198"/>
      <c r="H71" s="198"/>
      <c r="I71" s="198"/>
      <c r="J71" s="198"/>
      <c r="K71" s="206"/>
      <c r="L71" s="206"/>
      <c r="M71" s="206"/>
      <c r="N71" s="206"/>
      <c r="O71" s="206"/>
      <c r="P71" s="206"/>
      <c r="Q71" s="202"/>
      <c r="R71" s="198" t="s">
        <v>10</v>
      </c>
      <c r="S71" s="202"/>
      <c r="T71" s="202"/>
      <c r="U71" s="202"/>
      <c r="V71" s="202"/>
      <c r="W71" s="202"/>
      <c r="X71" s="202"/>
      <c r="Y71" s="202"/>
      <c r="Z71" s="202"/>
      <c r="AA71" s="202"/>
      <c r="AB71" s="202"/>
      <c r="AC71" s="202"/>
      <c r="AD71" s="202"/>
      <c r="AE71" s="202"/>
      <c r="AF71" s="202"/>
      <c r="AG71" s="202"/>
      <c r="AH71" s="202"/>
      <c r="AI71" s="202"/>
      <c r="AJ71" s="202"/>
      <c r="AK71" s="198"/>
      <c r="AL71" s="198"/>
      <c r="AM71" s="200"/>
      <c r="AN71" s="7"/>
      <c r="AO71" s="7"/>
      <c r="AP71" s="7"/>
      <c r="AQ71" s="7"/>
      <c r="AR71" s="7"/>
      <c r="AS71" s="7"/>
      <c r="AT71" s="7"/>
      <c r="AU71" s="7"/>
    </row>
    <row r="72" spans="1:60" s="159" customFormat="1" ht="48.75" customHeight="1">
      <c r="A72" s="195"/>
      <c r="B72" s="201">
        <v>1</v>
      </c>
      <c r="C72" s="2934" t="s">
        <v>321</v>
      </c>
      <c r="D72" s="2934"/>
      <c r="E72" s="2934"/>
      <c r="F72" s="2934"/>
      <c r="G72" s="2934"/>
      <c r="H72" s="207">
        <f>C64</f>
        <v>0</v>
      </c>
      <c r="I72" s="207"/>
      <c r="J72" s="198"/>
      <c r="K72" s="206"/>
      <c r="L72" s="206"/>
      <c r="M72" s="206"/>
      <c r="N72" s="206"/>
      <c r="O72" s="206"/>
      <c r="P72" s="206"/>
      <c r="Q72" s="208"/>
      <c r="R72" s="208"/>
      <c r="S72" s="208"/>
      <c r="T72" s="208"/>
      <c r="U72" s="208"/>
      <c r="V72" s="208"/>
      <c r="W72" s="208"/>
      <c r="X72" s="208"/>
      <c r="Y72" s="208"/>
      <c r="Z72" s="208"/>
      <c r="AA72" s="208"/>
      <c r="AB72" s="208"/>
      <c r="AC72" s="208"/>
      <c r="AD72" s="208"/>
      <c r="AE72" s="208"/>
      <c r="AF72" s="208"/>
      <c r="AG72" s="208"/>
      <c r="AH72" s="208"/>
      <c r="AI72" s="208"/>
      <c r="AJ72" s="208"/>
      <c r="AK72" s="198"/>
      <c r="AL72" s="198"/>
      <c r="AM72" s="200"/>
      <c r="AN72" s="7"/>
      <c r="AO72" s="7"/>
      <c r="AP72" s="7"/>
      <c r="AQ72" s="7"/>
      <c r="AR72" s="7"/>
      <c r="AS72" s="7"/>
      <c r="AT72" s="7"/>
      <c r="AU72" s="7"/>
    </row>
    <row r="73" spans="1:60" s="159" customFormat="1" ht="48.75" customHeight="1">
      <c r="A73" s="195"/>
      <c r="B73" s="201">
        <v>2</v>
      </c>
      <c r="C73" s="2934" t="s">
        <v>322</v>
      </c>
      <c r="D73" s="2934"/>
      <c r="E73" s="2934"/>
      <c r="F73" s="2934"/>
      <c r="G73" s="2934"/>
      <c r="H73" s="206"/>
      <c r="I73" s="205"/>
      <c r="J73" s="206" t="s">
        <v>13</v>
      </c>
      <c r="K73" s="206"/>
      <c r="L73" s="206"/>
      <c r="M73" s="209"/>
      <c r="N73" s="206"/>
      <c r="O73" s="206"/>
      <c r="P73" s="206"/>
      <c r="Q73" s="202"/>
      <c r="R73" s="206" t="s">
        <v>14</v>
      </c>
      <c r="S73" s="206"/>
      <c r="T73" s="206"/>
      <c r="U73" s="206"/>
      <c r="V73" s="206"/>
      <c r="W73" s="206"/>
      <c r="X73" s="206"/>
      <c r="Y73" s="202"/>
      <c r="Z73" s="206" t="s">
        <v>239</v>
      </c>
      <c r="AA73" s="206"/>
      <c r="AB73" s="209"/>
      <c r="AC73" s="202"/>
      <c r="AD73" s="2940"/>
      <c r="AE73" s="2940"/>
      <c r="AF73" s="2940"/>
      <c r="AG73" s="2940"/>
      <c r="AH73" s="2940"/>
      <c r="AI73" s="2940"/>
      <c r="AJ73" s="2940"/>
      <c r="AK73" s="209" t="s">
        <v>88</v>
      </c>
      <c r="AL73" s="198"/>
      <c r="AM73" s="200"/>
      <c r="AN73" s="7"/>
      <c r="AO73" s="7"/>
      <c r="AP73" s="7"/>
      <c r="AQ73" s="7"/>
      <c r="AR73" s="7"/>
      <c r="AS73" s="7"/>
      <c r="AT73" s="7"/>
      <c r="AU73" s="7"/>
    </row>
    <row r="74" spans="1:60" s="159" customFormat="1" ht="48.75" customHeight="1">
      <c r="A74" s="195"/>
      <c r="B74" s="201">
        <v>3</v>
      </c>
      <c r="C74" s="2934" t="s">
        <v>323</v>
      </c>
      <c r="D74" s="2934"/>
      <c r="E74" s="2934"/>
      <c r="F74" s="2934"/>
      <c r="G74" s="2934"/>
      <c r="H74" s="2932" t="s">
        <v>1</v>
      </c>
      <c r="I74" s="2932"/>
      <c r="J74" s="252">
        <f>①利用!M20</f>
        <v>0</v>
      </c>
      <c r="K74" s="199" t="s">
        <v>2</v>
      </c>
      <c r="L74" s="253">
        <f>①利用!O20</f>
        <v>0</v>
      </c>
      <c r="M74" s="254" t="s">
        <v>3</v>
      </c>
      <c r="N74" s="253">
        <f>①利用!Q20</f>
        <v>0</v>
      </c>
      <c r="O74" s="199" t="s">
        <v>4</v>
      </c>
      <c r="P74" s="199" t="s">
        <v>15</v>
      </c>
      <c r="Q74" s="2933" t="str">
        <f>①利用!T20</f>
        <v/>
      </c>
      <c r="R74" s="2933"/>
      <c r="S74" s="198" t="s">
        <v>16</v>
      </c>
      <c r="T74" s="255">
        <f>①利用!W20</f>
        <v>0</v>
      </c>
      <c r="U74" s="199" t="s">
        <v>19</v>
      </c>
      <c r="V74" s="210">
        <f>①利用!Y20</f>
        <v>0</v>
      </c>
      <c r="W74" s="198" t="s">
        <v>20</v>
      </c>
      <c r="X74" s="198" t="s">
        <v>21</v>
      </c>
      <c r="Y74" s="198"/>
      <c r="Z74" s="204" t="s">
        <v>15</v>
      </c>
      <c r="AA74" s="2941">
        <f>①利用!AD20</f>
        <v>0</v>
      </c>
      <c r="AB74" s="2941"/>
      <c r="AC74" s="198" t="s">
        <v>16</v>
      </c>
      <c r="AD74" s="2932" t="s">
        <v>142</v>
      </c>
      <c r="AE74" s="2932"/>
      <c r="AF74" s="2941">
        <f>①利用!AI20</f>
        <v>1</v>
      </c>
      <c r="AG74" s="2941"/>
      <c r="AH74" s="201" t="s">
        <v>16</v>
      </c>
      <c r="AI74" s="198" t="s">
        <v>4</v>
      </c>
      <c r="AJ74" s="198"/>
      <c r="AK74" s="198"/>
      <c r="AL74" s="198"/>
      <c r="AM74" s="200"/>
      <c r="AN74" s="7"/>
      <c r="AO74" s="7"/>
      <c r="AP74" s="7"/>
      <c r="AQ74" s="7"/>
      <c r="AR74" s="7"/>
      <c r="AS74" s="7"/>
      <c r="AT74" s="7"/>
      <c r="AU74" s="7"/>
      <c r="BH74" s="159" t="s">
        <v>324</v>
      </c>
    </row>
    <row r="75" spans="1:60" s="159" customFormat="1" ht="48.75" customHeight="1">
      <c r="A75" s="195"/>
      <c r="B75" s="201"/>
      <c r="C75" s="201"/>
      <c r="D75" s="201"/>
      <c r="E75" s="201"/>
      <c r="F75" s="201"/>
      <c r="G75" s="201"/>
      <c r="H75" s="2932" t="s">
        <v>1</v>
      </c>
      <c r="I75" s="2932"/>
      <c r="J75" s="252">
        <f>①利用!M21</f>
        <v>0</v>
      </c>
      <c r="K75" s="199" t="s">
        <v>2</v>
      </c>
      <c r="L75" s="253">
        <f>①利用!O21</f>
        <v>0</v>
      </c>
      <c r="M75" s="254" t="s">
        <v>3</v>
      </c>
      <c r="N75" s="253">
        <f>①利用!Q21</f>
        <v>0</v>
      </c>
      <c r="O75" s="199" t="s">
        <v>4</v>
      </c>
      <c r="P75" s="199" t="s">
        <v>15</v>
      </c>
      <c r="Q75" s="2933" t="str">
        <f>①利用!T21</f>
        <v/>
      </c>
      <c r="R75" s="2933"/>
      <c r="S75" s="198" t="s">
        <v>16</v>
      </c>
      <c r="T75" s="255">
        <f>①利用!W21</f>
        <v>0</v>
      </c>
      <c r="U75" s="199" t="s">
        <v>19</v>
      </c>
      <c r="V75" s="210">
        <f>①利用!Y21</f>
        <v>0</v>
      </c>
      <c r="W75" s="198" t="s">
        <v>20</v>
      </c>
      <c r="X75" s="198" t="s">
        <v>23</v>
      </c>
      <c r="Y75" s="198"/>
      <c r="Z75" s="199"/>
      <c r="AA75" s="198"/>
      <c r="AB75" s="198"/>
      <c r="AC75" s="2934" t="s">
        <v>24</v>
      </c>
      <c r="AD75" s="2934"/>
      <c r="AE75" s="2934"/>
      <c r="AF75" s="2934"/>
      <c r="AG75" s="2934"/>
      <c r="AH75" s="2934"/>
      <c r="AI75" s="2934"/>
      <c r="AJ75" s="198"/>
      <c r="AK75" s="198"/>
      <c r="AL75" s="198"/>
      <c r="AM75" s="200"/>
      <c r="AN75" s="7"/>
      <c r="AO75" s="7"/>
      <c r="AP75" s="7"/>
      <c r="AQ75" s="7"/>
      <c r="AR75" s="7"/>
      <c r="AS75" s="7"/>
      <c r="AT75" s="7"/>
      <c r="AU75" s="7"/>
    </row>
    <row r="76" spans="1:60" ht="25.15" customHeight="1">
      <c r="A76" s="24"/>
      <c r="B76" s="214">
        <v>4</v>
      </c>
      <c r="C76" s="2935" t="s">
        <v>276</v>
      </c>
      <c r="D76" s="2935"/>
      <c r="E76" s="2935"/>
      <c r="F76" s="2935"/>
      <c r="G76" s="2935"/>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200"/>
      <c r="AX76" s="7"/>
      <c r="AY76" s="7"/>
      <c r="AZ76" s="7"/>
      <c r="BA76" s="7"/>
      <c r="BB76" s="7"/>
    </row>
    <row r="77" spans="1:60" ht="12" customHeight="1">
      <c r="A77" s="24"/>
      <c r="F77" s="211"/>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M77" s="23"/>
      <c r="AX77" s="7"/>
      <c r="AY77" s="7"/>
      <c r="AZ77" s="7"/>
      <c r="BA77" s="7"/>
      <c r="BB77" s="7"/>
    </row>
    <row r="78" spans="1:60" ht="37.5" customHeight="1">
      <c r="A78" s="24"/>
      <c r="I78" s="3031"/>
      <c r="J78" s="3032"/>
      <c r="K78" s="3032"/>
      <c r="L78" s="3032"/>
      <c r="M78" s="3033"/>
      <c r="N78" s="3034" t="s">
        <v>25</v>
      </c>
      <c r="O78" s="3035"/>
      <c r="P78" s="3035"/>
      <c r="Q78" s="3035"/>
      <c r="R78" s="3035"/>
      <c r="S78" s="3035"/>
      <c r="T78" s="3035"/>
      <c r="U78" s="3035"/>
      <c r="V78" s="3035" t="s">
        <v>26</v>
      </c>
      <c r="W78" s="3035"/>
      <c r="X78" s="3035"/>
      <c r="Y78" s="3035"/>
      <c r="Z78" s="3035"/>
      <c r="AA78" s="3035"/>
      <c r="AB78" s="3035"/>
      <c r="AC78" s="3035" t="s">
        <v>243</v>
      </c>
      <c r="AD78" s="3035"/>
      <c r="AE78" s="3035"/>
      <c r="AF78" s="3035"/>
      <c r="AG78" s="3035"/>
      <c r="AH78" s="3035"/>
      <c r="AI78" s="3035"/>
      <c r="AJ78" s="3035"/>
      <c r="AK78" s="3036"/>
      <c r="AM78" s="23"/>
      <c r="AX78" s="7"/>
      <c r="AY78" s="7"/>
      <c r="AZ78" s="7"/>
      <c r="BA78" s="7"/>
      <c r="BB78" s="7"/>
    </row>
    <row r="79" spans="1:60" ht="53.25" customHeight="1">
      <c r="A79" s="24"/>
      <c r="I79" s="3037" t="s">
        <v>28</v>
      </c>
      <c r="J79" s="3038"/>
      <c r="K79" s="3038"/>
      <c r="L79" s="3038"/>
      <c r="M79" s="3039"/>
      <c r="O79" s="133"/>
      <c r="P79" s="133"/>
      <c r="Q79" s="3040">
        <f>①利用!N23</f>
        <v>0</v>
      </c>
      <c r="R79" s="3040"/>
      <c r="S79" s="3040"/>
      <c r="T79" s="3040"/>
      <c r="U79" s="124" t="s">
        <v>29</v>
      </c>
      <c r="V79" s="130"/>
      <c r="W79" s="133"/>
      <c r="X79" s="3040">
        <f>①利用!V23</f>
        <v>0</v>
      </c>
      <c r="Y79" s="3040"/>
      <c r="Z79" s="3040"/>
      <c r="AA79" s="3041" t="s">
        <v>29</v>
      </c>
      <c r="AB79" s="3042"/>
      <c r="AC79" s="3029">
        <f>SUM(Q79,X79)</f>
        <v>0</v>
      </c>
      <c r="AD79" s="3029"/>
      <c r="AE79" s="3029"/>
      <c r="AF79" s="3029"/>
      <c r="AG79" s="3029"/>
      <c r="AH79" s="3029"/>
      <c r="AI79" s="3029"/>
      <c r="AJ79" s="3030"/>
      <c r="AK79" s="134" t="s">
        <v>29</v>
      </c>
      <c r="AM79" s="23"/>
      <c r="AX79" s="7"/>
      <c r="AY79" s="7"/>
      <c r="AZ79" s="7"/>
      <c r="BA79" s="7"/>
      <c r="BB79" s="7"/>
    </row>
    <row r="80" spans="1:60" ht="53.25" customHeight="1">
      <c r="A80" s="24"/>
      <c r="I80" s="3045" t="s">
        <v>30</v>
      </c>
      <c r="J80" s="3046"/>
      <c r="K80" s="3046"/>
      <c r="L80" s="3046"/>
      <c r="M80" s="3047"/>
      <c r="N80" s="157"/>
      <c r="O80" s="129"/>
      <c r="P80" s="129"/>
      <c r="Q80" s="3040">
        <f>①利用!N24</f>
        <v>0</v>
      </c>
      <c r="R80" s="3040"/>
      <c r="S80" s="3040"/>
      <c r="T80" s="3040"/>
      <c r="U80" s="125" t="s">
        <v>29</v>
      </c>
      <c r="V80" s="136"/>
      <c r="W80" s="129"/>
      <c r="X80" s="3040">
        <f>①利用!V24</f>
        <v>0</v>
      </c>
      <c r="Y80" s="3040"/>
      <c r="Z80" s="3040"/>
      <c r="AA80" s="3048" t="s">
        <v>29</v>
      </c>
      <c r="AB80" s="3049"/>
      <c r="AC80" s="3029">
        <f>SUM(Q80,X80)</f>
        <v>0</v>
      </c>
      <c r="AD80" s="3029"/>
      <c r="AE80" s="3029"/>
      <c r="AF80" s="3029"/>
      <c r="AG80" s="3029"/>
      <c r="AH80" s="3029"/>
      <c r="AI80" s="3029"/>
      <c r="AJ80" s="3030"/>
      <c r="AK80" s="131" t="s">
        <v>29</v>
      </c>
      <c r="AM80" s="23"/>
      <c r="AX80" s="7"/>
      <c r="AY80" s="7"/>
      <c r="AZ80" s="7"/>
      <c r="BA80" s="7"/>
      <c r="BB80" s="7"/>
    </row>
    <row r="81" spans="1:54" ht="53.25" customHeight="1">
      <c r="A81" s="24"/>
      <c r="C81" s="28"/>
      <c r="D81" s="28"/>
      <c r="I81" s="3045" t="s">
        <v>31</v>
      </c>
      <c r="J81" s="3046"/>
      <c r="K81" s="3046"/>
      <c r="L81" s="3046"/>
      <c r="M81" s="3047"/>
      <c r="N81" s="157"/>
      <c r="O81" s="129"/>
      <c r="P81" s="129"/>
      <c r="Q81" s="3040">
        <f>①利用!N25</f>
        <v>0</v>
      </c>
      <c r="R81" s="3040"/>
      <c r="S81" s="3040"/>
      <c r="T81" s="3040"/>
      <c r="U81" s="125" t="s">
        <v>29</v>
      </c>
      <c r="V81" s="136"/>
      <c r="W81" s="129"/>
      <c r="X81" s="3040">
        <f>①利用!V25</f>
        <v>0</v>
      </c>
      <c r="Y81" s="3040"/>
      <c r="Z81" s="3040"/>
      <c r="AA81" s="3048" t="s">
        <v>29</v>
      </c>
      <c r="AB81" s="3049"/>
      <c r="AC81" s="3029">
        <f>SUM(Q81,X81)</f>
        <v>0</v>
      </c>
      <c r="AD81" s="3029"/>
      <c r="AE81" s="3029"/>
      <c r="AF81" s="3029"/>
      <c r="AG81" s="3029"/>
      <c r="AH81" s="3029"/>
      <c r="AI81" s="3029"/>
      <c r="AJ81" s="3030"/>
      <c r="AK81" s="131" t="s">
        <v>29</v>
      </c>
      <c r="AM81" s="23"/>
      <c r="AX81" s="7"/>
      <c r="AY81" s="7"/>
      <c r="AZ81" s="7"/>
      <c r="BA81" s="7"/>
      <c r="BB81" s="7"/>
    </row>
    <row r="82" spans="1:54" ht="53.25" customHeight="1">
      <c r="A82" s="111"/>
      <c r="B82" s="28"/>
      <c r="C82" s="28"/>
      <c r="D82" s="28"/>
      <c r="I82" s="3045" t="s">
        <v>32</v>
      </c>
      <c r="J82" s="3046"/>
      <c r="K82" s="3046"/>
      <c r="L82" s="3046"/>
      <c r="M82" s="3047"/>
      <c r="N82" s="135"/>
      <c r="O82" s="129"/>
      <c r="P82" s="129"/>
      <c r="Q82" s="3040">
        <f>①利用!N26</f>
        <v>0</v>
      </c>
      <c r="R82" s="3040"/>
      <c r="S82" s="3040"/>
      <c r="T82" s="3040"/>
      <c r="U82" s="125" t="s">
        <v>29</v>
      </c>
      <c r="V82" s="136"/>
      <c r="W82" s="129"/>
      <c r="X82" s="3040">
        <f>①利用!V26</f>
        <v>0</v>
      </c>
      <c r="Y82" s="3040"/>
      <c r="Z82" s="3040"/>
      <c r="AA82" s="3048" t="s">
        <v>29</v>
      </c>
      <c r="AB82" s="3049"/>
      <c r="AC82" s="3029">
        <f>SUM(Q82,X82)</f>
        <v>0</v>
      </c>
      <c r="AD82" s="3029"/>
      <c r="AE82" s="3029"/>
      <c r="AF82" s="3029"/>
      <c r="AG82" s="3029"/>
      <c r="AH82" s="3029"/>
      <c r="AI82" s="3029"/>
      <c r="AJ82" s="3030"/>
      <c r="AK82" s="131" t="s">
        <v>29</v>
      </c>
      <c r="AM82" s="23"/>
      <c r="AX82" s="7"/>
      <c r="AY82" s="7"/>
      <c r="AZ82" s="7"/>
      <c r="BA82" s="7"/>
      <c r="BB82" s="7"/>
    </row>
    <row r="83" spans="1:54" ht="26.25" customHeight="1">
      <c r="A83" s="111"/>
      <c r="B83" s="28"/>
      <c r="C83" s="28"/>
      <c r="D83" s="28"/>
      <c r="I83" s="3050" t="s">
        <v>79</v>
      </c>
      <c r="J83" s="3051"/>
      <c r="K83" s="3054" t="s">
        <v>143</v>
      </c>
      <c r="L83" s="3056" t="s">
        <v>144</v>
      </c>
      <c r="M83" s="3057"/>
      <c r="N83" s="3060">
        <f>①利用!N27</f>
        <v>0</v>
      </c>
      <c r="O83" s="3061"/>
      <c r="P83" s="3062" t="s">
        <v>248</v>
      </c>
      <c r="Q83" s="3062"/>
      <c r="R83" s="3064">
        <f>①利用!Q27</f>
        <v>0</v>
      </c>
      <c r="S83" s="3065"/>
      <c r="T83" s="3065"/>
      <c r="U83" s="3048" t="s">
        <v>29</v>
      </c>
      <c r="V83" s="3067">
        <f>①利用!V27</f>
        <v>0</v>
      </c>
      <c r="W83" s="3061"/>
      <c r="X83" s="3068" t="s">
        <v>248</v>
      </c>
      <c r="Y83" s="3069">
        <f>①利用!Z27</f>
        <v>0</v>
      </c>
      <c r="Z83" s="3070"/>
      <c r="AA83" s="3048" t="s">
        <v>29</v>
      </c>
      <c r="AB83" s="3049"/>
      <c r="AC83" s="3071">
        <f>SUM(N83,V83)</f>
        <v>0</v>
      </c>
      <c r="AD83" s="3071"/>
      <c r="AE83" s="3072"/>
      <c r="AF83" s="3073" t="s">
        <v>248</v>
      </c>
      <c r="AG83" s="3074"/>
      <c r="AH83" s="3075">
        <f>SUM(R83,Y83)</f>
        <v>0</v>
      </c>
      <c r="AI83" s="3076"/>
      <c r="AJ83" s="3077"/>
      <c r="AK83" s="3110" t="s">
        <v>29</v>
      </c>
      <c r="AM83" s="23"/>
      <c r="AX83" s="7"/>
      <c r="AY83" s="7"/>
      <c r="AZ83" s="7"/>
      <c r="BA83" s="7"/>
      <c r="BB83" s="7"/>
    </row>
    <row r="84" spans="1:54" ht="36.75" customHeight="1">
      <c r="A84" s="111"/>
      <c r="B84" s="28"/>
      <c r="C84" s="28"/>
      <c r="D84" s="28"/>
      <c r="I84" s="3052"/>
      <c r="J84" s="3053"/>
      <c r="K84" s="3055"/>
      <c r="L84" s="3058"/>
      <c r="M84" s="3059"/>
      <c r="N84" s="3060"/>
      <c r="O84" s="3061"/>
      <c r="P84" s="3063"/>
      <c r="Q84" s="3063"/>
      <c r="R84" s="3066"/>
      <c r="S84" s="3066"/>
      <c r="T84" s="3066"/>
      <c r="U84" s="3048"/>
      <c r="V84" s="3067"/>
      <c r="W84" s="3061"/>
      <c r="X84" s="3068"/>
      <c r="Y84" s="3069"/>
      <c r="Z84" s="3070"/>
      <c r="AA84" s="3048"/>
      <c r="AB84" s="3049"/>
      <c r="AC84" s="3071"/>
      <c r="AD84" s="3071"/>
      <c r="AE84" s="3072"/>
      <c r="AF84" s="3073"/>
      <c r="AG84" s="3074"/>
      <c r="AH84" s="3075"/>
      <c r="AI84" s="3076"/>
      <c r="AJ84" s="3077"/>
      <c r="AK84" s="3111"/>
      <c r="AL84" s="1262"/>
      <c r="AM84" s="1264"/>
      <c r="AX84" s="7"/>
      <c r="AY84" s="7"/>
      <c r="AZ84" s="7"/>
      <c r="BA84" s="7"/>
      <c r="BB84" s="7"/>
    </row>
    <row r="85" spans="1:54" ht="53.25" customHeight="1">
      <c r="A85" s="111"/>
      <c r="B85" s="28"/>
      <c r="C85" s="28"/>
      <c r="D85" s="28"/>
      <c r="I85" s="3112" t="s">
        <v>242</v>
      </c>
      <c r="J85" s="3113"/>
      <c r="K85" s="3113"/>
      <c r="L85" s="3113"/>
      <c r="M85" s="3114"/>
      <c r="N85" s="3115">
        <f>SUM(N79:R83,)</f>
        <v>0</v>
      </c>
      <c r="O85" s="3115"/>
      <c r="P85" s="3115"/>
      <c r="Q85" s="3115"/>
      <c r="R85" s="3115"/>
      <c r="S85" s="3115"/>
      <c r="T85" s="3115"/>
      <c r="U85" s="132" t="s">
        <v>29</v>
      </c>
      <c r="V85" s="3116">
        <f>SUM(V79:Z83)</f>
        <v>0</v>
      </c>
      <c r="W85" s="3115"/>
      <c r="X85" s="3115"/>
      <c r="Y85" s="3115"/>
      <c r="Z85" s="3115"/>
      <c r="AA85" s="3117" t="s">
        <v>29</v>
      </c>
      <c r="AB85" s="3118"/>
      <c r="AC85" s="3116">
        <f>SUM(AC79:AJ83)</f>
        <v>0</v>
      </c>
      <c r="AD85" s="3115"/>
      <c r="AE85" s="3115"/>
      <c r="AF85" s="3115"/>
      <c r="AG85" s="3115"/>
      <c r="AH85" s="3115"/>
      <c r="AI85" s="3115"/>
      <c r="AJ85" s="3115"/>
      <c r="AK85" s="156" t="s">
        <v>29</v>
      </c>
      <c r="AL85" s="1262"/>
      <c r="AM85" s="1264"/>
      <c r="AX85" s="7"/>
      <c r="AY85" s="7"/>
      <c r="AZ85" s="7"/>
      <c r="BA85" s="7"/>
      <c r="BB85" s="7"/>
    </row>
    <row r="86" spans="1:54" ht="15.75" customHeight="1">
      <c r="A86" s="112"/>
      <c r="B86" s="113"/>
      <c r="C86" s="113"/>
      <c r="D86" s="113"/>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5"/>
      <c r="AX86" s="7"/>
      <c r="AY86" s="7"/>
      <c r="AZ86" s="7"/>
      <c r="BA86" s="7"/>
      <c r="BB86" s="7"/>
    </row>
    <row r="87" spans="1:54" ht="10.9" customHeight="1">
      <c r="A87" s="257"/>
      <c r="B87" s="28"/>
      <c r="C87" s="28"/>
      <c r="D87" s="28"/>
      <c r="AX87" s="7"/>
      <c r="AY87" s="7"/>
      <c r="AZ87" s="7"/>
      <c r="BA87" s="7"/>
      <c r="BB87" s="7"/>
    </row>
    <row r="88" spans="1:54" s="198" customFormat="1" ht="25.5" customHeight="1">
      <c r="A88" s="216"/>
      <c r="B88" s="3043" t="s">
        <v>169</v>
      </c>
      <c r="C88" s="3043"/>
      <c r="D88" s="201" t="s">
        <v>170</v>
      </c>
      <c r="E88" s="201"/>
      <c r="F88" s="201"/>
      <c r="G88" s="201"/>
      <c r="H88" s="201"/>
      <c r="I88" s="201"/>
      <c r="J88" s="160"/>
      <c r="K88" s="201"/>
      <c r="L88" s="201"/>
      <c r="M88" s="201"/>
      <c r="N88" s="201"/>
      <c r="O88" s="201"/>
      <c r="P88" s="201"/>
      <c r="Q88" s="201"/>
      <c r="R88" s="201"/>
      <c r="S88" s="201"/>
      <c r="T88" s="201"/>
      <c r="U88" s="201"/>
      <c r="V88" s="201"/>
      <c r="W88" s="201"/>
      <c r="X88" s="201"/>
      <c r="Y88" s="201"/>
      <c r="Z88" s="201"/>
      <c r="AA88" s="201"/>
      <c r="AB88" s="201"/>
      <c r="AL88" s="7"/>
      <c r="AM88" s="7"/>
      <c r="AN88" s="7"/>
      <c r="AO88" s="7"/>
      <c r="AP88" s="7"/>
      <c r="AQ88" s="7"/>
      <c r="AR88" s="7"/>
      <c r="AS88" s="7"/>
      <c r="AT88" s="7"/>
      <c r="AU88" s="7"/>
    </row>
    <row r="89" spans="1:54" s="198" customFormat="1" ht="25.5" customHeight="1">
      <c r="B89" s="201"/>
      <c r="C89" s="199"/>
      <c r="D89" s="198" t="s">
        <v>171</v>
      </c>
      <c r="J89" s="159"/>
      <c r="AC89" s="202"/>
      <c r="AD89" s="202"/>
      <c r="AE89" s="202"/>
      <c r="AF89" s="202"/>
      <c r="AG89" s="202"/>
      <c r="AH89" s="202"/>
      <c r="AI89" s="202"/>
      <c r="AJ89" s="202"/>
      <c r="AL89" s="7"/>
      <c r="AM89" s="7"/>
      <c r="AN89" s="7"/>
      <c r="AO89" s="7"/>
      <c r="AP89" s="7"/>
      <c r="AQ89" s="7"/>
      <c r="AR89" s="7"/>
      <c r="AS89" s="7"/>
      <c r="AT89" s="7"/>
      <c r="AU89" s="7"/>
    </row>
    <row r="90" spans="1:54" s="198" customFormat="1" ht="25.5" customHeight="1">
      <c r="B90" s="201"/>
      <c r="C90" s="199"/>
      <c r="D90" s="198" t="s">
        <v>172</v>
      </c>
      <c r="J90" s="159"/>
      <c r="AC90" s="202"/>
      <c r="AD90" s="202"/>
      <c r="AE90" s="202"/>
      <c r="AF90" s="202"/>
      <c r="AG90" s="202"/>
      <c r="AH90" s="202"/>
      <c r="AI90" s="202"/>
      <c r="AJ90" s="202"/>
      <c r="AL90" s="7"/>
      <c r="AM90" s="7"/>
      <c r="AN90" s="7"/>
      <c r="AO90" s="7"/>
      <c r="AP90" s="7"/>
      <c r="AQ90" s="7"/>
      <c r="AR90" s="7"/>
      <c r="AS90" s="7"/>
      <c r="AT90" s="7"/>
      <c r="AU90" s="7"/>
    </row>
    <row r="91" spans="1:54" s="198" customFormat="1" ht="25.5" customHeight="1">
      <c r="B91" s="201"/>
      <c r="C91" s="199"/>
      <c r="D91" s="198" t="s">
        <v>173</v>
      </c>
      <c r="J91" s="159"/>
      <c r="AL91" s="7"/>
      <c r="AM91" s="7"/>
      <c r="AN91" s="7"/>
      <c r="AO91" s="7"/>
      <c r="AP91" s="7"/>
      <c r="AQ91" s="7"/>
      <c r="AR91" s="7"/>
      <c r="AS91" s="7"/>
      <c r="AT91" s="7"/>
      <c r="AU91" s="7"/>
    </row>
    <row r="92" spans="1:54" s="198" customFormat="1" ht="25.5" customHeight="1">
      <c r="B92" s="201"/>
      <c r="C92" s="199"/>
      <c r="D92" s="216" t="s">
        <v>174</v>
      </c>
      <c r="E92" s="216"/>
      <c r="F92" s="216"/>
      <c r="G92" s="216"/>
      <c r="H92" s="216"/>
      <c r="I92" s="216"/>
      <c r="J92" s="219"/>
      <c r="K92" s="201"/>
      <c r="L92" s="201"/>
      <c r="M92" s="201"/>
      <c r="N92" s="201"/>
      <c r="O92" s="201"/>
      <c r="P92" s="201"/>
      <c r="Q92" s="201"/>
      <c r="R92" s="201"/>
      <c r="S92" s="201"/>
      <c r="T92" s="201"/>
      <c r="U92" s="201"/>
      <c r="V92" s="201"/>
      <c r="W92" s="201"/>
      <c r="X92" s="201"/>
      <c r="Y92" s="201"/>
      <c r="Z92" s="201"/>
      <c r="AA92" s="201"/>
      <c r="AB92" s="201"/>
      <c r="AL92" s="7"/>
      <c r="AM92" s="7"/>
      <c r="AN92" s="7"/>
      <c r="AO92" s="7"/>
      <c r="AP92" s="7"/>
      <c r="AQ92" s="7"/>
      <c r="AR92" s="7"/>
      <c r="AS92" s="7"/>
      <c r="AT92" s="7"/>
      <c r="AU92" s="7"/>
    </row>
    <row r="93" spans="1:54" ht="18.75" customHeight="1">
      <c r="AX93" s="7"/>
      <c r="AY93" s="7"/>
      <c r="AZ93" s="7"/>
      <c r="BA93" s="7"/>
      <c r="BB93" s="7"/>
    </row>
    <row r="94" spans="1:54" ht="18.75" customHeight="1">
      <c r="AX94" s="7"/>
      <c r="AY94" s="7"/>
      <c r="AZ94" s="7"/>
      <c r="BA94" s="7"/>
      <c r="BB94" s="7"/>
    </row>
    <row r="95" spans="1:54" ht="18.75" customHeight="1">
      <c r="AX95" s="7"/>
      <c r="AY95" s="7"/>
      <c r="AZ95" s="7"/>
      <c r="BA95" s="7"/>
      <c r="BB95" s="7"/>
    </row>
    <row r="96" spans="1:54" ht="18.75" customHeight="1">
      <c r="AX96" s="7"/>
      <c r="AY96" s="7"/>
      <c r="AZ96" s="7"/>
      <c r="BA96" s="7"/>
      <c r="BB96" s="7"/>
    </row>
    <row r="97" s="7" customFormat="1" ht="18.75" customHeight="1"/>
    <row r="98" s="7" customFormat="1" ht="18.75" customHeight="1"/>
    <row r="99" s="7" customFormat="1" ht="18.75" customHeight="1"/>
    <row r="100" s="7" customFormat="1" ht="18.75" customHeight="1"/>
    <row r="101" s="7" customFormat="1" ht="18.75" customHeight="1"/>
    <row r="102" s="7" customFormat="1" ht="18.75" customHeight="1"/>
    <row r="103" s="7" customFormat="1" ht="18.75" customHeight="1"/>
    <row r="104" s="7" customFormat="1" ht="18.75" customHeight="1"/>
    <row r="105" s="7" customFormat="1" ht="18.75" customHeight="1"/>
    <row r="106" s="7" customFormat="1" ht="18.75" customHeight="1"/>
    <row r="107" s="7" customFormat="1" ht="18.75" customHeight="1"/>
    <row r="108" s="7" customFormat="1" ht="18.75" customHeight="1"/>
    <row r="109" s="7" customFormat="1" ht="18.75" customHeight="1"/>
    <row r="110" s="7" customFormat="1" ht="18.75" customHeight="1"/>
    <row r="111" s="7" customFormat="1" ht="18.75" customHeight="1"/>
    <row r="112" s="7" customFormat="1" ht="18.75" customHeight="1"/>
    <row r="113" s="7" customFormat="1" ht="18.75" customHeight="1"/>
    <row r="114" s="7" customFormat="1" ht="18.75" customHeight="1"/>
    <row r="115" s="7" customFormat="1" ht="18.75" customHeight="1"/>
    <row r="116" s="7" customFormat="1" ht="18.75" customHeight="1"/>
    <row r="117" s="7" customFormat="1" ht="18.75" customHeight="1"/>
    <row r="118" s="7" customFormat="1" ht="18.75" customHeight="1"/>
    <row r="119" s="7" customFormat="1" ht="18.75" customHeight="1"/>
    <row r="120" s="7" customFormat="1" ht="18.75" customHeight="1"/>
    <row r="121" s="7" customFormat="1" ht="18.75" customHeight="1"/>
    <row r="122" s="7" customFormat="1" ht="18.75" customHeight="1"/>
    <row r="123" s="7" customFormat="1" ht="18.75" customHeight="1"/>
    <row r="124" s="7" customFormat="1" ht="18.75" customHeight="1"/>
    <row r="125" s="7" customFormat="1" ht="18.75" customHeight="1"/>
    <row r="126" s="7" customFormat="1" ht="18.75" customHeight="1"/>
    <row r="127" s="7" customFormat="1" ht="18.75" customHeight="1"/>
    <row r="128" s="7" customFormat="1" ht="18.75" customHeight="1"/>
    <row r="129" s="7" customFormat="1" ht="18.75" customHeight="1"/>
    <row r="130" s="7" customFormat="1" ht="18.75" customHeight="1"/>
    <row r="131" s="7" customFormat="1" ht="18.75" customHeight="1"/>
    <row r="132" s="7" customFormat="1" ht="18.75" customHeight="1"/>
    <row r="133" s="7" customFormat="1" ht="18.75" customHeight="1"/>
    <row r="134" s="7" customFormat="1" ht="18.75" customHeight="1"/>
    <row r="135" s="7" customFormat="1" ht="18.75" customHeight="1"/>
    <row r="136" s="7" customFormat="1" ht="18.75" customHeight="1"/>
    <row r="137" s="7" customFormat="1" ht="18.75" customHeight="1"/>
    <row r="138" s="7" customFormat="1" ht="18.75" customHeight="1"/>
    <row r="139" s="7" customFormat="1" ht="18.75" customHeight="1"/>
    <row r="140" s="7" customFormat="1" ht="18.75" customHeight="1"/>
    <row r="141" s="7" customFormat="1" ht="18.75" customHeight="1"/>
    <row r="142" s="7" customFormat="1" ht="18.75" customHeight="1"/>
    <row r="143" s="7" customFormat="1" ht="18.75" customHeight="1"/>
    <row r="144" s="7" customFormat="1" ht="18.75" customHeight="1"/>
    <row r="145" s="7" customFormat="1" ht="18.75" customHeight="1"/>
    <row r="146" s="7" customFormat="1" ht="18.75" customHeight="1"/>
    <row r="147" s="7" customFormat="1" ht="18.75" customHeight="1"/>
    <row r="148" s="7" customFormat="1" ht="18.75" customHeight="1"/>
    <row r="149" s="7" customFormat="1" ht="18.75" customHeight="1"/>
    <row r="150" s="7" customFormat="1" ht="18.75" customHeight="1"/>
    <row r="151" s="7" customFormat="1" ht="18.75" customHeight="1"/>
    <row r="152" s="7" customFormat="1" ht="18.75" customHeight="1"/>
    <row r="153" s="7" customFormat="1" ht="18.75" customHeight="1"/>
    <row r="154" s="7" customFormat="1" ht="18.75" customHeight="1"/>
    <row r="155" s="7" customFormat="1" ht="18.75" customHeight="1"/>
    <row r="156" s="7" customFormat="1" ht="18.75" customHeight="1"/>
    <row r="157" s="7" customFormat="1" ht="18.75" customHeight="1"/>
    <row r="158" s="7" customFormat="1" ht="18.75" customHeight="1"/>
    <row r="159" s="7" customFormat="1" ht="18.75" customHeight="1"/>
    <row r="160" s="7" customFormat="1" ht="18.75" customHeight="1"/>
    <row r="161" s="7" customFormat="1" ht="18.75" customHeight="1"/>
    <row r="162" s="7" customFormat="1" ht="18.75" customHeight="1"/>
    <row r="163" s="7" customFormat="1" ht="18.75" customHeight="1"/>
    <row r="164" s="7" customFormat="1" ht="18.75" customHeight="1"/>
    <row r="165" s="7" customFormat="1" ht="18.75" customHeight="1"/>
    <row r="166" s="7" customFormat="1" ht="18.75" customHeight="1"/>
    <row r="167" s="7" customFormat="1" ht="18.75" customHeight="1"/>
    <row r="168" s="7" customFormat="1" ht="18.75" customHeight="1"/>
    <row r="169" s="7" customFormat="1" ht="18.75" customHeight="1"/>
    <row r="170" s="7" customFormat="1" ht="18.75" customHeight="1"/>
    <row r="171" s="7" customFormat="1" ht="18.75" customHeight="1"/>
    <row r="172" s="7" customFormat="1" ht="18.75" customHeight="1"/>
    <row r="173" s="7" customFormat="1" ht="18.75" customHeight="1"/>
    <row r="174" s="7" customFormat="1" ht="18.75" customHeight="1"/>
    <row r="175" s="7" customFormat="1" ht="18.75" customHeight="1"/>
    <row r="176" s="7" customFormat="1" ht="18.75" customHeight="1"/>
    <row r="177" s="7" customFormat="1" ht="18.75" customHeight="1"/>
    <row r="178" s="7" customFormat="1" ht="18.75" customHeight="1"/>
    <row r="179" s="7" customFormat="1" ht="18.75" customHeight="1"/>
    <row r="180" s="7" customFormat="1" ht="18.75" customHeight="1"/>
    <row r="181" s="7" customFormat="1" ht="18.75" customHeight="1"/>
    <row r="182" s="7" customFormat="1" ht="18.75" customHeight="1"/>
    <row r="183" s="7" customFormat="1" ht="18.75" customHeight="1"/>
    <row r="184" s="7" customFormat="1" ht="18.75" customHeight="1"/>
    <row r="185" s="7" customFormat="1" ht="18.75" customHeight="1"/>
    <row r="186" s="7" customFormat="1" ht="18.75" customHeight="1"/>
    <row r="187" s="7" customFormat="1" ht="18.75" customHeight="1"/>
    <row r="188" s="7" customFormat="1" ht="18.75" customHeight="1"/>
    <row r="189" s="7" customFormat="1" ht="18.75" customHeight="1"/>
    <row r="190" s="7" customFormat="1" ht="18.75" customHeight="1"/>
    <row r="191" s="7" customFormat="1" ht="18.75" customHeight="1"/>
    <row r="192" s="7" customFormat="1" ht="14.25"/>
    <row r="193" s="7" customFormat="1" ht="14.25"/>
    <row r="194" s="7" customFormat="1" ht="14.25"/>
    <row r="195" s="7" customFormat="1" ht="14.25"/>
    <row r="196" s="7" customFormat="1" ht="14.25"/>
    <row r="197" s="7" customFormat="1" ht="14.25"/>
    <row r="198" s="7" customFormat="1" ht="14.25"/>
    <row r="199" s="7" customFormat="1" ht="14.25"/>
    <row r="200" s="7" customFormat="1" ht="14.25"/>
    <row r="201" s="7" customFormat="1" ht="14.25"/>
    <row r="202" s="7" customFormat="1" ht="14.25"/>
    <row r="203" s="7" customFormat="1" ht="14.25"/>
    <row r="204" s="7" customFormat="1" ht="14.25"/>
    <row r="205" s="7" customFormat="1" ht="14.25"/>
    <row r="206" s="7" customFormat="1" ht="14.25"/>
    <row r="207" s="7" customFormat="1" ht="14.25"/>
    <row r="208" s="7" customFormat="1" ht="14.25"/>
    <row r="209" s="7" customFormat="1" ht="14.25"/>
    <row r="210" s="7" customFormat="1" ht="14.25"/>
    <row r="211" s="7" customFormat="1" ht="14.25"/>
    <row r="212" s="7" customFormat="1" ht="14.25"/>
    <row r="213" s="7" customFormat="1" ht="14.25"/>
    <row r="214" s="7" customFormat="1" ht="14.25"/>
    <row r="215" s="7" customFormat="1" ht="14.25"/>
    <row r="216" s="7" customFormat="1" ht="14.25"/>
    <row r="217" s="7" customFormat="1" ht="14.25"/>
    <row r="218" s="7" customFormat="1" ht="14.25"/>
    <row r="219" s="7" customFormat="1" ht="14.25"/>
    <row r="220" s="7" customFormat="1" ht="14.25"/>
    <row r="221" s="7" customFormat="1" ht="14.25"/>
    <row r="222" s="7" customFormat="1" ht="14.25"/>
    <row r="223" s="7" customFormat="1" ht="14.25"/>
    <row r="224" s="7" customFormat="1" ht="14.25"/>
    <row r="225" s="7" customFormat="1" ht="14.25"/>
    <row r="226" s="7" customFormat="1" ht="14.25"/>
    <row r="227" s="7" customFormat="1" ht="14.25"/>
    <row r="228" s="7" customFormat="1" ht="14.25"/>
    <row r="229" s="7" customFormat="1" ht="14.25"/>
    <row r="230" s="7" customFormat="1" ht="14.25"/>
    <row r="231" s="7" customFormat="1" ht="14.25"/>
    <row r="232" s="7" customFormat="1" ht="14.25"/>
    <row r="233" s="7" customFormat="1" ht="14.25"/>
    <row r="234" s="7" customFormat="1" ht="14.25"/>
    <row r="235" s="7" customFormat="1" ht="14.25"/>
    <row r="236" s="7" customFormat="1" ht="14.25"/>
    <row r="237" s="7" customFormat="1" ht="14.25"/>
    <row r="238" s="7" customFormat="1" ht="14.25"/>
    <row r="239" s="7" customFormat="1" ht="14.25"/>
    <row r="240" s="7" customFormat="1" ht="14.25"/>
    <row r="241" s="7" customFormat="1" ht="14.25"/>
    <row r="242" s="7" customFormat="1" ht="14.25"/>
    <row r="243" s="7" customFormat="1" ht="14.25"/>
    <row r="244" s="7" customFormat="1" ht="14.25"/>
    <row r="245" s="7" customFormat="1" ht="14.25"/>
    <row r="246" s="7" customFormat="1" ht="14.25"/>
    <row r="247" s="7" customFormat="1" ht="14.25"/>
    <row r="248" s="7" customFormat="1" ht="14.25"/>
  </sheetData>
  <sheetProtection selectLockedCells="1"/>
  <mergeCells count="166">
    <mergeCell ref="AL84:AM85"/>
    <mergeCell ref="V14:Z16"/>
    <mergeCell ref="C20:AM22"/>
    <mergeCell ref="C17:AM19"/>
    <mergeCell ref="Y3:AG3"/>
    <mergeCell ref="Y4:AG6"/>
    <mergeCell ref="Y7:AG8"/>
    <mergeCell ref="Y9:AG10"/>
    <mergeCell ref="I14:M16"/>
    <mergeCell ref="N14:U16"/>
    <mergeCell ref="AK83:AK84"/>
    <mergeCell ref="I85:M85"/>
    <mergeCell ref="N85:T85"/>
    <mergeCell ref="V85:Z85"/>
    <mergeCell ref="AA85:AB85"/>
    <mergeCell ref="AC85:AJ85"/>
    <mergeCell ref="X80:Z80"/>
    <mergeCell ref="AA80:AB80"/>
    <mergeCell ref="AC80:AJ80"/>
    <mergeCell ref="I81:M81"/>
    <mergeCell ref="Q81:T81"/>
    <mergeCell ref="X81:Z81"/>
    <mergeCell ref="AA81:AB81"/>
    <mergeCell ref="C56:D56"/>
    <mergeCell ref="B88:C88"/>
    <mergeCell ref="AH61:AI61"/>
    <mergeCell ref="L62:Y63"/>
    <mergeCell ref="I82:M82"/>
    <mergeCell ref="Q82:T82"/>
    <mergeCell ref="X82:Z82"/>
    <mergeCell ref="AA82:AB82"/>
    <mergeCell ref="AC82:AJ82"/>
    <mergeCell ref="I83:J84"/>
    <mergeCell ref="K83:K84"/>
    <mergeCell ref="L83:M84"/>
    <mergeCell ref="N83:O84"/>
    <mergeCell ref="P83:Q84"/>
    <mergeCell ref="R83:T84"/>
    <mergeCell ref="U83:U84"/>
    <mergeCell ref="V83:W84"/>
    <mergeCell ref="X83:X84"/>
    <mergeCell ref="Y83:Z84"/>
    <mergeCell ref="AA83:AB84"/>
    <mergeCell ref="AC83:AE84"/>
    <mergeCell ref="AF83:AG84"/>
    <mergeCell ref="AH83:AJ84"/>
    <mergeCell ref="I80:M80"/>
    <mergeCell ref="Q80:T80"/>
    <mergeCell ref="AC81:AJ81"/>
    <mergeCell ref="I78:M78"/>
    <mergeCell ref="N78:U78"/>
    <mergeCell ref="V78:AB78"/>
    <mergeCell ref="AC78:AK78"/>
    <mergeCell ref="I79:M79"/>
    <mergeCell ref="Q79:T79"/>
    <mergeCell ref="X79:Z79"/>
    <mergeCell ref="AA79:AB79"/>
    <mergeCell ref="AC79:AJ79"/>
    <mergeCell ref="D65:F65"/>
    <mergeCell ref="H65:AE65"/>
    <mergeCell ref="AA14:AH16"/>
    <mergeCell ref="R39:S39"/>
    <mergeCell ref="R40:S40"/>
    <mergeCell ref="AF40:AG40"/>
    <mergeCell ref="AE33:AF33"/>
    <mergeCell ref="AE35:AF35"/>
    <mergeCell ref="AE36:AF36"/>
    <mergeCell ref="R47:S47"/>
    <mergeCell ref="R45:S45"/>
    <mergeCell ref="F56:G56"/>
    <mergeCell ref="C57:D57"/>
    <mergeCell ref="F57:G57"/>
    <mergeCell ref="C52:D52"/>
    <mergeCell ref="F52:G52"/>
    <mergeCell ref="C53:D53"/>
    <mergeCell ref="F53:G53"/>
    <mergeCell ref="AE47:AF47"/>
    <mergeCell ref="AE48:AF48"/>
    <mergeCell ref="C50:D50"/>
    <mergeCell ref="F50:G50"/>
    <mergeCell ref="C54:D54"/>
    <mergeCell ref="F54:G54"/>
    <mergeCell ref="R36:S36"/>
    <mergeCell ref="R37:S37"/>
    <mergeCell ref="R38:S38"/>
    <mergeCell ref="AI60:AK60"/>
    <mergeCell ref="Y31:AA31"/>
    <mergeCell ref="AD31:AH31"/>
    <mergeCell ref="Y61:AA61"/>
    <mergeCell ref="AB61:AC61"/>
    <mergeCell ref="C64:AB64"/>
    <mergeCell ref="AI31:AJ31"/>
    <mergeCell ref="C55:D55"/>
    <mergeCell ref="F55:G55"/>
    <mergeCell ref="C51:D51"/>
    <mergeCell ref="F51:G51"/>
    <mergeCell ref="R48:S48"/>
    <mergeCell ref="A47:B47"/>
    <mergeCell ref="J32:AK32"/>
    <mergeCell ref="AG48:AK48"/>
    <mergeCell ref="A33:B33"/>
    <mergeCell ref="A34:B34"/>
    <mergeCell ref="A37:B37"/>
    <mergeCell ref="A35:B35"/>
    <mergeCell ref="A36:B36"/>
    <mergeCell ref="A41:B41"/>
    <mergeCell ref="A38:B38"/>
    <mergeCell ref="A39:B39"/>
    <mergeCell ref="A42:B42"/>
    <mergeCell ref="A43:B43"/>
    <mergeCell ref="A40:B40"/>
    <mergeCell ref="A48:B48"/>
    <mergeCell ref="C36:I36"/>
    <mergeCell ref="C37:I37"/>
    <mergeCell ref="A44:B46"/>
    <mergeCell ref="AE37:AF37"/>
    <mergeCell ref="AE38:AF38"/>
    <mergeCell ref="R42:S42"/>
    <mergeCell ref="R43:S43"/>
    <mergeCell ref="R44:S44"/>
    <mergeCell ref="R46:S46"/>
    <mergeCell ref="A32:B32"/>
    <mergeCell ref="C3:H3"/>
    <mergeCell ref="I3:M3"/>
    <mergeCell ref="S8:T9"/>
    <mergeCell ref="P8:R9"/>
    <mergeCell ref="I8:O9"/>
    <mergeCell ref="M10:X10"/>
    <mergeCell ref="O5:W5"/>
    <mergeCell ref="I11:M13"/>
    <mergeCell ref="C11:H13"/>
    <mergeCell ref="C14:H16"/>
    <mergeCell ref="C4:H6"/>
    <mergeCell ref="I4:M6"/>
    <mergeCell ref="W8:X9"/>
    <mergeCell ref="U8:V9"/>
    <mergeCell ref="I7:X7"/>
    <mergeCell ref="I10:L10"/>
    <mergeCell ref="F31:X31"/>
    <mergeCell ref="C7:H7"/>
    <mergeCell ref="C8:H9"/>
    <mergeCell ref="C10:H10"/>
    <mergeCell ref="H75:I75"/>
    <mergeCell ref="Q75:R75"/>
    <mergeCell ref="AC75:AI75"/>
    <mergeCell ref="C76:G76"/>
    <mergeCell ref="AH3:AM3"/>
    <mergeCell ref="AH4:AM6"/>
    <mergeCell ref="C72:G72"/>
    <mergeCell ref="C73:G73"/>
    <mergeCell ref="AD73:AJ73"/>
    <mergeCell ref="C74:G74"/>
    <mergeCell ref="H74:I74"/>
    <mergeCell ref="Q74:R74"/>
    <mergeCell ref="AA74:AB74"/>
    <mergeCell ref="AD74:AE74"/>
    <mergeCell ref="AF74:AG74"/>
    <mergeCell ref="AI14:AM16"/>
    <mergeCell ref="AH7:AM8"/>
    <mergeCell ref="AH9:AM10"/>
    <mergeCell ref="W40:Y40"/>
    <mergeCell ref="Z40:AA40"/>
    <mergeCell ref="AB31:AC31"/>
    <mergeCell ref="R33:S33"/>
    <mergeCell ref="R34:S34"/>
    <mergeCell ref="R35:S35"/>
  </mergeCells>
  <phoneticPr fontId="2"/>
  <conditionalFormatting sqref="I7:X7">
    <cfRule type="containsBlanks" dxfId="7" priority="1">
      <formula>LEN(TRIM(I7))=0</formula>
    </cfRule>
  </conditionalFormatting>
  <conditionalFormatting sqref="AF74:AG74">
    <cfRule type="cellIs" dxfId="6" priority="2" operator="equal">
      <formula>#REF!</formula>
    </cfRule>
  </conditionalFormatting>
  <dataValidations count="2">
    <dataValidation type="list" allowBlank="1" showInputMessage="1" showErrorMessage="1" sqref="X36:X39 Z40 R33:R40 AF40 AE35:AE38 AE33 X33 AE47:AE48 X46:X48 R42:R48 L33:L48" xr:uid="{A7A8760A-F1DB-452E-931B-404790C8E468}">
      <formula1>$BF$33:$BF$34</formula1>
    </dataValidation>
    <dataValidation type="list" errorStyle="information" allowBlank="1" showInputMessage="1" showErrorMessage="1" sqref="I7:X7" xr:uid="{00000000-0002-0000-0900-000000000000}">
      <formula1>$AW$4:$AW$14</formula1>
    </dataValidation>
  </dataValidations>
  <pageMargins left="0.78740157480314965" right="0.70866141732283472" top="0.74803149606299213" bottom="0.74803149606299213" header="0.31496062992125984" footer="0.31496062992125984"/>
  <pageSetup paperSize="9" scale="66" fitToWidth="0" fitToHeight="0" orientation="portrait" errors="blank" r:id="rId1"/>
  <rowBreaks count="3" manualBreakCount="3">
    <brk id="30" max="38" man="1"/>
    <brk id="58" max="38" man="1"/>
    <brk id="92"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9592" r:id="rId4" name="Check Box 136">
              <controlPr defaultSize="0" autoFill="0" autoLine="0" autoPict="0">
                <anchor moveWithCells="1">
                  <from>
                    <xdr:col>14</xdr:col>
                    <xdr:colOff>171450</xdr:colOff>
                    <xdr:row>72</xdr:row>
                    <xdr:rowOff>95250</xdr:rowOff>
                  </from>
                  <to>
                    <xdr:col>17</xdr:col>
                    <xdr:colOff>66675</xdr:colOff>
                    <xdr:row>73</xdr:row>
                    <xdr:rowOff>0</xdr:rowOff>
                  </to>
                </anchor>
              </controlPr>
            </control>
          </mc:Choice>
        </mc:AlternateContent>
        <mc:AlternateContent xmlns:mc="http://schemas.openxmlformats.org/markup-compatibility/2006">
          <mc:Choice Requires="x14">
            <control shapeId="19593" r:id="rId5" name="Check Box 137">
              <controlPr locked="0" defaultSize="0" autoFill="0" autoLine="0" autoPict="0">
                <anchor moveWithCells="1">
                  <from>
                    <xdr:col>24</xdr:col>
                    <xdr:colOff>171450</xdr:colOff>
                    <xdr:row>72</xdr:row>
                    <xdr:rowOff>76200</xdr:rowOff>
                  </from>
                  <to>
                    <xdr:col>26</xdr:col>
                    <xdr:colOff>57150</xdr:colOff>
                    <xdr:row>72</xdr:row>
                    <xdr:rowOff>552450</xdr:rowOff>
                  </to>
                </anchor>
              </controlPr>
            </control>
          </mc:Choice>
        </mc:AlternateContent>
        <mc:AlternateContent xmlns:mc="http://schemas.openxmlformats.org/markup-compatibility/2006">
          <mc:Choice Requires="x14">
            <control shapeId="19595" r:id="rId6" name="Check Box 139">
              <controlPr locked="0" defaultSize="0" autoFill="0" autoLine="0" autoPict="0">
                <anchor moveWithCells="1">
                  <from>
                    <xdr:col>8</xdr:col>
                    <xdr:colOff>0</xdr:colOff>
                    <xdr:row>72</xdr:row>
                    <xdr:rowOff>95250</xdr:rowOff>
                  </from>
                  <to>
                    <xdr:col>8</xdr:col>
                    <xdr:colOff>323850</xdr:colOff>
                    <xdr:row>72</xdr:row>
                    <xdr:rowOff>533400</xdr:rowOff>
                  </to>
                </anchor>
              </controlPr>
            </control>
          </mc:Choice>
        </mc:AlternateContent>
        <mc:AlternateContent xmlns:mc="http://schemas.openxmlformats.org/markup-compatibility/2006">
          <mc:Choice Requires="x14">
            <control shapeId="19597" r:id="rId7" name="Check Box 141">
              <controlPr defaultSize="0" autoFill="0" autoLine="0" autoPict="0">
                <anchor moveWithCells="1" sizeWithCells="1">
                  <from>
                    <xdr:col>26</xdr:col>
                    <xdr:colOff>133350</xdr:colOff>
                    <xdr:row>74</xdr:row>
                    <xdr:rowOff>66675</xdr:rowOff>
                  </from>
                  <to>
                    <xdr:col>30</xdr:col>
                    <xdr:colOff>152400</xdr:colOff>
                    <xdr:row>74</xdr:row>
                    <xdr:rowOff>571500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①利用</vt:lpstr>
      <vt:lpstr>②名簿</vt:lpstr>
      <vt:lpstr>③料金</vt:lpstr>
      <vt:lpstr>④研修</vt:lpstr>
      <vt:lpstr>⑤食物</vt:lpstr>
      <vt:lpstr>⑥食材</vt:lpstr>
      <vt:lpstr>⑦ペーロン</vt:lpstr>
      <vt:lpstr>⑧免除</vt:lpstr>
      <vt:lpstr>⑨起案</vt:lpstr>
      <vt:lpstr>⑩飲料水</vt:lpstr>
      <vt:lpstr>⑪許可書</vt:lpstr>
      <vt:lpstr>⑫利用変更</vt:lpstr>
      <vt:lpstr>⑬変更</vt:lpstr>
      <vt:lpstr>⑭免除</vt:lpstr>
      <vt:lpstr>①利用!Print_Area</vt:lpstr>
      <vt:lpstr>②名簿!Print_Area</vt:lpstr>
      <vt:lpstr>③料金!Print_Area</vt:lpstr>
      <vt:lpstr>④研修!Print_Area</vt:lpstr>
      <vt:lpstr>⑤食物!Print_Area</vt:lpstr>
      <vt:lpstr>⑥食材!Print_Area</vt:lpstr>
      <vt:lpstr>⑦ペーロン!Print_Area</vt:lpstr>
      <vt:lpstr>⑧免除!Print_Area</vt:lpstr>
      <vt:lpstr>⑨起案!Print_Area</vt:lpstr>
      <vt:lpstr>⑩飲料水!Print_Area</vt:lpstr>
      <vt:lpstr>⑪許可書!Print_Area</vt:lpstr>
      <vt:lpstr>⑫利用変更!Print_Area</vt:lpstr>
      <vt:lpstr>⑬変更!Print_Area</vt:lpstr>
      <vt:lpstr>⑭免除!Print_Area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amakusa01</dc:creator>
  <cp:lastModifiedBy>t i</cp:lastModifiedBy>
  <cp:lastPrinted>2026-03-21T01:03:10Z</cp:lastPrinted>
  <dcterms:created xsi:type="dcterms:W3CDTF">2025-01-18T05:21:07Z</dcterms:created>
  <dcterms:modified xsi:type="dcterms:W3CDTF">2026-03-21T01:21:24Z</dcterms:modified>
</cp:coreProperties>
</file>