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11.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01 hp2013\system\"/>
    </mc:Choice>
  </mc:AlternateContent>
  <xr:revisionPtr revIDLastSave="0" documentId="13_ncr:1_{E311D2C6-442B-42AC-9114-B0BB22D1F5DD}" xr6:coauthVersionLast="47" xr6:coauthVersionMax="47" xr10:uidLastSave="{00000000-0000-0000-0000-000000000000}"/>
  <workbookProtection workbookAlgorithmName="SHA-512" workbookHashValue="edhdLIjfF20Ndjd+wSv0AkCohOCNxQbcFDp0ScahnZ511cvtQKr0qqE+sIMTPkt3klxvQ5a9a2oQy4EcxWfbZQ==" workbookSaltValue="WzCxrIHnK9VQ+zqsVk5r9g==" workbookSpinCount="100000" lockStructure="1"/>
  <bookViews>
    <workbookView xWindow="-108" yWindow="-108" windowWidth="23256" windowHeight="12456" tabRatio="850" xr2:uid="{433F8FDB-A5BF-4A49-AFA2-9A507E25E456}"/>
  </bookViews>
  <sheets>
    <sheet name="①利用" sheetId="1" r:id="rId1"/>
    <sheet name="②名簿" sheetId="16" r:id="rId2"/>
    <sheet name="③料金" sheetId="30" r:id="rId3"/>
    <sheet name="④研修" sheetId="28" r:id="rId4"/>
    <sheet name="⑤食物" sheetId="3" r:id="rId5"/>
    <sheet name="⑥食材" sheetId="24" r:id="rId6"/>
    <sheet name="⑦ペーロン" sheetId="35" r:id="rId7"/>
    <sheet name="⑧免除" sheetId="21" r:id="rId8"/>
    <sheet name="⑨起案" sheetId="18" state="hidden" r:id="rId9"/>
    <sheet name="⑩飲料水" sheetId="32" state="hidden" r:id="rId10"/>
    <sheet name="⑪許可書" sheetId="17" state="hidden" r:id="rId11"/>
    <sheet name="⑫利用変更" sheetId="31" state="hidden" r:id="rId12"/>
    <sheet name="⑬変更" sheetId="10" state="hidden" r:id="rId13"/>
    <sheet name="⑭免除" sheetId="11" state="hidden" r:id="rId14"/>
  </sheets>
  <definedNames>
    <definedName name="_xlnm.Print_Area" localSheetId="0">①利用!$C$2:$AL$31</definedName>
    <definedName name="_xlnm.Print_Area" localSheetId="1">②名簿!$C$23:$Z$133</definedName>
    <definedName name="_xlnm.Print_Area" localSheetId="2">③料金!$B$3:$V$182</definedName>
    <definedName name="_xlnm.Print_Area" localSheetId="3">④研修!$B$2:$AT$53</definedName>
    <definedName name="_xlnm.Print_Area" localSheetId="4">⑤食物!$C$2:$AP$83</definedName>
    <definedName name="_xlnm.Print_Area" localSheetId="5">⑥食材!$C$3:$AX$67</definedName>
    <definedName name="_xlnm.Print_Area" localSheetId="6">⑦ペーロン!$B$2:$AA$53</definedName>
    <definedName name="_xlnm.Print_Area" localSheetId="7">⑧免除!$C$2:$AE$48</definedName>
    <definedName name="_xlnm.Print_Area" localSheetId="8">⑨起案!$A$2:$AM$92</definedName>
    <definedName name="_xlnm.Print_Area" localSheetId="9">⑩飲料水!$C$2:$K$12</definedName>
    <definedName name="_xlnm.Print_Area" localSheetId="10">⑪許可書!$A$5:$AN$38</definedName>
    <definedName name="_xlnm.Print_Area" localSheetId="11">⑫利用変更!$B$1:$AK$31</definedName>
    <definedName name="_xlnm.Print_Area" localSheetId="12">⑬変更!$D$1:$Z$27</definedName>
    <definedName name="_xlnm.Print_Area" localSheetId="13">⑭免除!$D$1:$Z$27</definedName>
    <definedName name="月" localSheetId="11">#REF!</definedName>
    <definedName name="月">#REF!</definedName>
    <definedName name="都道府県" localSheetId="11">#REF!</definedName>
    <definedName name="都道府県">#REF!</definedName>
    <definedName name="日" localSheetId="11">#REF!</definedName>
    <definedName name="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6" i="30" l="1"/>
  <c r="Q45" i="30"/>
  <c r="Q43" i="30"/>
  <c r="Q58" i="30"/>
  <c r="AZ58" i="30" s="1"/>
  <c r="Q57" i="30"/>
  <c r="AZ57" i="30" s="1"/>
  <c r="Q51" i="30"/>
  <c r="Q50" i="30"/>
  <c r="Q48" i="30"/>
  <c r="Q47" i="30"/>
  <c r="Q49" i="30"/>
  <c r="AQ59" i="30"/>
  <c r="AR59" i="30"/>
  <c r="AS59" i="30"/>
  <c r="AQ72" i="30"/>
  <c r="AR72" i="30"/>
  <c r="AS72" i="30"/>
  <c r="AQ73" i="30"/>
  <c r="AR73" i="30"/>
  <c r="AS73" i="30"/>
  <c r="AQ71" i="30"/>
  <c r="AR71" i="30"/>
  <c r="AS71" i="30"/>
  <c r="AQ65" i="30"/>
  <c r="AR65" i="30"/>
  <c r="AS65" i="30"/>
  <c r="AQ66" i="30"/>
  <c r="AR66" i="30"/>
  <c r="AS66" i="30"/>
  <c r="AQ67" i="30"/>
  <c r="AR67" i="30"/>
  <c r="AS67" i="30"/>
  <c r="AQ68" i="30"/>
  <c r="AR68" i="30"/>
  <c r="AS68" i="30"/>
  <c r="AQ69" i="30"/>
  <c r="AR69" i="30"/>
  <c r="AS69" i="30"/>
  <c r="AZ32" i="30"/>
  <c r="AZ33" i="30"/>
  <c r="AZ34" i="30"/>
  <c r="AZ35" i="30"/>
  <c r="AZ40" i="30"/>
  <c r="AZ41" i="30"/>
  <c r="AZ42" i="30"/>
  <c r="AZ46" i="30"/>
  <c r="AZ52" i="30"/>
  <c r="AZ53" i="30"/>
  <c r="AZ54" i="30"/>
  <c r="AZ55" i="30"/>
  <c r="AZ56" i="30"/>
  <c r="AZ31" i="30"/>
  <c r="AZ15" i="30"/>
  <c r="AZ14" i="30"/>
  <c r="BC40" i="3" l="1"/>
  <c r="BD40" i="3"/>
  <c r="BE40" i="3"/>
  <c r="BC41" i="3"/>
  <c r="BD41" i="3"/>
  <c r="BE41" i="3"/>
  <c r="BC42" i="3"/>
  <c r="BD42" i="3"/>
  <c r="BE42" i="3"/>
  <c r="BF42" i="3" s="1"/>
  <c r="BC43" i="3"/>
  <c r="BD43" i="3"/>
  <c r="BE43" i="3"/>
  <c r="BC44" i="3"/>
  <c r="BD44" i="3"/>
  <c r="BE44" i="3"/>
  <c r="BC45" i="3"/>
  <c r="BD45" i="3"/>
  <c r="BE45" i="3"/>
  <c r="BC46" i="3"/>
  <c r="BD46" i="3"/>
  <c r="BE46" i="3"/>
  <c r="BC47" i="3"/>
  <c r="BD47" i="3"/>
  <c r="BE47" i="3"/>
  <c r="BC48" i="3"/>
  <c r="BD48" i="3"/>
  <c r="BE48" i="3"/>
  <c r="BC49" i="3"/>
  <c r="BD49" i="3"/>
  <c r="BE49" i="3"/>
  <c r="BC50" i="3"/>
  <c r="BD50" i="3"/>
  <c r="BE50" i="3"/>
  <c r="BC51" i="3"/>
  <c r="BD51" i="3"/>
  <c r="BE51" i="3"/>
  <c r="BC52" i="3"/>
  <c r="BD52" i="3"/>
  <c r="BE52" i="3"/>
  <c r="BC53" i="3"/>
  <c r="BD53" i="3"/>
  <c r="BE53" i="3"/>
  <c r="BC54" i="3"/>
  <c r="BD54" i="3"/>
  <c r="BE54" i="3"/>
  <c r="BC55" i="3"/>
  <c r="BD55" i="3"/>
  <c r="BE55" i="3"/>
  <c r="BC56" i="3"/>
  <c r="BD56" i="3"/>
  <c r="BE56" i="3"/>
  <c r="BC57" i="3"/>
  <c r="BD57" i="3"/>
  <c r="BE57" i="3"/>
  <c r="BC58" i="3"/>
  <c r="BD58" i="3"/>
  <c r="BE58" i="3"/>
  <c r="BC59" i="3"/>
  <c r="BD59" i="3"/>
  <c r="BE59" i="3"/>
  <c r="BC60" i="3"/>
  <c r="BD60" i="3"/>
  <c r="BE60" i="3"/>
  <c r="BC61" i="3"/>
  <c r="BD61" i="3"/>
  <c r="BE61" i="3"/>
  <c r="BC62" i="3"/>
  <c r="BD62" i="3"/>
  <c r="BE62" i="3"/>
  <c r="BC63" i="3"/>
  <c r="BD63" i="3"/>
  <c r="BE63" i="3"/>
  <c r="BC64" i="3"/>
  <c r="BD64" i="3"/>
  <c r="BE64" i="3"/>
  <c r="BC65" i="3"/>
  <c r="BD65" i="3"/>
  <c r="BE65" i="3"/>
  <c r="BC66" i="3"/>
  <c r="BD66" i="3"/>
  <c r="BE66" i="3"/>
  <c r="BC67" i="3"/>
  <c r="BD67" i="3"/>
  <c r="BE67" i="3"/>
  <c r="BC68" i="3"/>
  <c r="BD68" i="3"/>
  <c r="BE68" i="3"/>
  <c r="BC69" i="3"/>
  <c r="BD69" i="3"/>
  <c r="BE69" i="3"/>
  <c r="BC70" i="3"/>
  <c r="BD70" i="3"/>
  <c r="BE70" i="3"/>
  <c r="BC71" i="3"/>
  <c r="BD71" i="3"/>
  <c r="BE71" i="3"/>
  <c r="BC32" i="3"/>
  <c r="BD32" i="3"/>
  <c r="BE32" i="3"/>
  <c r="BC33" i="3"/>
  <c r="BD33" i="3"/>
  <c r="BE33" i="3"/>
  <c r="BC34" i="3"/>
  <c r="BD34" i="3"/>
  <c r="BE34" i="3"/>
  <c r="BC35" i="3"/>
  <c r="BD35" i="3"/>
  <c r="BE35" i="3"/>
  <c r="BC36" i="3"/>
  <c r="BD36" i="3"/>
  <c r="BE36" i="3"/>
  <c r="BC37" i="3"/>
  <c r="BD37" i="3"/>
  <c r="BE37" i="3"/>
  <c r="BC38" i="3"/>
  <c r="BD38" i="3"/>
  <c r="BE38" i="3"/>
  <c r="BC39" i="3"/>
  <c r="BD39" i="3"/>
  <c r="BE39" i="3"/>
  <c r="AK39" i="3"/>
  <c r="AB39" i="3"/>
  <c r="R39" i="3"/>
  <c r="J39" i="3"/>
  <c r="C39" i="3"/>
  <c r="AX32" i="30"/>
  <c r="AY32" i="30"/>
  <c r="AX33" i="30"/>
  <c r="AY33" i="30"/>
  <c r="AX34" i="30"/>
  <c r="AY34" i="30"/>
  <c r="AX35" i="30"/>
  <c r="AY35" i="30"/>
  <c r="AX40" i="30"/>
  <c r="AY40" i="30"/>
  <c r="AX41" i="30"/>
  <c r="AY41" i="30"/>
  <c r="AX42" i="30"/>
  <c r="AY42" i="30"/>
  <c r="AX46" i="30"/>
  <c r="AY46" i="30"/>
  <c r="AX52" i="30"/>
  <c r="AY52" i="30"/>
  <c r="AX53" i="30"/>
  <c r="AY53" i="30"/>
  <c r="AX54" i="30"/>
  <c r="AY54" i="30"/>
  <c r="AX55" i="30"/>
  <c r="AY55" i="30"/>
  <c r="AX56" i="30"/>
  <c r="AY56" i="30"/>
  <c r="AY31" i="30"/>
  <c r="AX31" i="30"/>
  <c r="AQ32" i="30"/>
  <c r="AR32" i="30"/>
  <c r="AS32" i="30"/>
  <c r="AQ33" i="30"/>
  <c r="AR33" i="30"/>
  <c r="AS33" i="30"/>
  <c r="AQ34" i="30"/>
  <c r="AR34" i="30"/>
  <c r="AS34" i="30"/>
  <c r="AQ35" i="30"/>
  <c r="AR35" i="30"/>
  <c r="AS35" i="30"/>
  <c r="AQ36" i="30"/>
  <c r="AR36" i="30"/>
  <c r="AS36" i="30"/>
  <c r="AQ37" i="30"/>
  <c r="AR37" i="30"/>
  <c r="AS37" i="30"/>
  <c r="AQ39" i="30"/>
  <c r="AR39" i="30"/>
  <c r="AS39" i="30"/>
  <c r="AQ40" i="30"/>
  <c r="AR40" i="30"/>
  <c r="AS40" i="30"/>
  <c r="AQ41" i="30"/>
  <c r="AR41" i="30"/>
  <c r="AS41" i="30"/>
  <c r="AQ42" i="30"/>
  <c r="AR42" i="30"/>
  <c r="AS42" i="30"/>
  <c r="AQ43" i="30"/>
  <c r="AR43" i="30"/>
  <c r="AS43" i="30"/>
  <c r="AQ44" i="30"/>
  <c r="AR44" i="30"/>
  <c r="AS44" i="30"/>
  <c r="AQ45" i="30"/>
  <c r="AR45" i="30"/>
  <c r="AS45" i="30"/>
  <c r="AQ47" i="30"/>
  <c r="AR47" i="30"/>
  <c r="AS47" i="30"/>
  <c r="AQ48" i="30"/>
  <c r="AR48" i="30"/>
  <c r="AS48" i="30"/>
  <c r="AQ49" i="30"/>
  <c r="AR49" i="30"/>
  <c r="AS49" i="30"/>
  <c r="AQ50" i="30"/>
  <c r="AR50" i="30"/>
  <c r="AS50" i="30"/>
  <c r="AQ51" i="30"/>
  <c r="AR51" i="30"/>
  <c r="AS51" i="30"/>
  <c r="AQ52" i="30"/>
  <c r="AR52" i="30"/>
  <c r="AS52" i="30"/>
  <c r="AQ53" i="30"/>
  <c r="AR53" i="30"/>
  <c r="AS53" i="30"/>
  <c r="AQ55" i="30"/>
  <c r="AR55" i="30"/>
  <c r="AS55" i="30"/>
  <c r="AQ56" i="30"/>
  <c r="AR56" i="30"/>
  <c r="AS56" i="30"/>
  <c r="AQ57" i="30"/>
  <c r="AR57" i="30"/>
  <c r="AS57" i="30"/>
  <c r="AQ58" i="30"/>
  <c r="AR58" i="30"/>
  <c r="AS58" i="30"/>
  <c r="AQ60" i="30"/>
  <c r="AR60" i="30"/>
  <c r="AS60" i="30"/>
  <c r="AQ61" i="30"/>
  <c r="AR61" i="30"/>
  <c r="AS61" i="30"/>
  <c r="AQ63" i="30"/>
  <c r="AR63" i="30"/>
  <c r="AS63" i="30"/>
  <c r="AQ64" i="30"/>
  <c r="AR64" i="30"/>
  <c r="AS64" i="30"/>
  <c r="AS31" i="30"/>
  <c r="AR31" i="30"/>
  <c r="AQ31" i="30"/>
  <c r="AZ26" i="30"/>
  <c r="AZ25" i="30"/>
  <c r="AZ24" i="30"/>
  <c r="AZ23" i="30"/>
  <c r="AZ22" i="30"/>
  <c r="AY26" i="30"/>
  <c r="AY25" i="30"/>
  <c r="AY24" i="30"/>
  <c r="AY23" i="30"/>
  <c r="AY22" i="30"/>
  <c r="AX26" i="30"/>
  <c r="AX25" i="30"/>
  <c r="AX24" i="30"/>
  <c r="AX23" i="30"/>
  <c r="AX22" i="30"/>
  <c r="AS26" i="30"/>
  <c r="AS25" i="30"/>
  <c r="AS24" i="30"/>
  <c r="AS23" i="30"/>
  <c r="AS22" i="30"/>
  <c r="AR26" i="30"/>
  <c r="AR25" i="30"/>
  <c r="AR24" i="30"/>
  <c r="AR23" i="30"/>
  <c r="AR22" i="30"/>
  <c r="AQ26" i="30"/>
  <c r="AQ25" i="30"/>
  <c r="AQ24" i="30"/>
  <c r="AQ23" i="30"/>
  <c r="AQ22" i="30"/>
  <c r="AP26" i="30"/>
  <c r="AO26" i="30"/>
  <c r="AN26" i="30"/>
  <c r="AP25" i="30"/>
  <c r="AO25" i="30"/>
  <c r="AN25" i="30"/>
  <c r="AP24" i="30"/>
  <c r="AO24" i="30"/>
  <c r="AN24" i="30"/>
  <c r="AP23" i="30"/>
  <c r="AO23" i="30"/>
  <c r="AN23" i="30"/>
  <c r="AP22" i="30"/>
  <c r="AO22" i="30"/>
  <c r="AN22" i="30"/>
  <c r="BA3" i="30"/>
  <c r="BA4" i="30"/>
  <c r="AQ5" i="30"/>
  <c r="BA5" i="30"/>
  <c r="AQ14" i="30"/>
  <c r="AR14" i="30"/>
  <c r="AS14" i="30"/>
  <c r="AX14" i="30"/>
  <c r="AY14" i="30"/>
  <c r="AQ15" i="30"/>
  <c r="AR15" i="30"/>
  <c r="AS15" i="30"/>
  <c r="AX15" i="30"/>
  <c r="AY15" i="30"/>
  <c r="AQ16" i="30"/>
  <c r="AR16" i="30"/>
  <c r="AS16" i="30"/>
  <c r="AX16" i="30"/>
  <c r="AY16" i="30"/>
  <c r="AZ16" i="30"/>
  <c r="AQ17" i="30"/>
  <c r="AR17" i="30"/>
  <c r="AS17" i="30"/>
  <c r="AX17" i="30"/>
  <c r="AY17" i="30"/>
  <c r="AZ17" i="30"/>
  <c r="AQ18" i="30"/>
  <c r="AR18" i="30"/>
  <c r="AS18" i="30"/>
  <c r="AX18" i="30"/>
  <c r="AY18" i="30"/>
  <c r="AZ18" i="30"/>
  <c r="AY66" i="3"/>
  <c r="AZ66" i="3"/>
  <c r="BA66" i="3"/>
  <c r="BB66" i="3"/>
  <c r="AY67" i="3"/>
  <c r="AZ67" i="3"/>
  <c r="BA67" i="3"/>
  <c r="BB67" i="3"/>
  <c r="AY68" i="3"/>
  <c r="AZ68" i="3"/>
  <c r="BA68" i="3"/>
  <c r="BB68" i="3"/>
  <c r="AY69" i="3"/>
  <c r="AZ69" i="3"/>
  <c r="BA69" i="3"/>
  <c r="BB69" i="3"/>
  <c r="AY70" i="3"/>
  <c r="AZ70" i="3"/>
  <c r="BA70" i="3"/>
  <c r="BB70" i="3"/>
  <c r="AY71" i="3"/>
  <c r="AZ71" i="3"/>
  <c r="BA71" i="3"/>
  <c r="BB71" i="3"/>
  <c r="AY32" i="3"/>
  <c r="AZ32" i="3"/>
  <c r="AY33" i="3"/>
  <c r="AZ33" i="3"/>
  <c r="AY34" i="3"/>
  <c r="AZ34" i="3"/>
  <c r="AY35" i="3"/>
  <c r="AZ35" i="3"/>
  <c r="AY36" i="3"/>
  <c r="AZ36" i="3"/>
  <c r="AY37" i="3"/>
  <c r="AZ37" i="3"/>
  <c r="AY38" i="3"/>
  <c r="AZ38" i="3"/>
  <c r="AY39" i="3"/>
  <c r="AZ39" i="3"/>
  <c r="AY40" i="3"/>
  <c r="AZ40" i="3"/>
  <c r="AY41" i="3"/>
  <c r="AZ41" i="3"/>
  <c r="AY42" i="3"/>
  <c r="AZ42" i="3"/>
  <c r="AY43" i="3"/>
  <c r="AZ43" i="3"/>
  <c r="AY44" i="3"/>
  <c r="AZ44" i="3"/>
  <c r="AY45" i="3"/>
  <c r="AZ45" i="3"/>
  <c r="AY46" i="3"/>
  <c r="AZ46" i="3"/>
  <c r="AY47" i="3"/>
  <c r="AZ47" i="3"/>
  <c r="AY48" i="3"/>
  <c r="AZ48" i="3"/>
  <c r="AY49" i="3"/>
  <c r="AZ49" i="3"/>
  <c r="AY50" i="3"/>
  <c r="AZ50" i="3"/>
  <c r="AY51" i="3"/>
  <c r="AZ51" i="3"/>
  <c r="AY52" i="3"/>
  <c r="AZ52" i="3"/>
  <c r="AY53" i="3"/>
  <c r="AZ53" i="3"/>
  <c r="AY54" i="3"/>
  <c r="AZ54" i="3"/>
  <c r="AY55" i="3"/>
  <c r="AZ55" i="3"/>
  <c r="AY56" i="3"/>
  <c r="AZ56" i="3"/>
  <c r="AY57" i="3"/>
  <c r="AZ57" i="3"/>
  <c r="AY58" i="3"/>
  <c r="AZ58" i="3"/>
  <c r="AY59" i="3"/>
  <c r="AZ59" i="3"/>
  <c r="AY60" i="3"/>
  <c r="AZ60" i="3"/>
  <c r="AY61" i="3"/>
  <c r="AZ61" i="3"/>
  <c r="AY62" i="3"/>
  <c r="AZ62" i="3"/>
  <c r="AY63" i="3"/>
  <c r="AZ63" i="3"/>
  <c r="AY64" i="3"/>
  <c r="AZ64" i="3"/>
  <c r="AY65" i="3"/>
  <c r="AZ65" i="3"/>
  <c r="BA32" i="3"/>
  <c r="BB32" i="3"/>
  <c r="BA33" i="3"/>
  <c r="BB33" i="3"/>
  <c r="BA34" i="3"/>
  <c r="BB34" i="3"/>
  <c r="BA35" i="3"/>
  <c r="BA36" i="3"/>
  <c r="BB36" i="3"/>
  <c r="BA37" i="3"/>
  <c r="BB37" i="3"/>
  <c r="BA38" i="3"/>
  <c r="BB38" i="3"/>
  <c r="BA39" i="3"/>
  <c r="BB39" i="3"/>
  <c r="BA40" i="3"/>
  <c r="BB40" i="3"/>
  <c r="BA41" i="3"/>
  <c r="BB41" i="3"/>
  <c r="BA42" i="3"/>
  <c r="BB42" i="3"/>
  <c r="BA43" i="3"/>
  <c r="BB43" i="3"/>
  <c r="BA44" i="3"/>
  <c r="BB44" i="3"/>
  <c r="BA45" i="3"/>
  <c r="BB45" i="3"/>
  <c r="BA46" i="3"/>
  <c r="BA47" i="3"/>
  <c r="BB47" i="3"/>
  <c r="BA48" i="3"/>
  <c r="BB48" i="3"/>
  <c r="BA49" i="3"/>
  <c r="BB49" i="3"/>
  <c r="BA50" i="3"/>
  <c r="BB50" i="3"/>
  <c r="BA51" i="3"/>
  <c r="BB51" i="3"/>
  <c r="BA52" i="3"/>
  <c r="BB52" i="3"/>
  <c r="BA53" i="3"/>
  <c r="BB53" i="3"/>
  <c r="BA54" i="3"/>
  <c r="BA55" i="3"/>
  <c r="BB55" i="3"/>
  <c r="BA56" i="3"/>
  <c r="BB56" i="3"/>
  <c r="BA57" i="3"/>
  <c r="BB57" i="3"/>
  <c r="BA58" i="3"/>
  <c r="BB58" i="3"/>
  <c r="BA59" i="3"/>
  <c r="BB59" i="3"/>
  <c r="BA60" i="3"/>
  <c r="BB60" i="3"/>
  <c r="BA61" i="3"/>
  <c r="BB61" i="3"/>
  <c r="BA62" i="3"/>
  <c r="BA63" i="3"/>
  <c r="BB63" i="3"/>
  <c r="BA64" i="3"/>
  <c r="BB64" i="3"/>
  <c r="BA65" i="3"/>
  <c r="BB65" i="3"/>
  <c r="BA31" i="3"/>
  <c r="BB31" i="3"/>
  <c r="BC31" i="3"/>
  <c r="BD31" i="3"/>
  <c r="BE31" i="3"/>
  <c r="L31" i="30"/>
  <c r="W22" i="30"/>
  <c r="L32" i="30"/>
  <c r="W23" i="30"/>
  <c r="L33" i="30"/>
  <c r="W24" i="30"/>
  <c r="W25" i="30"/>
  <c r="L35" i="30"/>
  <c r="W26" i="30"/>
  <c r="AZ36" i="30"/>
  <c r="W27" i="30"/>
  <c r="L37" i="30"/>
  <c r="Q37" i="30"/>
  <c r="W28" i="30"/>
  <c r="G38" i="30"/>
  <c r="BB35" i="3" s="1"/>
  <c r="L38" i="30"/>
  <c r="Q38" i="30"/>
  <c r="W29" i="30"/>
  <c r="Q39" i="30"/>
  <c r="W30" i="30"/>
  <c r="L40" i="30"/>
  <c r="W31" i="30"/>
  <c r="L41" i="30"/>
  <c r="W32" i="30"/>
  <c r="W33" i="30"/>
  <c r="L43" i="30"/>
  <c r="W34" i="30"/>
  <c r="Q44" i="30"/>
  <c r="W35" i="30"/>
  <c r="L45" i="30"/>
  <c r="W36" i="30"/>
  <c r="G46" i="30"/>
  <c r="AQ46" i="30" s="1"/>
  <c r="L46" i="30"/>
  <c r="W37" i="30"/>
  <c r="W38" i="30"/>
  <c r="L48" i="30"/>
  <c r="W39" i="30"/>
  <c r="L49" i="30"/>
  <c r="W40" i="30"/>
  <c r="W41" i="30"/>
  <c r="L51" i="30"/>
  <c r="W42" i="30"/>
  <c r="W43" i="30"/>
  <c r="L53" i="30"/>
  <c r="W44" i="30"/>
  <c r="G54" i="30"/>
  <c r="BB46" i="3" s="1"/>
  <c r="L54" i="30"/>
  <c r="W45" i="30"/>
  <c r="W46" i="30"/>
  <c r="L56" i="30"/>
  <c r="W47" i="30"/>
  <c r="L57" i="30"/>
  <c r="AX57" i="30"/>
  <c r="W48" i="30"/>
  <c r="EO193" i="16"/>
  <c r="EN193" i="16"/>
  <c r="DM193" i="16"/>
  <c r="EO165" i="16"/>
  <c r="EN165" i="16"/>
  <c r="DM165" i="16"/>
  <c r="DM167" i="16"/>
  <c r="DN167" i="16"/>
  <c r="DO167" i="16"/>
  <c r="EN167" i="16"/>
  <c r="EO167" i="16"/>
  <c r="EO137" i="16"/>
  <c r="EN137" i="16"/>
  <c r="DM137" i="16"/>
  <c r="EO109" i="16"/>
  <c r="EN109" i="16"/>
  <c r="DM109" i="16"/>
  <c r="EO81" i="16"/>
  <c r="EN81" i="16"/>
  <c r="DM81" i="16"/>
  <c r="AY51" i="30" l="1"/>
  <c r="AZ51" i="30"/>
  <c r="AX50" i="30"/>
  <c r="AZ50" i="30"/>
  <c r="AX49" i="30"/>
  <c r="AZ49" i="30"/>
  <c r="AX47" i="30"/>
  <c r="AZ47" i="30"/>
  <c r="AX45" i="30"/>
  <c r="AZ45" i="30"/>
  <c r="AX44" i="30"/>
  <c r="AZ44" i="30"/>
  <c r="AX38" i="30"/>
  <c r="AZ38" i="30"/>
  <c r="AX39" i="30"/>
  <c r="AZ39" i="30"/>
  <c r="AX48" i="30"/>
  <c r="AZ48" i="30"/>
  <c r="AY37" i="30"/>
  <c r="AZ37" i="30"/>
  <c r="AX43" i="30"/>
  <c r="AZ43" i="30"/>
  <c r="AX37" i="30"/>
  <c r="BF65" i="3"/>
  <c r="AY44" i="30"/>
  <c r="AY45" i="30"/>
  <c r="AX51" i="30"/>
  <c r="AY49" i="30"/>
  <c r="AY57" i="30"/>
  <c r="AY48" i="30"/>
  <c r="BF69" i="3"/>
  <c r="BF41" i="3"/>
  <c r="BF37" i="3"/>
  <c r="BF31" i="3"/>
  <c r="BF67" i="3"/>
  <c r="BF51" i="3"/>
  <c r="BF43" i="3"/>
  <c r="BF38" i="3"/>
  <c r="BF70" i="3"/>
  <c r="BF58" i="3"/>
  <c r="BF46" i="3"/>
  <c r="BF57" i="3"/>
  <c r="BF53" i="3"/>
  <c r="AY47" i="30"/>
  <c r="AY43" i="30"/>
  <c r="BF39" i="3"/>
  <c r="BF36" i="3"/>
  <c r="BF32" i="3"/>
  <c r="BG32" i="3" s="1"/>
  <c r="BF68" i="3"/>
  <c r="BF64" i="3"/>
  <c r="BF60" i="3"/>
  <c r="BF56" i="3"/>
  <c r="BF52" i="3"/>
  <c r="BF48" i="3"/>
  <c r="BF44" i="3"/>
  <c r="BF40" i="3"/>
  <c r="BF71" i="3"/>
  <c r="BF35" i="3"/>
  <c r="BF63" i="3"/>
  <c r="BF55" i="3"/>
  <c r="BF47" i="3"/>
  <c r="BF54" i="3"/>
  <c r="BF34" i="3"/>
  <c r="BF66" i="3"/>
  <c r="BF62" i="3"/>
  <c r="BF50" i="3"/>
  <c r="BF33" i="3"/>
  <c r="BF61" i="3"/>
  <c r="BF49" i="3"/>
  <c r="BF45" i="3"/>
  <c r="BF59" i="3"/>
  <c r="AX36" i="30"/>
  <c r="AY39" i="30"/>
  <c r="AS54" i="30"/>
  <c r="AS46" i="30"/>
  <c r="AS38" i="30"/>
  <c r="AR54" i="30"/>
  <c r="AR46" i="30"/>
  <c r="AR38" i="30"/>
  <c r="AY50" i="30"/>
  <c r="AY38" i="30"/>
  <c r="AY36" i="30"/>
  <c r="AQ54" i="30"/>
  <c r="AQ38" i="30"/>
  <c r="BA6" i="30"/>
  <c r="DP167" i="16" a="1"/>
  <c r="DP167" i="16" s="1"/>
  <c r="Z48" i="16"/>
  <c r="Z49" i="16"/>
  <c r="Z76" i="16"/>
  <c r="Z77" i="16"/>
  <c r="Z104" i="16"/>
  <c r="Z105" i="16"/>
  <c r="Z132" i="16"/>
  <c r="Z133" i="16"/>
  <c r="Z160" i="16"/>
  <c r="Z161" i="16"/>
  <c r="Z188" i="16"/>
  <c r="Z189" i="16"/>
  <c r="Z216" i="16"/>
  <c r="Z217" i="16"/>
  <c r="Z243" i="16"/>
  <c r="Z244" i="16"/>
  <c r="Z270" i="16"/>
  <c r="Z271" i="16"/>
  <c r="Z297" i="16"/>
  <c r="Z298" i="16"/>
  <c r="AZ59" i="30" l="1"/>
  <c r="BG48" i="3"/>
  <c r="P40" i="3" s="1"/>
  <c r="BG43" i="3"/>
  <c r="J40" i="3" s="1"/>
  <c r="BG70" i="3"/>
  <c r="AN40" i="3" s="1"/>
  <c r="BG38" i="3"/>
  <c r="F40" i="3" s="1"/>
  <c r="BG40" i="3"/>
  <c r="H40" i="3" s="1"/>
  <c r="BG46" i="3"/>
  <c r="M40" i="3" s="1"/>
  <c r="BG35" i="3"/>
  <c r="C40" i="3" s="1"/>
  <c r="AY31" i="3"/>
  <c r="AZ31" i="3"/>
  <c r="R49" i="28" l="1"/>
  <c r="R40" i="28"/>
  <c r="R31" i="28"/>
  <c r="Y298" i="16"/>
  <c r="X298" i="16"/>
  <c r="W298" i="16"/>
  <c r="V298" i="16"/>
  <c r="Y297" i="16"/>
  <c r="X297" i="16"/>
  <c r="W297" i="16"/>
  <c r="V297" i="16"/>
  <c r="Y271" i="16"/>
  <c r="X271" i="16"/>
  <c r="W271" i="16"/>
  <c r="V271" i="16"/>
  <c r="Y270" i="16"/>
  <c r="X270" i="16"/>
  <c r="W270" i="16"/>
  <c r="V270" i="16"/>
  <c r="Y244" i="16"/>
  <c r="X244" i="16"/>
  <c r="W244" i="16"/>
  <c r="V244" i="16"/>
  <c r="Y243" i="16"/>
  <c r="X243" i="16"/>
  <c r="W243" i="16"/>
  <c r="V243" i="16"/>
  <c r="Y217" i="16"/>
  <c r="X217" i="16"/>
  <c r="W217" i="16"/>
  <c r="V217" i="16"/>
  <c r="Y216" i="16"/>
  <c r="X216" i="16"/>
  <c r="W216" i="16"/>
  <c r="V216" i="16"/>
  <c r="Y189" i="16"/>
  <c r="X189" i="16"/>
  <c r="W189" i="16"/>
  <c r="V189" i="16"/>
  <c r="Y188" i="16"/>
  <c r="X188" i="16"/>
  <c r="W188" i="16"/>
  <c r="V188" i="16"/>
  <c r="Y161" i="16"/>
  <c r="X161" i="16"/>
  <c r="W161" i="16"/>
  <c r="V161" i="16"/>
  <c r="Y160" i="16"/>
  <c r="X160" i="16"/>
  <c r="W160" i="16"/>
  <c r="V160" i="16"/>
  <c r="Y133" i="16"/>
  <c r="X133" i="16"/>
  <c r="W133" i="16"/>
  <c r="V133" i="16"/>
  <c r="Y132" i="16"/>
  <c r="X132" i="16"/>
  <c r="W132" i="16"/>
  <c r="V132" i="16"/>
  <c r="Y105" i="16"/>
  <c r="X105" i="16"/>
  <c r="W105" i="16"/>
  <c r="V105" i="16"/>
  <c r="Y104" i="16"/>
  <c r="X104" i="16"/>
  <c r="W104" i="16"/>
  <c r="V104" i="16"/>
  <c r="Y77" i="16"/>
  <c r="X77" i="16"/>
  <c r="W77" i="16"/>
  <c r="V77" i="16"/>
  <c r="Y76" i="16"/>
  <c r="X76" i="16"/>
  <c r="W76" i="16"/>
  <c r="V76" i="16"/>
  <c r="Y49" i="16"/>
  <c r="X49" i="16"/>
  <c r="W49" i="16"/>
  <c r="V49" i="16"/>
  <c r="Y48" i="16"/>
  <c r="X48" i="16"/>
  <c r="W48" i="16"/>
  <c r="V48" i="16"/>
  <c r="X9" i="16"/>
  <c r="W9" i="16"/>
  <c r="V9" i="16"/>
  <c r="X8" i="16"/>
  <c r="W8" i="16"/>
  <c r="V8" i="16"/>
  <c r="W49" i="30"/>
  <c r="L72" i="30"/>
  <c r="BG64" i="3" s="1"/>
  <c r="AH40" i="3" s="1"/>
  <c r="L73" i="30"/>
  <c r="BG67" i="3" s="1"/>
  <c r="AK40" i="3" s="1"/>
  <c r="L70" i="30"/>
  <c r="L69" i="30"/>
  <c r="BG62" i="3" s="1"/>
  <c r="AE40" i="3" s="1"/>
  <c r="L67" i="30"/>
  <c r="L65" i="30"/>
  <c r="BG59" i="3" s="1"/>
  <c r="AB40" i="3" s="1"/>
  <c r="L64" i="30"/>
  <c r="BG56" i="3" s="1"/>
  <c r="Y40" i="3" s="1"/>
  <c r="L62" i="30"/>
  <c r="L61" i="30"/>
  <c r="L59" i="30"/>
  <c r="BG51" i="3" s="1"/>
  <c r="R40" i="3" s="1"/>
  <c r="N297" i="16"/>
  <c r="O297" i="16"/>
  <c r="P297" i="16"/>
  <c r="N298" i="16"/>
  <c r="O298" i="16"/>
  <c r="P298" i="16"/>
  <c r="N270" i="16"/>
  <c r="O270" i="16"/>
  <c r="P270" i="16"/>
  <c r="N271" i="16"/>
  <c r="O271" i="16"/>
  <c r="P271" i="16"/>
  <c r="N243" i="16"/>
  <c r="O243" i="16"/>
  <c r="P243" i="16"/>
  <c r="N244" i="16"/>
  <c r="O244" i="16"/>
  <c r="P244" i="16"/>
  <c r="N216" i="16"/>
  <c r="O216" i="16"/>
  <c r="P216" i="16"/>
  <c r="N217" i="16"/>
  <c r="O217" i="16"/>
  <c r="P217" i="16"/>
  <c r="N188" i="16"/>
  <c r="O188" i="16"/>
  <c r="P188" i="16"/>
  <c r="N189" i="16"/>
  <c r="O189" i="16"/>
  <c r="P189" i="16"/>
  <c r="N160" i="16"/>
  <c r="O160" i="16"/>
  <c r="P160" i="16"/>
  <c r="N161" i="16"/>
  <c r="O161" i="16"/>
  <c r="P161" i="16"/>
  <c r="N132" i="16"/>
  <c r="O132" i="16"/>
  <c r="P132" i="16"/>
  <c r="N133" i="16"/>
  <c r="O133" i="16"/>
  <c r="P133" i="16"/>
  <c r="N104" i="16"/>
  <c r="O104" i="16"/>
  <c r="P104" i="16"/>
  <c r="N105" i="16"/>
  <c r="O105" i="16"/>
  <c r="P105" i="16"/>
  <c r="N76" i="16"/>
  <c r="O76" i="16"/>
  <c r="P76" i="16"/>
  <c r="N77" i="16"/>
  <c r="O77" i="16"/>
  <c r="P77" i="16"/>
  <c r="N48" i="16"/>
  <c r="O48" i="16"/>
  <c r="P48" i="16"/>
  <c r="N49" i="16"/>
  <c r="O49" i="16"/>
  <c r="P49" i="16"/>
  <c r="EJ291" i="16"/>
  <c r="EH291" i="16"/>
  <c r="EF291" i="16"/>
  <c r="ED291" i="16"/>
  <c r="EB291" i="16"/>
  <c r="DZ291" i="16"/>
  <c r="EG287" i="16"/>
  <c r="EC287" i="16"/>
  <c r="DY287" i="16"/>
  <c r="EJ286" i="16"/>
  <c r="EH286" i="16"/>
  <c r="EF286" i="16"/>
  <c r="ED286" i="16"/>
  <c r="EB286" i="16"/>
  <c r="DZ286" i="16"/>
  <c r="EJ285" i="16"/>
  <c r="EH285" i="16"/>
  <c r="EF285" i="16"/>
  <c r="ED285" i="16"/>
  <c r="EB285" i="16"/>
  <c r="DZ285" i="16"/>
  <c r="EJ282" i="16"/>
  <c r="EH282" i="16"/>
  <c r="EG282" i="16"/>
  <c r="EF282" i="16"/>
  <c r="ED282" i="16"/>
  <c r="EC282" i="16"/>
  <c r="EB282" i="16"/>
  <c r="DZ282" i="16"/>
  <c r="DY282" i="16"/>
  <c r="EI278" i="16"/>
  <c r="EG278" i="16"/>
  <c r="EH278" i="16" s="1"/>
  <c r="EE278" i="16"/>
  <c r="EF278" i="16" s="1"/>
  <c r="EC278" i="16"/>
  <c r="ED278" i="16" s="1"/>
  <c r="EA278" i="16"/>
  <c r="EB278" i="16" s="1"/>
  <c r="DY278" i="16"/>
  <c r="DZ278" i="16" s="1"/>
  <c r="EI277" i="16"/>
  <c r="EJ277" i="16" s="1"/>
  <c r="EG277" i="16"/>
  <c r="EH277" i="16" s="1"/>
  <c r="EE277" i="16"/>
  <c r="EF277" i="16" s="1"/>
  <c r="EC277" i="16"/>
  <c r="ED277" i="16" s="1"/>
  <c r="EA277" i="16"/>
  <c r="DY277" i="16"/>
  <c r="DZ277" i="16" s="1"/>
  <c r="EJ274" i="16"/>
  <c r="EG274" i="16"/>
  <c r="EF274" i="16"/>
  <c r="EC274" i="16"/>
  <c r="EB274" i="16"/>
  <c r="DY274" i="16"/>
  <c r="EJ264" i="16"/>
  <c r="EH264" i="16"/>
  <c r="EF264" i="16"/>
  <c r="ED264" i="16"/>
  <c r="EB264" i="16"/>
  <c r="DZ264" i="16"/>
  <c r="EG260" i="16"/>
  <c r="EC260" i="16"/>
  <c r="DY260" i="16"/>
  <c r="EJ259" i="16"/>
  <c r="EH259" i="16"/>
  <c r="EF259" i="16"/>
  <c r="ED259" i="16"/>
  <c r="EB259" i="16"/>
  <c r="DZ259" i="16"/>
  <c r="EJ258" i="16"/>
  <c r="EH258" i="16"/>
  <c r="EF258" i="16"/>
  <c r="ED258" i="16"/>
  <c r="EB258" i="16"/>
  <c r="DZ258" i="16"/>
  <c r="EJ255" i="16"/>
  <c r="EH255" i="16"/>
  <c r="EG255" i="16"/>
  <c r="EF255" i="16"/>
  <c r="ED255" i="16"/>
  <c r="EC255" i="16"/>
  <c r="EB255" i="16"/>
  <c r="DZ255" i="16"/>
  <c r="DY255" i="16"/>
  <c r="EI251" i="16"/>
  <c r="EJ251" i="16" s="1"/>
  <c r="EG251" i="16"/>
  <c r="EH251" i="16" s="1"/>
  <c r="EE251" i="16"/>
  <c r="EF251" i="16" s="1"/>
  <c r="EC251" i="16"/>
  <c r="ED251" i="16" s="1"/>
  <c r="EA251" i="16"/>
  <c r="EB251" i="16" s="1"/>
  <c r="DY251" i="16"/>
  <c r="DZ251" i="16" s="1"/>
  <c r="EI250" i="16"/>
  <c r="EJ250" i="16" s="1"/>
  <c r="EG250" i="16"/>
  <c r="EH250" i="16" s="1"/>
  <c r="EE250" i="16"/>
  <c r="EF250" i="16" s="1"/>
  <c r="EC250" i="16"/>
  <c r="ED250" i="16" s="1"/>
  <c r="EA250" i="16"/>
  <c r="EB250" i="16" s="1"/>
  <c r="DY250" i="16"/>
  <c r="DZ250" i="16" s="1"/>
  <c r="EJ247" i="16"/>
  <c r="EG247" i="16"/>
  <c r="EF247" i="16"/>
  <c r="EC247" i="16"/>
  <c r="EB247" i="16"/>
  <c r="DY247" i="16"/>
  <c r="EJ237" i="16"/>
  <c r="EH237" i="16"/>
  <c r="EF237" i="16"/>
  <c r="ED237" i="16"/>
  <c r="EB237" i="16"/>
  <c r="DZ237" i="16"/>
  <c r="EG233" i="16"/>
  <c r="EC233" i="16"/>
  <c r="DY233" i="16"/>
  <c r="EJ232" i="16"/>
  <c r="EH232" i="16"/>
  <c r="EF232" i="16"/>
  <c r="ED232" i="16"/>
  <c r="EB232" i="16"/>
  <c r="DZ232" i="16"/>
  <c r="EJ231" i="16"/>
  <c r="EH231" i="16"/>
  <c r="EF231" i="16"/>
  <c r="ED231" i="16"/>
  <c r="EB231" i="16"/>
  <c r="DZ231" i="16"/>
  <c r="EJ228" i="16"/>
  <c r="EH228" i="16"/>
  <c r="EG228" i="16"/>
  <c r="EF228" i="16"/>
  <c r="ED228" i="16"/>
  <c r="EC228" i="16"/>
  <c r="EB228" i="16"/>
  <c r="DZ228" i="16"/>
  <c r="DY228" i="16"/>
  <c r="EI224" i="16"/>
  <c r="EG224" i="16"/>
  <c r="EH224" i="16" s="1"/>
  <c r="EE224" i="16"/>
  <c r="EF224" i="16" s="1"/>
  <c r="EC224" i="16"/>
  <c r="ED224" i="16" s="1"/>
  <c r="EA224" i="16"/>
  <c r="EB224" i="16" s="1"/>
  <c r="DY224" i="16"/>
  <c r="DZ224" i="16" s="1"/>
  <c r="EI223" i="16"/>
  <c r="EJ223" i="16" s="1"/>
  <c r="EG223" i="16"/>
  <c r="EH223" i="16" s="1"/>
  <c r="EE223" i="16"/>
  <c r="EF223" i="16" s="1"/>
  <c r="EC223" i="16"/>
  <c r="ED223" i="16" s="1"/>
  <c r="EA223" i="16"/>
  <c r="EB223" i="16" s="1"/>
  <c r="DY223" i="16"/>
  <c r="DZ223" i="16" s="1"/>
  <c r="EJ220" i="16"/>
  <c r="EG220" i="16"/>
  <c r="EF220" i="16"/>
  <c r="EC220" i="16"/>
  <c r="EB220" i="16"/>
  <c r="DY220" i="16"/>
  <c r="EJ210" i="16"/>
  <c r="EH210" i="16"/>
  <c r="EF210" i="16"/>
  <c r="ED210" i="16"/>
  <c r="EB210" i="16"/>
  <c r="DZ210" i="16"/>
  <c r="EG206" i="16"/>
  <c r="EC206" i="16"/>
  <c r="DY206" i="16"/>
  <c r="EJ205" i="16"/>
  <c r="EH205" i="16"/>
  <c r="EF205" i="16"/>
  <c r="ED205" i="16"/>
  <c r="EB205" i="16"/>
  <c r="DZ205" i="16"/>
  <c r="EJ204" i="16"/>
  <c r="EH204" i="16"/>
  <c r="EF204" i="16"/>
  <c r="ED204" i="16"/>
  <c r="EB204" i="16"/>
  <c r="DZ204" i="16"/>
  <c r="EJ201" i="16"/>
  <c r="EH201" i="16"/>
  <c r="EG201" i="16"/>
  <c r="EF201" i="16"/>
  <c r="ED201" i="16"/>
  <c r="EC201" i="16"/>
  <c r="EB201" i="16"/>
  <c r="DZ201" i="16"/>
  <c r="DY201" i="16"/>
  <c r="EI197" i="16"/>
  <c r="EG197" i="16"/>
  <c r="EH197" i="16" s="1"/>
  <c r="EE197" i="16"/>
  <c r="EF197" i="16" s="1"/>
  <c r="EC197" i="16"/>
  <c r="EA197" i="16"/>
  <c r="EB197" i="16" s="1"/>
  <c r="DY197" i="16"/>
  <c r="DZ197" i="16" s="1"/>
  <c r="EI196" i="16"/>
  <c r="EJ196" i="16" s="1"/>
  <c r="EG196" i="16"/>
  <c r="EH196" i="16" s="1"/>
  <c r="EE196" i="16"/>
  <c r="EC196" i="16"/>
  <c r="ED196" i="16" s="1"/>
  <c r="EA196" i="16"/>
  <c r="DY196" i="16"/>
  <c r="DZ196" i="16" s="1"/>
  <c r="EJ192" i="16"/>
  <c r="EG192" i="16"/>
  <c r="EF192" i="16"/>
  <c r="EC192" i="16"/>
  <c r="EB192" i="16"/>
  <c r="DY192" i="16"/>
  <c r="EJ182" i="16"/>
  <c r="EH182" i="16"/>
  <c r="EF182" i="16"/>
  <c r="ED182" i="16"/>
  <c r="EB182" i="16"/>
  <c r="DZ182" i="16"/>
  <c r="EG178" i="16"/>
  <c r="EC178" i="16"/>
  <c r="DY178" i="16"/>
  <c r="EJ177" i="16"/>
  <c r="EH177" i="16"/>
  <c r="EF177" i="16"/>
  <c r="ED177" i="16"/>
  <c r="EB177" i="16"/>
  <c r="DZ177" i="16"/>
  <c r="EJ176" i="16"/>
  <c r="EH176" i="16"/>
  <c r="EF176" i="16"/>
  <c r="ED176" i="16"/>
  <c r="EB176" i="16"/>
  <c r="DZ176" i="16"/>
  <c r="EJ173" i="16"/>
  <c r="EH173" i="16"/>
  <c r="EG173" i="16"/>
  <c r="EF173" i="16"/>
  <c r="ED173" i="16"/>
  <c r="EC173" i="16"/>
  <c r="EB173" i="16"/>
  <c r="DZ173" i="16"/>
  <c r="DY173" i="16"/>
  <c r="EI169" i="16"/>
  <c r="EG169" i="16"/>
  <c r="EH169" i="16" s="1"/>
  <c r="EE169" i="16"/>
  <c r="EF169" i="16" s="1"/>
  <c r="EC169" i="16"/>
  <c r="ED169" i="16" s="1"/>
  <c r="EA169" i="16"/>
  <c r="EB169" i="16" s="1"/>
  <c r="DY169" i="16"/>
  <c r="DZ169" i="16" s="1"/>
  <c r="EI168" i="16"/>
  <c r="EG168" i="16"/>
  <c r="EE168" i="16"/>
  <c r="EC168" i="16"/>
  <c r="EA168" i="16"/>
  <c r="DY168" i="16"/>
  <c r="EJ164" i="16"/>
  <c r="EG164" i="16"/>
  <c r="EF164" i="16"/>
  <c r="EC164" i="16"/>
  <c r="EB164" i="16"/>
  <c r="DY164" i="16"/>
  <c r="EH154" i="16"/>
  <c r="ED154" i="16"/>
  <c r="DZ154" i="16"/>
  <c r="EG150" i="16"/>
  <c r="EC150" i="16"/>
  <c r="DY150" i="16"/>
  <c r="EH149" i="16"/>
  <c r="ED149" i="16"/>
  <c r="DZ149" i="16"/>
  <c r="EH148" i="16"/>
  <c r="ED148" i="16"/>
  <c r="DZ148" i="16"/>
  <c r="EH145" i="16"/>
  <c r="EG145" i="16"/>
  <c r="ED145" i="16"/>
  <c r="EC145" i="16"/>
  <c r="DZ145" i="16"/>
  <c r="DY145" i="16"/>
  <c r="EG141" i="16"/>
  <c r="EH141" i="16" s="1"/>
  <c r="EC141" i="16"/>
  <c r="ED141" i="16" s="1"/>
  <c r="DY141" i="16"/>
  <c r="DZ141" i="16" s="1"/>
  <c r="EG140" i="16"/>
  <c r="EH140" i="16" s="1"/>
  <c r="EC140" i="16"/>
  <c r="ED140" i="16" s="1"/>
  <c r="DY140" i="16"/>
  <c r="DZ140" i="16" s="1"/>
  <c r="EG136" i="16"/>
  <c r="EC136" i="16"/>
  <c r="DY136" i="16"/>
  <c r="EJ126" i="16"/>
  <c r="EH126" i="16"/>
  <c r="EF126" i="16"/>
  <c r="ED126" i="16"/>
  <c r="EB126" i="16"/>
  <c r="DZ126" i="16"/>
  <c r="EG122" i="16"/>
  <c r="EC122" i="16"/>
  <c r="DY122" i="16"/>
  <c r="EJ121" i="16"/>
  <c r="EH121" i="16"/>
  <c r="EF121" i="16"/>
  <c r="ED121" i="16"/>
  <c r="EB121" i="16"/>
  <c r="DZ121" i="16"/>
  <c r="EJ120" i="16"/>
  <c r="EH120" i="16"/>
  <c r="EF120" i="16"/>
  <c r="ED120" i="16"/>
  <c r="EB120" i="16"/>
  <c r="DZ120" i="16"/>
  <c r="EJ117" i="16"/>
  <c r="EH117" i="16"/>
  <c r="EG117" i="16"/>
  <c r="EF117" i="16"/>
  <c r="ED117" i="16"/>
  <c r="EC117" i="16"/>
  <c r="EB117" i="16"/>
  <c r="DZ117" i="16"/>
  <c r="DY117" i="16"/>
  <c r="EI113" i="16"/>
  <c r="EJ113" i="16" s="1"/>
  <c r="EG113" i="16"/>
  <c r="EH113" i="16" s="1"/>
  <c r="EE113" i="16"/>
  <c r="EF113" i="16" s="1"/>
  <c r="EC113" i="16"/>
  <c r="ED113" i="16" s="1"/>
  <c r="EA113" i="16"/>
  <c r="EB113" i="16" s="1"/>
  <c r="DY113" i="16"/>
  <c r="DZ113" i="16" s="1"/>
  <c r="EI112" i="16"/>
  <c r="EJ112" i="16" s="1"/>
  <c r="EG112" i="16"/>
  <c r="EH112" i="16" s="1"/>
  <c r="EE112" i="16"/>
  <c r="EF112" i="16" s="1"/>
  <c r="EC112" i="16"/>
  <c r="ED112" i="16" s="1"/>
  <c r="EA112" i="16"/>
  <c r="EB112" i="16" s="1"/>
  <c r="DY112" i="16"/>
  <c r="DZ112" i="16" s="1"/>
  <c r="EJ108" i="16"/>
  <c r="EG108" i="16"/>
  <c r="EF108" i="16"/>
  <c r="EC108" i="16"/>
  <c r="EB108" i="16"/>
  <c r="DY108" i="16"/>
  <c r="EJ98" i="16"/>
  <c r="EH98" i="16"/>
  <c r="EF98" i="16"/>
  <c r="ED98" i="16"/>
  <c r="EB98" i="16"/>
  <c r="DZ98" i="16"/>
  <c r="EG94" i="16"/>
  <c r="EC94" i="16"/>
  <c r="DY94" i="16"/>
  <c r="EJ93" i="16"/>
  <c r="EH93" i="16"/>
  <c r="EF93" i="16"/>
  <c r="ED93" i="16"/>
  <c r="EB93" i="16"/>
  <c r="DZ93" i="16"/>
  <c r="EJ92" i="16"/>
  <c r="EH92" i="16"/>
  <c r="EF92" i="16"/>
  <c r="ED92" i="16"/>
  <c r="EB92" i="16"/>
  <c r="DZ92" i="16"/>
  <c r="EJ89" i="16"/>
  <c r="EH89" i="16"/>
  <c r="EG89" i="16"/>
  <c r="EF89" i="16"/>
  <c r="ED89" i="16"/>
  <c r="EC89" i="16"/>
  <c r="EB89" i="16"/>
  <c r="DZ89" i="16"/>
  <c r="DY89" i="16"/>
  <c r="EI85" i="16"/>
  <c r="EJ85" i="16" s="1"/>
  <c r="EG85" i="16"/>
  <c r="EH85" i="16" s="1"/>
  <c r="EE85" i="16"/>
  <c r="EC85" i="16"/>
  <c r="ED85" i="16" s="1"/>
  <c r="EA85" i="16"/>
  <c r="DY85" i="16"/>
  <c r="DZ85" i="16" s="1"/>
  <c r="EI84" i="16"/>
  <c r="EJ84" i="16" s="1"/>
  <c r="EG84" i="16"/>
  <c r="EH84" i="16" s="1"/>
  <c r="EE84" i="16"/>
  <c r="EF84" i="16" s="1"/>
  <c r="EC84" i="16"/>
  <c r="ED84" i="16" s="1"/>
  <c r="EA84" i="16"/>
  <c r="EB84" i="16" s="1"/>
  <c r="DY84" i="16"/>
  <c r="DZ84" i="16" s="1"/>
  <c r="EJ80" i="16"/>
  <c r="EG80" i="16"/>
  <c r="EF80" i="16"/>
  <c r="EC80" i="16"/>
  <c r="EB80" i="16"/>
  <c r="DY80" i="16"/>
  <c r="EJ70" i="16"/>
  <c r="EH70" i="16"/>
  <c r="EF70" i="16"/>
  <c r="ED70" i="16"/>
  <c r="EB70" i="16"/>
  <c r="DZ70" i="16"/>
  <c r="EG66" i="16"/>
  <c r="EC66" i="16"/>
  <c r="DY66" i="16"/>
  <c r="EJ65" i="16"/>
  <c r="EH65" i="16"/>
  <c r="EF65" i="16"/>
  <c r="ED65" i="16"/>
  <c r="EB65" i="16"/>
  <c r="DZ65" i="16"/>
  <c r="EJ64" i="16"/>
  <c r="EH64" i="16"/>
  <c r="EF64" i="16"/>
  <c r="ED64" i="16"/>
  <c r="EB64" i="16"/>
  <c r="DZ64" i="16"/>
  <c r="EJ61" i="16"/>
  <c r="EH61" i="16"/>
  <c r="EG61" i="16"/>
  <c r="EF61" i="16"/>
  <c r="ED61" i="16"/>
  <c r="EC61" i="16"/>
  <c r="EB61" i="16"/>
  <c r="DZ61" i="16"/>
  <c r="DY61" i="16"/>
  <c r="EI57" i="16"/>
  <c r="EG57" i="16"/>
  <c r="EH57" i="16" s="1"/>
  <c r="EE57" i="16"/>
  <c r="EF57" i="16" s="1"/>
  <c r="EC57" i="16"/>
  <c r="ED57" i="16" s="1"/>
  <c r="EA57" i="16"/>
  <c r="EB57" i="16" s="1"/>
  <c r="DY57" i="16"/>
  <c r="DZ57" i="16" s="1"/>
  <c r="EI56" i="16"/>
  <c r="EJ56" i="16" s="1"/>
  <c r="EG56" i="16"/>
  <c r="EH56" i="16" s="1"/>
  <c r="EE56" i="16"/>
  <c r="EF56" i="16" s="1"/>
  <c r="EC56" i="16"/>
  <c r="ED56" i="16" s="1"/>
  <c r="EA56" i="16"/>
  <c r="DY56" i="16"/>
  <c r="DZ56" i="16" s="1"/>
  <c r="EJ52" i="16"/>
  <c r="EG52" i="16"/>
  <c r="EF52" i="16"/>
  <c r="EC52" i="16"/>
  <c r="EB52" i="16"/>
  <c r="DY52" i="16"/>
  <c r="EH33" i="16"/>
  <c r="ED33" i="16"/>
  <c r="DZ33" i="16"/>
  <c r="DV33" i="16"/>
  <c r="EG38" i="16"/>
  <c r="EC38" i="16"/>
  <c r="DY38" i="16"/>
  <c r="EJ10" i="16"/>
  <c r="DY16" i="16"/>
  <c r="DZ16" i="16"/>
  <c r="EA16" i="16"/>
  <c r="EB16" i="16"/>
  <c r="EC16" i="16"/>
  <c r="ED16" i="16"/>
  <c r="EE16" i="16"/>
  <c r="EF16" i="16"/>
  <c r="EG16" i="16"/>
  <c r="EH16" i="16"/>
  <c r="EI16" i="16"/>
  <c r="EJ16" i="16"/>
  <c r="DY23" i="16"/>
  <c r="EC23" i="16"/>
  <c r="EG23" i="16"/>
  <c r="U9" i="16" s="1"/>
  <c r="BG54" i="3" l="1"/>
  <c r="V40" i="3" s="1"/>
  <c r="EH168" i="16"/>
  <c r="EG167" i="16"/>
  <c r="DZ168" i="16"/>
  <c r="DY167" i="16"/>
  <c r="DZ167" i="16" s="1"/>
  <c r="ED168" i="16"/>
  <c r="EC167" i="16"/>
  <c r="EF168" i="16"/>
  <c r="EE167" i="16"/>
  <c r="EE170" i="16" s="1"/>
  <c r="EB168" i="16"/>
  <c r="EA167" i="16"/>
  <c r="EA170" i="16" s="1"/>
  <c r="EJ168" i="16"/>
  <c r="EI167" i="16"/>
  <c r="U8" i="16"/>
  <c r="AI49" i="28"/>
  <c r="EC139" i="16"/>
  <c r="EC142" i="16" s="1"/>
  <c r="AI31" i="28"/>
  <c r="AI40" i="28"/>
  <c r="F37" i="28"/>
  <c r="AI46" i="28"/>
  <c r="S50" i="28"/>
  <c r="S46" i="28"/>
  <c r="F46" i="28"/>
  <c r="AI37" i="28"/>
  <c r="S41" i="28"/>
  <c r="S37" i="28"/>
  <c r="AI28" i="28"/>
  <c r="S32" i="28"/>
  <c r="S28" i="28"/>
  <c r="F28" i="28"/>
  <c r="EH119" i="16"/>
  <c r="EH122" i="16" s="1"/>
  <c r="EI249" i="16"/>
  <c r="EI252" i="16" s="1"/>
  <c r="EH175" i="16"/>
  <c r="EH178" i="16" s="1"/>
  <c r="EH230" i="16"/>
  <c r="EH233" i="16" s="1"/>
  <c r="DZ63" i="16"/>
  <c r="DZ66" i="16" s="1"/>
  <c r="EH63" i="16"/>
  <c r="EH66" i="16" s="1"/>
  <c r="EG222" i="16"/>
  <c r="EG225" i="16" s="1"/>
  <c r="EB175" i="16"/>
  <c r="EB178" i="16" s="1"/>
  <c r="EH284" i="16"/>
  <c r="EH287" i="16" s="1"/>
  <c r="EI111" i="16"/>
  <c r="EI114" i="16" s="1"/>
  <c r="EE195" i="16"/>
  <c r="EE198" i="16" s="1"/>
  <c r="DY249" i="16"/>
  <c r="DZ249" i="16" s="1"/>
  <c r="DZ252" i="16" s="1"/>
  <c r="EB257" i="16"/>
  <c r="EB260" i="16" s="1"/>
  <c r="EB284" i="16"/>
  <c r="EB287" i="16" s="1"/>
  <c r="EI195" i="16"/>
  <c r="EI198" i="16" s="1"/>
  <c r="EC55" i="16"/>
  <c r="EC58" i="16" s="1"/>
  <c r="EC111" i="16"/>
  <c r="ED111" i="16" s="1"/>
  <c r="ED114" i="16" s="1"/>
  <c r="EG55" i="16"/>
  <c r="EH55" i="16" s="1"/>
  <c r="EH203" i="16"/>
  <c r="EH206" i="16" s="1"/>
  <c r="EC276" i="16"/>
  <c r="ED276" i="16" s="1"/>
  <c r="EC83" i="16"/>
  <c r="EC86" i="16" s="1"/>
  <c r="EG195" i="16"/>
  <c r="EH195" i="16" s="1"/>
  <c r="EH198" i="16" s="1"/>
  <c r="EB203" i="16"/>
  <c r="EB206" i="16" s="1"/>
  <c r="DZ91" i="16"/>
  <c r="DZ94" i="16" s="1"/>
  <c r="EI83" i="16"/>
  <c r="EI86" i="16" s="1"/>
  <c r="EE111" i="16"/>
  <c r="EE114" i="16" s="1"/>
  <c r="EJ119" i="16"/>
  <c r="EJ122" i="16" s="1"/>
  <c r="ED119" i="16"/>
  <c r="ED122" i="16" s="1"/>
  <c r="DZ119" i="16"/>
  <c r="DZ122" i="16" s="1"/>
  <c r="EJ175" i="16"/>
  <c r="EJ178" i="16" s="1"/>
  <c r="ED175" i="16"/>
  <c r="ED178" i="16" s="1"/>
  <c r="DZ175" i="16"/>
  <c r="DZ178" i="16" s="1"/>
  <c r="EA195" i="16"/>
  <c r="EA198" i="16" s="1"/>
  <c r="EC195" i="16"/>
  <c r="EC198" i="16" s="1"/>
  <c r="EJ203" i="16"/>
  <c r="EJ206" i="16" s="1"/>
  <c r="ED203" i="16"/>
  <c r="ED206" i="16" s="1"/>
  <c r="DZ203" i="16"/>
  <c r="DZ206" i="16" s="1"/>
  <c r="EI222" i="16"/>
  <c r="EI225" i="16" s="1"/>
  <c r="EC249" i="16"/>
  <c r="ED249" i="16" s="1"/>
  <c r="ED252" i="16" s="1"/>
  <c r="EJ257" i="16"/>
  <c r="EJ260" i="16" s="1"/>
  <c r="EJ284" i="16"/>
  <c r="EJ287" i="16" s="1"/>
  <c r="ED284" i="16"/>
  <c r="ED287" i="16" s="1"/>
  <c r="DZ284" i="16"/>
  <c r="DZ287" i="16" s="1"/>
  <c r="EH147" i="16"/>
  <c r="EH150" i="16" s="1"/>
  <c r="EG170" i="16"/>
  <c r="EE222" i="16"/>
  <c r="EE225" i="16" s="1"/>
  <c r="EJ230" i="16"/>
  <c r="EJ233" i="16" s="1"/>
  <c r="ED230" i="16"/>
  <c r="ED233" i="16" s="1"/>
  <c r="DZ230" i="16"/>
  <c r="DZ233" i="16" s="1"/>
  <c r="EE249" i="16"/>
  <c r="EE252" i="16" s="1"/>
  <c r="EF257" i="16"/>
  <c r="EF260" i="16" s="1"/>
  <c r="DZ257" i="16"/>
  <c r="DZ260" i="16" s="1"/>
  <c r="EH257" i="16"/>
  <c r="EH260" i="16" s="1"/>
  <c r="EG276" i="16"/>
  <c r="EH276" i="16" s="1"/>
  <c r="EH279" i="16" s="1"/>
  <c r="EB119" i="16"/>
  <c r="EB122" i="16" s="1"/>
  <c r="DY83" i="16"/>
  <c r="DY86" i="16" s="1"/>
  <c r="EB63" i="16"/>
  <c r="EB66" i="16" s="1"/>
  <c r="DY111" i="16"/>
  <c r="DZ111" i="16" s="1"/>
  <c r="DZ114" i="16" s="1"/>
  <c r="EA55" i="16"/>
  <c r="EA58" i="16" s="1"/>
  <c r="EI55" i="16"/>
  <c r="EI58" i="16" s="1"/>
  <c r="EG83" i="16"/>
  <c r="EH83" i="16" s="1"/>
  <c r="EH86" i="16" s="1"/>
  <c r="EE83" i="16"/>
  <c r="EE86" i="16" s="1"/>
  <c r="EH91" i="16"/>
  <c r="EH94" i="16" s="1"/>
  <c r="EB230" i="16"/>
  <c r="EB233" i="16" s="1"/>
  <c r="EA249" i="16"/>
  <c r="EA252" i="16" s="1"/>
  <c r="EA276" i="16"/>
  <c r="EA279" i="16" s="1"/>
  <c r="EI276" i="16"/>
  <c r="EI279" i="16" s="1"/>
  <c r="EJ57" i="16"/>
  <c r="DY55" i="16"/>
  <c r="DZ55" i="16" s="1"/>
  <c r="DZ58" i="16" s="1"/>
  <c r="EB56" i="16"/>
  <c r="EJ63" i="16"/>
  <c r="EJ66" i="16" s="1"/>
  <c r="EE55" i="16"/>
  <c r="EE58" i="16" s="1"/>
  <c r="EF63" i="16"/>
  <c r="EF66" i="16" s="1"/>
  <c r="ED63" i="16"/>
  <c r="ED66" i="16" s="1"/>
  <c r="EE276" i="16"/>
  <c r="EE279" i="16" s="1"/>
  <c r="EJ278" i="16"/>
  <c r="DY276" i="16"/>
  <c r="DY279" i="16" s="1"/>
  <c r="EB277" i="16"/>
  <c r="EF284" i="16"/>
  <c r="EF287" i="16" s="1"/>
  <c r="ED257" i="16"/>
  <c r="ED260" i="16" s="1"/>
  <c r="EG249" i="16"/>
  <c r="EH249" i="16" s="1"/>
  <c r="EH252" i="16" s="1"/>
  <c r="DY222" i="16"/>
  <c r="DY225" i="16" s="1"/>
  <c r="EJ224" i="16"/>
  <c r="EA222" i="16"/>
  <c r="EA225" i="16" s="1"/>
  <c r="EC222" i="16"/>
  <c r="ED222" i="16" s="1"/>
  <c r="ED225" i="16" s="1"/>
  <c r="EF230" i="16"/>
  <c r="EF233" i="16" s="1"/>
  <c r="EF196" i="16"/>
  <c r="EB196" i="16"/>
  <c r="DY195" i="16"/>
  <c r="DY198" i="16" s="1"/>
  <c r="EJ197" i="16"/>
  <c r="EF203" i="16"/>
  <c r="EF206" i="16" s="1"/>
  <c r="EJ169" i="16"/>
  <c r="EF175" i="16"/>
  <c r="EF178" i="16" s="1"/>
  <c r="EG139" i="16"/>
  <c r="EG142" i="16" s="1"/>
  <c r="DY139" i="16"/>
  <c r="DY142" i="16" s="1"/>
  <c r="EF85" i="16"/>
  <c r="EF91" i="16"/>
  <c r="EF94" i="16" s="1"/>
  <c r="EA83" i="16"/>
  <c r="EA86" i="16" s="1"/>
  <c r="EB91" i="16"/>
  <c r="EB94" i="16" s="1"/>
  <c r="DZ147" i="16"/>
  <c r="DZ150" i="16" s="1"/>
  <c r="ED147" i="16"/>
  <c r="ED150" i="16" s="1"/>
  <c r="EA111" i="16"/>
  <c r="EA114" i="16" s="1"/>
  <c r="EF119" i="16"/>
  <c r="EF122" i="16" s="1"/>
  <c r="EB85" i="16"/>
  <c r="ED91" i="16"/>
  <c r="EJ91" i="16"/>
  <c r="EJ94" i="16" s="1"/>
  <c r="ED197" i="16"/>
  <c r="EG111" i="16"/>
  <c r="G70" i="30"/>
  <c r="G62" i="30"/>
  <c r="Y4" i="30"/>
  <c r="AR29" i="1"/>
  <c r="M20" i="16" s="1"/>
  <c r="AQ29" i="1"/>
  <c r="I20" i="16" s="1"/>
  <c r="AR27" i="1"/>
  <c r="L20" i="16" s="1"/>
  <c r="AQ27" i="1"/>
  <c r="H20" i="16" s="1"/>
  <c r="AQ31" i="1"/>
  <c r="J20" i="16" s="1"/>
  <c r="AR31" i="1"/>
  <c r="N20" i="16" s="1"/>
  <c r="AS28" i="1"/>
  <c r="AS30" i="1"/>
  <c r="Q10" i="31"/>
  <c r="AD27" i="31" s="1"/>
  <c r="H10" i="31"/>
  <c r="F10" i="31"/>
  <c r="D10" i="31"/>
  <c r="M298" i="16"/>
  <c r="L298" i="16"/>
  <c r="M297" i="16"/>
  <c r="L297" i="16"/>
  <c r="I296" i="16"/>
  <c r="H296" i="16"/>
  <c r="F274" i="16"/>
  <c r="M271" i="16"/>
  <c r="L271" i="16"/>
  <c r="M270" i="16"/>
  <c r="L270" i="16"/>
  <c r="I269" i="16"/>
  <c r="H269" i="16"/>
  <c r="F247" i="16"/>
  <c r="M244" i="16"/>
  <c r="L244" i="16"/>
  <c r="M243" i="16"/>
  <c r="L243" i="16"/>
  <c r="I242" i="16"/>
  <c r="H242" i="16"/>
  <c r="F220" i="16"/>
  <c r="M217" i="16"/>
  <c r="L217" i="16"/>
  <c r="M216" i="16"/>
  <c r="L216" i="16"/>
  <c r="I215" i="16"/>
  <c r="H215" i="16"/>
  <c r="F192" i="16"/>
  <c r="V192" i="16" s="1"/>
  <c r="M189" i="16"/>
  <c r="L189" i="16"/>
  <c r="M188" i="16"/>
  <c r="L188" i="16"/>
  <c r="I187" i="16"/>
  <c r="H187" i="16"/>
  <c r="F164" i="16"/>
  <c r="V164" i="16" s="1"/>
  <c r="M161" i="16"/>
  <c r="L161" i="16"/>
  <c r="M160" i="16"/>
  <c r="L160" i="16"/>
  <c r="I159" i="16"/>
  <c r="H159" i="16"/>
  <c r="F136" i="16"/>
  <c r="V136" i="16" s="1"/>
  <c r="M133" i="16"/>
  <c r="L133" i="16"/>
  <c r="M132" i="16"/>
  <c r="L132" i="16"/>
  <c r="I131" i="16"/>
  <c r="H131" i="16"/>
  <c r="F108" i="16"/>
  <c r="V108" i="16" s="1"/>
  <c r="M105" i="16"/>
  <c r="L105" i="16"/>
  <c r="M104" i="16"/>
  <c r="L104" i="16"/>
  <c r="I103" i="16"/>
  <c r="H103" i="16"/>
  <c r="F80" i="16"/>
  <c r="V80" i="16" s="1"/>
  <c r="H75" i="16"/>
  <c r="I75" i="16"/>
  <c r="L76" i="16"/>
  <c r="M76" i="16"/>
  <c r="F52" i="16"/>
  <c r="V52" i="16" s="1"/>
  <c r="DX291" i="16"/>
  <c r="DV291" i="16"/>
  <c r="DT291" i="16"/>
  <c r="DU287" i="16"/>
  <c r="DQ287" i="16"/>
  <c r="DX286" i="16"/>
  <c r="DV286" i="16"/>
  <c r="DT286" i="16"/>
  <c r="DX285" i="16"/>
  <c r="DV285" i="16"/>
  <c r="DT285" i="16"/>
  <c r="DX282" i="16"/>
  <c r="DV282" i="16"/>
  <c r="DU282" i="16"/>
  <c r="DT282" i="16"/>
  <c r="DW278" i="16"/>
  <c r="DX278" i="16" s="1"/>
  <c r="DU278" i="16"/>
  <c r="DV278" i="16" s="1"/>
  <c r="DS278" i="16"/>
  <c r="DW277" i="16"/>
  <c r="DX277" i="16" s="1"/>
  <c r="DU277" i="16"/>
  <c r="DS277" i="16"/>
  <c r="DT277" i="16" s="1"/>
  <c r="DX274" i="16"/>
  <c r="DU274" i="16"/>
  <c r="DT274" i="16"/>
  <c r="DX264" i="16"/>
  <c r="DV264" i="16"/>
  <c r="DT264" i="16"/>
  <c r="DU260" i="16"/>
  <c r="DQ260" i="16"/>
  <c r="DX259" i="16"/>
  <c r="DV259" i="16"/>
  <c r="DT259" i="16"/>
  <c r="DX258" i="16"/>
  <c r="DV258" i="16"/>
  <c r="DT258" i="16"/>
  <c r="DX255" i="16"/>
  <c r="DV255" i="16"/>
  <c r="DU255" i="16"/>
  <c r="DT255" i="16"/>
  <c r="DW251" i="16"/>
  <c r="DX251" i="16" s="1"/>
  <c r="DU251" i="16"/>
  <c r="DV251" i="16" s="1"/>
  <c r="DS251" i="16"/>
  <c r="DT251" i="16" s="1"/>
  <c r="DW250" i="16"/>
  <c r="DU250" i="16"/>
  <c r="DV250" i="16" s="1"/>
  <c r="DS250" i="16"/>
  <c r="DX247" i="16"/>
  <c r="DU247" i="16"/>
  <c r="DT247" i="16"/>
  <c r="DX237" i="16"/>
  <c r="DV237" i="16"/>
  <c r="DT237" i="16"/>
  <c r="DU233" i="16"/>
  <c r="DQ233" i="16"/>
  <c r="DX232" i="16"/>
  <c r="DV232" i="16"/>
  <c r="DT232" i="16"/>
  <c r="DX231" i="16"/>
  <c r="DV231" i="16"/>
  <c r="DT231" i="16"/>
  <c r="DX228" i="16"/>
  <c r="DV228" i="16"/>
  <c r="DU228" i="16"/>
  <c r="DT228" i="16"/>
  <c r="DW224" i="16"/>
  <c r="DX224" i="16" s="1"/>
  <c r="DU224" i="16"/>
  <c r="DV224" i="16" s="1"/>
  <c r="DS224" i="16"/>
  <c r="DT224" i="16" s="1"/>
  <c r="DW223" i="16"/>
  <c r="DX223" i="16" s="1"/>
  <c r="DU223" i="16"/>
  <c r="DS223" i="16"/>
  <c r="DT223" i="16" s="1"/>
  <c r="DX220" i="16"/>
  <c r="DU220" i="16"/>
  <c r="DT220" i="16"/>
  <c r="DX210" i="16"/>
  <c r="DV210" i="16"/>
  <c r="DT210" i="16"/>
  <c r="DU206" i="16"/>
  <c r="DQ206" i="16"/>
  <c r="DX205" i="16"/>
  <c r="DV205" i="16"/>
  <c r="DT205" i="16"/>
  <c r="DX204" i="16"/>
  <c r="DV204" i="16"/>
  <c r="DT204" i="16"/>
  <c r="DX201" i="16"/>
  <c r="DV201" i="16"/>
  <c r="DU201" i="16"/>
  <c r="DT201" i="16"/>
  <c r="DW197" i="16"/>
  <c r="DX197" i="16" s="1"/>
  <c r="DU197" i="16"/>
  <c r="DV197" i="16" s="1"/>
  <c r="DS197" i="16"/>
  <c r="DT197" i="16" s="1"/>
  <c r="DW196" i="16"/>
  <c r="DX196" i="16" s="1"/>
  <c r="DU196" i="16"/>
  <c r="DS196" i="16"/>
  <c r="DT196" i="16" s="1"/>
  <c r="DX192" i="16"/>
  <c r="DU192" i="16"/>
  <c r="DT192" i="16"/>
  <c r="DX182" i="16"/>
  <c r="DV182" i="16"/>
  <c r="DT182" i="16"/>
  <c r="DU178" i="16"/>
  <c r="DQ178" i="16"/>
  <c r="DX177" i="16"/>
  <c r="DV177" i="16"/>
  <c r="DT177" i="16"/>
  <c r="DX176" i="16"/>
  <c r="DV176" i="16"/>
  <c r="DT176" i="16"/>
  <c r="DX173" i="16"/>
  <c r="DV173" i="16"/>
  <c r="DU173" i="16"/>
  <c r="DT173" i="16"/>
  <c r="DW169" i="16"/>
  <c r="DX169" i="16" s="1"/>
  <c r="DU169" i="16"/>
  <c r="DV169" i="16" s="1"/>
  <c r="DS169" i="16"/>
  <c r="DT169" i="16" s="1"/>
  <c r="DW168" i="16"/>
  <c r="DU168" i="16"/>
  <c r="DS168" i="16"/>
  <c r="DX164" i="16"/>
  <c r="DU164" i="16"/>
  <c r="DT164" i="16"/>
  <c r="DV154" i="16"/>
  <c r="DT154" i="16"/>
  <c r="DU150" i="16"/>
  <c r="DQ150" i="16"/>
  <c r="DV149" i="16"/>
  <c r="DT149" i="16"/>
  <c r="DV148" i="16"/>
  <c r="DT148" i="16"/>
  <c r="DV145" i="16"/>
  <c r="DU145" i="16"/>
  <c r="DT145" i="16"/>
  <c r="DU141" i="16"/>
  <c r="DV141" i="16" s="1"/>
  <c r="DS141" i="16"/>
  <c r="DT141" i="16" s="1"/>
  <c r="DU140" i="16"/>
  <c r="DV140" i="16" s="1"/>
  <c r="DS140" i="16"/>
  <c r="DU136" i="16"/>
  <c r="DT136" i="16"/>
  <c r="DX126" i="16"/>
  <c r="DV126" i="16"/>
  <c r="DT126" i="16"/>
  <c r="DU122" i="16"/>
  <c r="DQ122" i="16"/>
  <c r="DX121" i="16"/>
  <c r="DV121" i="16"/>
  <c r="DT121" i="16"/>
  <c r="DX120" i="16"/>
  <c r="DV120" i="16"/>
  <c r="DT120" i="16"/>
  <c r="DX117" i="16"/>
  <c r="DV117" i="16"/>
  <c r="DU117" i="16"/>
  <c r="DT117" i="16"/>
  <c r="DW113" i="16"/>
  <c r="DX113" i="16" s="1"/>
  <c r="DU113" i="16"/>
  <c r="DV113" i="16" s="1"/>
  <c r="DS113" i="16"/>
  <c r="DT113" i="16" s="1"/>
  <c r="DW112" i="16"/>
  <c r="DX112" i="16" s="1"/>
  <c r="DU112" i="16"/>
  <c r="DS112" i="16"/>
  <c r="DT112" i="16" s="1"/>
  <c r="DX108" i="16"/>
  <c r="DU108" i="16"/>
  <c r="DT108" i="16"/>
  <c r="DX98" i="16"/>
  <c r="DV98" i="16"/>
  <c r="DT98" i="16"/>
  <c r="DU94" i="16"/>
  <c r="DQ94" i="16"/>
  <c r="DX93" i="16"/>
  <c r="DV93" i="16"/>
  <c r="DT93" i="16"/>
  <c r="DX92" i="16"/>
  <c r="DV92" i="16"/>
  <c r="DT92" i="16"/>
  <c r="DX89" i="16"/>
  <c r="DV89" i="16"/>
  <c r="DU89" i="16"/>
  <c r="DT89" i="16"/>
  <c r="DW85" i="16"/>
  <c r="DX85" i="16" s="1"/>
  <c r="DU85" i="16"/>
  <c r="DV85" i="16" s="1"/>
  <c r="DS85" i="16"/>
  <c r="DT85" i="16" s="1"/>
  <c r="DW84" i="16"/>
  <c r="DX84" i="16" s="1"/>
  <c r="DU84" i="16"/>
  <c r="DV84" i="16" s="1"/>
  <c r="DS84" i="16"/>
  <c r="DT84" i="16" s="1"/>
  <c r="DX80" i="16"/>
  <c r="DU80" i="16"/>
  <c r="DT80" i="16"/>
  <c r="DX70" i="16"/>
  <c r="DV70" i="16"/>
  <c r="DT70" i="16"/>
  <c r="DU66" i="16"/>
  <c r="DQ66" i="16"/>
  <c r="DX65" i="16"/>
  <c r="DV65" i="16"/>
  <c r="DT65" i="16"/>
  <c r="DX64" i="16"/>
  <c r="DV64" i="16"/>
  <c r="DT64" i="16"/>
  <c r="DX61" i="16"/>
  <c r="DV61" i="16"/>
  <c r="DU61" i="16"/>
  <c r="DT61" i="16"/>
  <c r="DW57" i="16"/>
  <c r="DX57" i="16" s="1"/>
  <c r="DU57" i="16"/>
  <c r="DV57" i="16" s="1"/>
  <c r="DS57" i="16"/>
  <c r="DT57" i="16" s="1"/>
  <c r="DW56" i="16"/>
  <c r="DU56" i="16"/>
  <c r="DS56" i="16"/>
  <c r="DT56" i="16" s="1"/>
  <c r="DX52" i="16"/>
  <c r="DU52" i="16"/>
  <c r="DT52" i="16"/>
  <c r="P7" i="35"/>
  <c r="R7" i="35"/>
  <c r="AJ15" i="30"/>
  <c r="AJ14" i="30"/>
  <c r="AJ12" i="30"/>
  <c r="AI19" i="30"/>
  <c r="P20" i="16" l="1"/>
  <c r="K20" i="16"/>
  <c r="AQ70" i="30"/>
  <c r="AR70" i="30"/>
  <c r="AS70" i="30"/>
  <c r="O20" i="16"/>
  <c r="Q20" i="16"/>
  <c r="S20" i="16" s="1"/>
  <c r="R20" i="16"/>
  <c r="AS31" i="1"/>
  <c r="EC261" i="16"/>
  <c r="EJ167" i="16"/>
  <c r="EJ170" i="16" s="1"/>
  <c r="AS27" i="1"/>
  <c r="AX58" i="30"/>
  <c r="AX59" i="30" s="1"/>
  <c r="AY58" i="30"/>
  <c r="AY59" i="30" s="1"/>
  <c r="AQ62" i="30"/>
  <c r="AR62" i="30"/>
  <c r="AR74" i="30" s="1"/>
  <c r="AS62" i="30"/>
  <c r="AS74" i="30" s="1"/>
  <c r="R5" i="30" s="1"/>
  <c r="BB54" i="3"/>
  <c r="BB62" i="3"/>
  <c r="DS167" i="16"/>
  <c r="DS170" i="16" s="1"/>
  <c r="DW167" i="16"/>
  <c r="DW170" i="16" s="1"/>
  <c r="EI170" i="16"/>
  <c r="DV168" i="16"/>
  <c r="DU167" i="16"/>
  <c r="ED167" i="16"/>
  <c r="ED170" i="16" s="1"/>
  <c r="EB167" i="16"/>
  <c r="EF167" i="16"/>
  <c r="EH167" i="16"/>
  <c r="EH170" i="16" s="1"/>
  <c r="EC114" i="16"/>
  <c r="ED83" i="16"/>
  <c r="EE80" i="16" s="1"/>
  <c r="DY207" i="16"/>
  <c r="ED139" i="16"/>
  <c r="ED142" i="16" s="1"/>
  <c r="EJ249" i="16"/>
  <c r="EJ252" i="16" s="1"/>
  <c r="AS29" i="1"/>
  <c r="DY67" i="16"/>
  <c r="EB55" i="16"/>
  <c r="EB58" i="16" s="1"/>
  <c r="DY261" i="16"/>
  <c r="EH222" i="16"/>
  <c r="EH225" i="16" s="1"/>
  <c r="DY58" i="16"/>
  <c r="DY252" i="16"/>
  <c r="DZ195" i="16"/>
  <c r="EA192" i="16" s="1"/>
  <c r="ED55" i="16"/>
  <c r="ED58" i="16" s="1"/>
  <c r="EJ222" i="16"/>
  <c r="EJ225" i="16" s="1"/>
  <c r="EG179" i="16"/>
  <c r="EG279" i="16"/>
  <c r="DY95" i="16"/>
  <c r="DY114" i="16"/>
  <c r="DY170" i="16"/>
  <c r="EG123" i="16"/>
  <c r="EC279" i="16"/>
  <c r="EI117" i="16"/>
  <c r="EI173" i="16"/>
  <c r="EF222" i="16"/>
  <c r="EF225" i="16" s="1"/>
  <c r="ED195" i="16"/>
  <c r="EE192" i="16" s="1"/>
  <c r="DY179" i="16"/>
  <c r="DY123" i="16"/>
  <c r="DY288" i="16"/>
  <c r="EF83" i="16"/>
  <c r="EF86" i="16" s="1"/>
  <c r="EG252" i="16"/>
  <c r="EA108" i="16"/>
  <c r="EE173" i="16"/>
  <c r="EI228" i="16"/>
  <c r="EF249" i="16"/>
  <c r="EF252" i="16" s="1"/>
  <c r="DZ139" i="16"/>
  <c r="DZ142" i="16" s="1"/>
  <c r="EA201" i="16"/>
  <c r="EB276" i="16"/>
  <c r="EB279" i="16" s="1"/>
  <c r="EC67" i="16"/>
  <c r="EG288" i="16"/>
  <c r="EG86" i="16"/>
  <c r="EE108" i="16"/>
  <c r="EA228" i="16"/>
  <c r="EC225" i="16"/>
  <c r="EE255" i="16"/>
  <c r="EE282" i="16"/>
  <c r="EF195" i="16"/>
  <c r="EF198" i="16" s="1"/>
  <c r="DY234" i="16"/>
  <c r="EA61" i="16"/>
  <c r="EA89" i="16"/>
  <c r="EH139" i="16"/>
  <c r="EH142" i="16" s="1"/>
  <c r="EJ111" i="16"/>
  <c r="EJ114" i="16" s="1"/>
  <c r="EJ195" i="16"/>
  <c r="EJ198" i="16" s="1"/>
  <c r="EB195" i="16"/>
  <c r="EB198" i="16" s="1"/>
  <c r="EG207" i="16"/>
  <c r="EC123" i="16"/>
  <c r="EI201" i="16"/>
  <c r="EE220" i="16"/>
  <c r="EF170" i="16"/>
  <c r="EB249" i="16"/>
  <c r="EB252" i="16" s="1"/>
  <c r="EI282" i="16"/>
  <c r="EG67" i="16"/>
  <c r="EG58" i="16"/>
  <c r="EG234" i="16"/>
  <c r="EA282" i="16"/>
  <c r="DZ276" i="16"/>
  <c r="DZ279" i="16" s="1"/>
  <c r="EJ83" i="16"/>
  <c r="EJ86" i="16" s="1"/>
  <c r="EG198" i="16"/>
  <c r="EE228" i="16"/>
  <c r="EC252" i="16"/>
  <c r="EE247" i="16"/>
  <c r="EE89" i="16"/>
  <c r="EJ276" i="16"/>
  <c r="EJ279" i="16" s="1"/>
  <c r="DZ83" i="16"/>
  <c r="EA80" i="16" s="1"/>
  <c r="EA173" i="16"/>
  <c r="EC179" i="16"/>
  <c r="EG261" i="16"/>
  <c r="EI247" i="16"/>
  <c r="EI255" i="16"/>
  <c r="EI61" i="16"/>
  <c r="DZ222" i="16"/>
  <c r="DZ225" i="16" s="1"/>
  <c r="EA52" i="16"/>
  <c r="EF111" i="16"/>
  <c r="EF114" i="16" s="1"/>
  <c r="EA117" i="16"/>
  <c r="EA255" i="16"/>
  <c r="EJ55" i="16"/>
  <c r="EJ58" i="16" s="1"/>
  <c r="EE61" i="16"/>
  <c r="EF55" i="16"/>
  <c r="EF58" i="16" s="1"/>
  <c r="EC288" i="16"/>
  <c r="EF276" i="16"/>
  <c r="EF279" i="16" s="1"/>
  <c r="EB222" i="16"/>
  <c r="EB225" i="16" s="1"/>
  <c r="EC234" i="16"/>
  <c r="EE201" i="16"/>
  <c r="EC207" i="16"/>
  <c r="EC170" i="16"/>
  <c r="EB170" i="16"/>
  <c r="ED94" i="16"/>
  <c r="EC95" i="16" s="1"/>
  <c r="EB83" i="16"/>
  <c r="EB86" i="16" s="1"/>
  <c r="EE117" i="16"/>
  <c r="EB111" i="16"/>
  <c r="EB114" i="16" s="1"/>
  <c r="EI89" i="16"/>
  <c r="EG95" i="16"/>
  <c r="EI274" i="16"/>
  <c r="EE274" i="16"/>
  <c r="ED279" i="16"/>
  <c r="EA247" i="16"/>
  <c r="EI192" i="16"/>
  <c r="DZ170" i="16"/>
  <c r="EA164" i="16"/>
  <c r="EH111" i="16"/>
  <c r="EH114" i="16" s="1"/>
  <c r="EG114" i="16"/>
  <c r="EI80" i="16"/>
  <c r="EI52" i="16"/>
  <c r="EH58" i="16"/>
  <c r="DX56" i="16"/>
  <c r="DW249" i="16"/>
  <c r="DW252" i="16" s="1"/>
  <c r="DV175" i="16"/>
  <c r="DV178" i="16" s="1"/>
  <c r="DV203" i="16"/>
  <c r="DV206" i="16" s="1"/>
  <c r="DT230" i="16"/>
  <c r="DT233" i="16" s="1"/>
  <c r="DV230" i="16"/>
  <c r="DV233" i="16" s="1"/>
  <c r="DV284" i="16"/>
  <c r="DV287" i="16" s="1"/>
  <c r="DS276" i="16"/>
  <c r="DS279" i="16" s="1"/>
  <c r="DV257" i="16"/>
  <c r="DV260" i="16" s="1"/>
  <c r="DV119" i="16"/>
  <c r="DV122" i="16" s="1"/>
  <c r="DV91" i="16"/>
  <c r="DV94" i="16" s="1"/>
  <c r="DT91" i="16"/>
  <c r="DT94" i="16" s="1"/>
  <c r="DS222" i="16"/>
  <c r="DS225" i="16" s="1"/>
  <c r="DW276" i="16"/>
  <c r="DW279" i="16" s="1"/>
  <c r="DW195" i="16"/>
  <c r="DW198" i="16" s="1"/>
  <c r="DS111" i="16"/>
  <c r="DS114" i="16" s="1"/>
  <c r="DX284" i="16"/>
  <c r="DX287" i="16" s="1"/>
  <c r="DT278" i="16"/>
  <c r="DV63" i="16"/>
  <c r="DV66" i="16" s="1"/>
  <c r="DS83" i="16"/>
  <c r="DS86" i="16" s="1"/>
  <c r="DW111" i="16"/>
  <c r="DW114" i="16" s="1"/>
  <c r="DW83" i="16"/>
  <c r="DW86" i="16" s="1"/>
  <c r="DT147" i="16"/>
  <c r="DT150" i="16" s="1"/>
  <c r="DV147" i="16"/>
  <c r="DV150" i="16" s="1"/>
  <c r="DU195" i="16"/>
  <c r="DU222" i="16"/>
  <c r="DT257" i="16"/>
  <c r="DT260" i="16" s="1"/>
  <c r="DU276" i="16"/>
  <c r="DT119" i="16"/>
  <c r="DT122" i="16" s="1"/>
  <c r="DT175" i="16"/>
  <c r="DT178" i="16" s="1"/>
  <c r="DV223" i="16"/>
  <c r="DT284" i="16"/>
  <c r="DT287" i="16" s="1"/>
  <c r="DS55" i="16"/>
  <c r="DS58" i="16" s="1"/>
  <c r="DW55" i="16"/>
  <c r="DW58" i="16" s="1"/>
  <c r="DU55" i="16"/>
  <c r="DT63" i="16"/>
  <c r="DT66" i="16" s="1"/>
  <c r="DU139" i="16"/>
  <c r="DU249" i="16"/>
  <c r="DX119" i="16"/>
  <c r="DX122" i="16" s="1"/>
  <c r="DX230" i="16"/>
  <c r="DX233" i="16" s="1"/>
  <c r="DX63" i="16"/>
  <c r="DX66" i="16" s="1"/>
  <c r="DX91" i="16"/>
  <c r="DX94" i="16" s="1"/>
  <c r="DX203" i="16"/>
  <c r="DX206" i="16" s="1"/>
  <c r="DV277" i="16"/>
  <c r="DV56" i="16"/>
  <c r="DX175" i="16"/>
  <c r="DX178" i="16" s="1"/>
  <c r="DW222" i="16"/>
  <c r="DW225" i="16" s="1"/>
  <c r="DU111" i="16"/>
  <c r="DS139" i="16"/>
  <c r="DS142" i="16" s="1"/>
  <c r="DS195" i="16"/>
  <c r="DS198" i="16" s="1"/>
  <c r="DT203" i="16"/>
  <c r="DT206" i="16" s="1"/>
  <c r="DS249" i="16"/>
  <c r="DS252" i="16" s="1"/>
  <c r="DX257" i="16"/>
  <c r="DX260" i="16" s="1"/>
  <c r="DT250" i="16"/>
  <c r="DX250" i="16"/>
  <c r="DV196" i="16"/>
  <c r="DT168" i="16"/>
  <c r="DX168" i="16"/>
  <c r="DT140" i="16"/>
  <c r="DV112" i="16"/>
  <c r="DU83" i="16"/>
  <c r="AO5" i="28"/>
  <c r="I4" i="28"/>
  <c r="M77" i="16"/>
  <c r="AQ74" i="30" l="1"/>
  <c r="R3" i="30" s="1"/>
  <c r="R4" i="30"/>
  <c r="EE164" i="16"/>
  <c r="DT167" i="16"/>
  <c r="DT170" i="16" s="1"/>
  <c r="DX167" i="16"/>
  <c r="DX170" i="16" s="1"/>
  <c r="EG199" i="16"/>
  <c r="EC253" i="16"/>
  <c r="ED86" i="16"/>
  <c r="EC87" i="16" s="1"/>
  <c r="DV167" i="16"/>
  <c r="DV170" i="16" s="1"/>
  <c r="EG253" i="16"/>
  <c r="EC115" i="16"/>
  <c r="DY253" i="16"/>
  <c r="DZ198" i="16"/>
  <c r="DY199" i="16" s="1"/>
  <c r="DY59" i="16"/>
  <c r="ED198" i="16"/>
  <c r="EC199" i="16" s="1"/>
  <c r="EG226" i="16"/>
  <c r="EI220" i="16"/>
  <c r="DY115" i="16"/>
  <c r="EE52" i="16"/>
  <c r="EC280" i="16"/>
  <c r="EG171" i="16"/>
  <c r="EC226" i="16"/>
  <c r="EI164" i="16"/>
  <c r="EG280" i="16"/>
  <c r="EG87" i="16"/>
  <c r="EA220" i="16"/>
  <c r="DY280" i="16"/>
  <c r="EC171" i="16"/>
  <c r="EG59" i="16"/>
  <c r="DZ86" i="16"/>
  <c r="DY87" i="16" s="1"/>
  <c r="EA274" i="16"/>
  <c r="DY171" i="16"/>
  <c r="DY226" i="16"/>
  <c r="EC59" i="16"/>
  <c r="EG115" i="16"/>
  <c r="EI108" i="16"/>
  <c r="DU279" i="16"/>
  <c r="DU114" i="16"/>
  <c r="DU58" i="16"/>
  <c r="DU170" i="16"/>
  <c r="DU252" i="16"/>
  <c r="DU142" i="16"/>
  <c r="DU198" i="16"/>
  <c r="DU234" i="16"/>
  <c r="DU207" i="16"/>
  <c r="DV222" i="16"/>
  <c r="DV225" i="16" s="1"/>
  <c r="DT83" i="16"/>
  <c r="DT86" i="16" s="1"/>
  <c r="DU95" i="16"/>
  <c r="DX249" i="16"/>
  <c r="DX252" i="16" s="1"/>
  <c r="DT249" i="16"/>
  <c r="DT252" i="16" s="1"/>
  <c r="DU179" i="16"/>
  <c r="DT111" i="16"/>
  <c r="DT114" i="16" s="1"/>
  <c r="DW117" i="16"/>
  <c r="DU261" i="16"/>
  <c r="DT276" i="16"/>
  <c r="DT279" i="16" s="1"/>
  <c r="DU288" i="16"/>
  <c r="DV276" i="16"/>
  <c r="DV279" i="16" s="1"/>
  <c r="DW282" i="16"/>
  <c r="DX276" i="16"/>
  <c r="DX279" i="16" s="1"/>
  <c r="DW255" i="16"/>
  <c r="DU225" i="16"/>
  <c r="DX222" i="16"/>
  <c r="DX225" i="16" s="1"/>
  <c r="DT222" i="16"/>
  <c r="DT225" i="16" s="1"/>
  <c r="DX195" i="16"/>
  <c r="DX198" i="16" s="1"/>
  <c r="DW201" i="16"/>
  <c r="DT139" i="16"/>
  <c r="DT142" i="16" s="1"/>
  <c r="DV139" i="16"/>
  <c r="DV142" i="16" s="1"/>
  <c r="DX111" i="16"/>
  <c r="DX114" i="16" s="1"/>
  <c r="DW89" i="16"/>
  <c r="DX83" i="16"/>
  <c r="DX86" i="16" s="1"/>
  <c r="DU67" i="16"/>
  <c r="DV111" i="16"/>
  <c r="DV114" i="16" s="1"/>
  <c r="DW173" i="16"/>
  <c r="DV249" i="16"/>
  <c r="DV252" i="16" s="1"/>
  <c r="DW228" i="16"/>
  <c r="DV195" i="16"/>
  <c r="DV198" i="16" s="1"/>
  <c r="DU123" i="16"/>
  <c r="DT55" i="16"/>
  <c r="DT58" i="16" s="1"/>
  <c r="DV55" i="16"/>
  <c r="DV58" i="16" s="1"/>
  <c r="DX55" i="16"/>
  <c r="DX58" i="16" s="1"/>
  <c r="DW61" i="16"/>
  <c r="DT195" i="16"/>
  <c r="DT198" i="16" s="1"/>
  <c r="DU86" i="16"/>
  <c r="DV83" i="16"/>
  <c r="DV86" i="16" s="1"/>
  <c r="L77" i="16"/>
  <c r="AC27" i="1"/>
  <c r="R22" i="28"/>
  <c r="R13" i="28"/>
  <c r="W7" i="35"/>
  <c r="U7" i="35"/>
  <c r="L74" i="18"/>
  <c r="Y31" i="18" s="1"/>
  <c r="AS81" i="35"/>
  <c r="AS80" i="35"/>
  <c r="AS58" i="35"/>
  <c r="AS57" i="35"/>
  <c r="AS35" i="35"/>
  <c r="AS34" i="35"/>
  <c r="L7" i="35"/>
  <c r="M7" i="35" s="1"/>
  <c r="X27" i="30"/>
  <c r="X25" i="30"/>
  <c r="X24" i="30"/>
  <c r="S10" i="28" l="1"/>
  <c r="S14" i="28"/>
  <c r="AI13" i="28"/>
  <c r="AI22" i="28"/>
  <c r="AI19" i="28"/>
  <c r="S23" i="28"/>
  <c r="F19" i="28"/>
  <c r="AI10" i="28"/>
  <c r="DU199" i="16"/>
  <c r="DU115" i="16"/>
  <c r="DW220" i="16"/>
  <c r="DU226" i="16"/>
  <c r="DU253" i="16"/>
  <c r="DU280" i="16"/>
  <c r="DW164" i="16"/>
  <c r="DU171" i="16"/>
  <c r="DW274" i="16"/>
  <c r="DW247" i="16"/>
  <c r="DW108" i="16"/>
  <c r="DW192" i="16"/>
  <c r="DU59" i="16"/>
  <c r="DW52" i="16"/>
  <c r="DU87" i="16"/>
  <c r="DW80" i="16"/>
  <c r="S19" i="28"/>
  <c r="Z5" i="28"/>
  <c r="E3" i="35" l="1"/>
  <c r="AS12" i="35"/>
  <c r="AS11" i="35"/>
  <c r="K8" i="11"/>
  <c r="H6" i="11"/>
  <c r="AI5" i="11"/>
  <c r="AI4" i="11"/>
  <c r="K8" i="10"/>
  <c r="M6" i="10"/>
  <c r="M6" i="11" s="1"/>
  <c r="K6" i="10"/>
  <c r="K6" i="11" s="1"/>
  <c r="H6" i="10"/>
  <c r="AH5" i="10"/>
  <c r="AH4" i="10"/>
  <c r="Y29" i="17"/>
  <c r="V29" i="17"/>
  <c r="R29" i="17"/>
  <c r="N29" i="17"/>
  <c r="X28" i="17"/>
  <c r="Q28" i="17"/>
  <c r="X27" i="17"/>
  <c r="Q27" i="17"/>
  <c r="X26" i="17"/>
  <c r="Q26" i="17"/>
  <c r="X25" i="17"/>
  <c r="Q25" i="17"/>
  <c r="V21" i="17"/>
  <c r="T21" i="17"/>
  <c r="N21" i="17"/>
  <c r="L21" i="17"/>
  <c r="J21" i="17"/>
  <c r="V20" i="17"/>
  <c r="T20" i="17"/>
  <c r="N20" i="17"/>
  <c r="L20" i="17"/>
  <c r="J20" i="17"/>
  <c r="H11" i="17"/>
  <c r="C10" i="17"/>
  <c r="H18" i="17" s="1"/>
  <c r="J7" i="32"/>
  <c r="J6" i="32" s="1"/>
  <c r="H7" i="32"/>
  <c r="I6" i="32" s="1"/>
  <c r="F7" i="32"/>
  <c r="G6" i="32" s="1"/>
  <c r="D7" i="32"/>
  <c r="E6" i="32" s="1"/>
  <c r="D3" i="32"/>
  <c r="U24" i="31"/>
  <c r="N24" i="31"/>
  <c r="AB22" i="31"/>
  <c r="AB21" i="31"/>
  <c r="AB20" i="31"/>
  <c r="AB19" i="31"/>
  <c r="R8" i="31"/>
  <c r="R7" i="31"/>
  <c r="AG2" i="31"/>
  <c r="AD2" i="31"/>
  <c r="AA2" i="31"/>
  <c r="Y83" i="18"/>
  <c r="V83" i="18"/>
  <c r="R83" i="18"/>
  <c r="N83" i="18"/>
  <c r="X82" i="18"/>
  <c r="Q82" i="18"/>
  <c r="X81" i="18"/>
  <c r="Q81" i="18"/>
  <c r="X80" i="18"/>
  <c r="Q80" i="18"/>
  <c r="X79" i="18"/>
  <c r="Q79" i="18"/>
  <c r="V75" i="18"/>
  <c r="T75" i="18"/>
  <c r="N75" i="18"/>
  <c r="L75" i="18"/>
  <c r="J75" i="18"/>
  <c r="V74" i="18"/>
  <c r="T74" i="18"/>
  <c r="N74" i="18"/>
  <c r="J74" i="18"/>
  <c r="H65" i="18"/>
  <c r="C64" i="18"/>
  <c r="U8" i="18"/>
  <c r="P8" i="18"/>
  <c r="C42" i="24"/>
  <c r="C41" i="24"/>
  <c r="C40" i="24"/>
  <c r="C39" i="24"/>
  <c r="C38" i="24"/>
  <c r="C27" i="24"/>
  <c r="C26" i="24"/>
  <c r="C25" i="24"/>
  <c r="C13" i="24"/>
  <c r="C12" i="24"/>
  <c r="AA3" i="24"/>
  <c r="S20" i="21"/>
  <c r="O20" i="21"/>
  <c r="M20" i="21"/>
  <c r="J20" i="21"/>
  <c r="H20" i="21"/>
  <c r="F20" i="21"/>
  <c r="K15" i="21"/>
  <c r="K14" i="21"/>
  <c r="AB8" i="21"/>
  <c r="X8" i="21"/>
  <c r="T8" i="21"/>
  <c r="AE45" i="3"/>
  <c r="AG6" i="3"/>
  <c r="AG46" i="3" s="1"/>
  <c r="AC6" i="3"/>
  <c r="T6" i="3"/>
  <c r="O6" i="3"/>
  <c r="L6" i="3"/>
  <c r="J5" i="3"/>
  <c r="AC42" i="30"/>
  <c r="AB42" i="30"/>
  <c r="X42" i="30"/>
  <c r="S13" i="24" s="1"/>
  <c r="X41" i="30"/>
  <c r="X39" i="30"/>
  <c r="X40" i="30" s="1"/>
  <c r="X37" i="30"/>
  <c r="S56" i="24" s="1"/>
  <c r="X35" i="30"/>
  <c r="S42" i="24" s="1"/>
  <c r="X34" i="30"/>
  <c r="S41" i="24" s="1"/>
  <c r="X33" i="30"/>
  <c r="S40" i="24" s="1"/>
  <c r="X32" i="30"/>
  <c r="S39" i="24" s="1"/>
  <c r="X31" i="30"/>
  <c r="X29" i="30"/>
  <c r="S27" i="24" s="1"/>
  <c r="X28" i="30"/>
  <c r="S26" i="24" s="1"/>
  <c r="S25" i="24"/>
  <c r="AG25" i="30"/>
  <c r="AF25" i="30"/>
  <c r="AE25" i="30"/>
  <c r="AG24" i="30"/>
  <c r="AF24" i="30"/>
  <c r="AE24" i="30"/>
  <c r="AG23" i="30"/>
  <c r="AF23" i="30"/>
  <c r="AG22" i="30"/>
  <c r="AE22" i="30"/>
  <c r="AG21" i="30"/>
  <c r="AE21" i="30"/>
  <c r="AJ16" i="30"/>
  <c r="AC3" i="30"/>
  <c r="F5" i="30"/>
  <c r="AC2" i="30"/>
  <c r="DO295" i="16"/>
  <c r="DN295" i="16"/>
  <c r="DM295" i="16"/>
  <c r="DO294" i="16"/>
  <c r="DN294" i="16"/>
  <c r="DM294" i="16"/>
  <c r="DO293" i="16"/>
  <c r="DN293" i="16"/>
  <c r="DM293" i="16"/>
  <c r="DO292" i="16"/>
  <c r="DN292" i="16"/>
  <c r="DM292" i="16"/>
  <c r="DO291" i="16"/>
  <c r="DN291" i="16"/>
  <c r="DM291" i="16"/>
  <c r="DO290" i="16"/>
  <c r="DN290" i="16"/>
  <c r="DM290" i="16"/>
  <c r="DO289" i="16"/>
  <c r="DN289" i="16"/>
  <c r="DM289" i="16"/>
  <c r="DO288" i="16"/>
  <c r="DN288" i="16"/>
  <c r="DM288" i="16"/>
  <c r="DO287" i="16"/>
  <c r="DN287" i="16"/>
  <c r="DM287" i="16"/>
  <c r="DO286" i="16"/>
  <c r="DN286" i="16"/>
  <c r="DM286" i="16"/>
  <c r="DO285" i="16"/>
  <c r="DN285" i="16"/>
  <c r="DM285" i="16"/>
  <c r="DO284" i="16"/>
  <c r="DN284" i="16"/>
  <c r="DM284" i="16"/>
  <c r="DO283" i="16"/>
  <c r="DN283" i="16"/>
  <c r="DM283" i="16"/>
  <c r="DO282" i="16"/>
  <c r="DN282" i="16"/>
  <c r="DM282" i="16"/>
  <c r="DO281" i="16"/>
  <c r="DN281" i="16"/>
  <c r="DM281" i="16"/>
  <c r="DO280" i="16"/>
  <c r="DN280" i="16"/>
  <c r="DM280" i="16"/>
  <c r="DO279" i="16"/>
  <c r="DN279" i="16"/>
  <c r="DM279" i="16"/>
  <c r="EO278" i="16"/>
  <c r="EN278" i="16"/>
  <c r="DO278" i="16"/>
  <c r="DN278" i="16"/>
  <c r="DM278" i="16"/>
  <c r="EO277" i="16"/>
  <c r="EN277" i="16"/>
  <c r="DO277" i="16"/>
  <c r="DN277" i="16"/>
  <c r="DM277" i="16"/>
  <c r="EO276" i="16"/>
  <c r="EN276" i="16"/>
  <c r="DO276" i="16"/>
  <c r="DN276" i="16"/>
  <c r="DM276" i="16"/>
  <c r="EO275" i="16"/>
  <c r="EN275" i="16"/>
  <c r="DO268" i="16"/>
  <c r="DN268" i="16"/>
  <c r="DM268" i="16"/>
  <c r="DO267" i="16"/>
  <c r="DN267" i="16"/>
  <c r="DM267" i="16"/>
  <c r="DO266" i="16"/>
  <c r="DN266" i="16"/>
  <c r="DM266" i="16"/>
  <c r="DO265" i="16"/>
  <c r="DN265" i="16"/>
  <c r="DM265" i="16"/>
  <c r="DO264" i="16"/>
  <c r="DN264" i="16"/>
  <c r="DM264" i="16"/>
  <c r="DO263" i="16"/>
  <c r="DN263" i="16"/>
  <c r="DM263" i="16"/>
  <c r="DO262" i="16"/>
  <c r="DN262" i="16"/>
  <c r="DM262" i="16"/>
  <c r="DO261" i="16"/>
  <c r="DN261" i="16"/>
  <c r="DM261" i="16"/>
  <c r="DO260" i="16"/>
  <c r="DN260" i="16"/>
  <c r="DM260" i="16"/>
  <c r="DO259" i="16"/>
  <c r="DN259" i="16"/>
  <c r="DM259" i="16"/>
  <c r="DO258" i="16"/>
  <c r="DN258" i="16"/>
  <c r="DM258" i="16"/>
  <c r="DO257" i="16"/>
  <c r="DN257" i="16"/>
  <c r="DM257" i="16"/>
  <c r="DO256" i="16"/>
  <c r="DN256" i="16"/>
  <c r="DM256" i="16"/>
  <c r="DO255" i="16"/>
  <c r="DN255" i="16"/>
  <c r="DM255" i="16"/>
  <c r="DO254" i="16"/>
  <c r="DN254" i="16"/>
  <c r="DM254" i="16"/>
  <c r="DO253" i="16"/>
  <c r="DN253" i="16"/>
  <c r="DM253" i="16"/>
  <c r="DO252" i="16"/>
  <c r="DN252" i="16"/>
  <c r="DM252" i="16"/>
  <c r="EO251" i="16"/>
  <c r="EN251" i="16"/>
  <c r="DO251" i="16"/>
  <c r="DN251" i="16"/>
  <c r="DM251" i="16"/>
  <c r="EO250" i="16"/>
  <c r="EN250" i="16"/>
  <c r="DO250" i="16"/>
  <c r="DN250" i="16"/>
  <c r="DM250" i="16"/>
  <c r="EO249" i="16"/>
  <c r="EN249" i="16"/>
  <c r="DO249" i="16"/>
  <c r="DN249" i="16"/>
  <c r="DM249" i="16"/>
  <c r="EO248" i="16"/>
  <c r="EN248" i="16"/>
  <c r="DO241" i="16"/>
  <c r="DN241" i="16"/>
  <c r="DM241" i="16"/>
  <c r="DO240" i="16"/>
  <c r="DN240" i="16"/>
  <c r="DM240" i="16"/>
  <c r="DO239" i="16"/>
  <c r="DN239" i="16"/>
  <c r="DM239" i="16"/>
  <c r="DO238" i="16"/>
  <c r="DN238" i="16"/>
  <c r="DM238" i="16"/>
  <c r="DO237" i="16"/>
  <c r="DN237" i="16"/>
  <c r="DM237" i="16"/>
  <c r="DO236" i="16"/>
  <c r="DN236" i="16"/>
  <c r="DM236" i="16"/>
  <c r="DO235" i="16"/>
  <c r="DN235" i="16"/>
  <c r="DM235" i="16"/>
  <c r="DO234" i="16"/>
  <c r="DN234" i="16"/>
  <c r="DM234" i="16"/>
  <c r="DO233" i="16"/>
  <c r="DN233" i="16"/>
  <c r="DM233" i="16"/>
  <c r="DO232" i="16"/>
  <c r="DN232" i="16"/>
  <c r="DM232" i="16"/>
  <c r="DO231" i="16"/>
  <c r="DN231" i="16"/>
  <c r="DM231" i="16"/>
  <c r="DO230" i="16"/>
  <c r="DN230" i="16"/>
  <c r="DM230" i="16"/>
  <c r="DO229" i="16"/>
  <c r="DN229" i="16"/>
  <c r="DM229" i="16"/>
  <c r="DO228" i="16"/>
  <c r="DN228" i="16"/>
  <c r="DM228" i="16"/>
  <c r="DO227" i="16"/>
  <c r="DN227" i="16"/>
  <c r="DM227" i="16"/>
  <c r="DO226" i="16"/>
  <c r="DN226" i="16"/>
  <c r="DM226" i="16"/>
  <c r="DO225" i="16"/>
  <c r="DN225" i="16"/>
  <c r="DM225" i="16"/>
  <c r="EO224" i="16"/>
  <c r="EN224" i="16"/>
  <c r="DO224" i="16"/>
  <c r="DN224" i="16"/>
  <c r="DM224" i="16"/>
  <c r="EO223" i="16"/>
  <c r="EN223" i="16"/>
  <c r="DO223" i="16"/>
  <c r="DN223" i="16"/>
  <c r="DM223" i="16"/>
  <c r="EO222" i="16"/>
  <c r="EN222" i="16"/>
  <c r="DO222" i="16"/>
  <c r="DN222" i="16"/>
  <c r="DM222" i="16"/>
  <c r="EO221" i="16"/>
  <c r="EN221" i="16"/>
  <c r="DO214" i="16"/>
  <c r="DN214" i="16"/>
  <c r="DM214" i="16"/>
  <c r="DO213" i="16"/>
  <c r="DN213" i="16"/>
  <c r="DM213" i="16"/>
  <c r="DO212" i="16"/>
  <c r="DN212" i="16"/>
  <c r="DM212" i="16"/>
  <c r="DO211" i="16"/>
  <c r="DN211" i="16"/>
  <c r="DM211" i="16"/>
  <c r="DO210" i="16"/>
  <c r="DN210" i="16"/>
  <c r="DM210" i="16"/>
  <c r="DO209" i="16"/>
  <c r="DN209" i="16"/>
  <c r="DM209" i="16"/>
  <c r="DO208" i="16"/>
  <c r="DN208" i="16"/>
  <c r="DM208" i="16"/>
  <c r="DO207" i="16"/>
  <c r="DN207" i="16"/>
  <c r="DM207" i="16"/>
  <c r="DO206" i="16"/>
  <c r="DN206" i="16"/>
  <c r="DM206" i="16"/>
  <c r="DO205" i="16"/>
  <c r="DN205" i="16"/>
  <c r="DM205" i="16"/>
  <c r="DO204" i="16"/>
  <c r="DN204" i="16"/>
  <c r="DM204" i="16"/>
  <c r="DO203" i="16"/>
  <c r="DN203" i="16"/>
  <c r="DM203" i="16"/>
  <c r="DO202" i="16"/>
  <c r="DN202" i="16"/>
  <c r="DM202" i="16"/>
  <c r="DO201" i="16"/>
  <c r="DN201" i="16"/>
  <c r="DM201" i="16"/>
  <c r="DO200" i="16"/>
  <c r="DN200" i="16"/>
  <c r="DM200" i="16"/>
  <c r="DO199" i="16"/>
  <c r="DN199" i="16"/>
  <c r="DM199" i="16"/>
  <c r="DO198" i="16"/>
  <c r="DN198" i="16"/>
  <c r="DM198" i="16"/>
  <c r="EO197" i="16"/>
  <c r="EN197" i="16"/>
  <c r="DO197" i="16"/>
  <c r="DN197" i="16"/>
  <c r="DM197" i="16"/>
  <c r="EO196" i="16"/>
  <c r="EN196" i="16"/>
  <c r="DO196" i="16"/>
  <c r="DN196" i="16"/>
  <c r="DM196" i="16"/>
  <c r="EO195" i="16"/>
  <c r="EN195" i="16"/>
  <c r="DO195" i="16"/>
  <c r="DN195" i="16"/>
  <c r="DM195" i="16"/>
  <c r="DO186" i="16"/>
  <c r="DN186" i="16"/>
  <c r="DM186" i="16"/>
  <c r="DO185" i="16"/>
  <c r="DN185" i="16"/>
  <c r="DM185" i="16"/>
  <c r="DO184" i="16"/>
  <c r="DN184" i="16"/>
  <c r="DM184" i="16"/>
  <c r="DO183" i="16"/>
  <c r="DN183" i="16"/>
  <c r="DM183" i="16"/>
  <c r="DO182" i="16"/>
  <c r="DN182" i="16"/>
  <c r="DM182" i="16"/>
  <c r="DO181" i="16"/>
  <c r="DN181" i="16"/>
  <c r="DM181" i="16"/>
  <c r="DO180" i="16"/>
  <c r="DN180" i="16"/>
  <c r="DM180" i="16"/>
  <c r="DO179" i="16"/>
  <c r="DN179" i="16"/>
  <c r="DM179" i="16"/>
  <c r="DO178" i="16"/>
  <c r="DN178" i="16"/>
  <c r="DM178" i="16"/>
  <c r="DO177" i="16"/>
  <c r="DN177" i="16"/>
  <c r="DM177" i="16"/>
  <c r="DO176" i="16"/>
  <c r="DN176" i="16"/>
  <c r="DM176" i="16"/>
  <c r="DO175" i="16"/>
  <c r="DN175" i="16"/>
  <c r="DM175" i="16"/>
  <c r="DO174" i="16"/>
  <c r="DN174" i="16"/>
  <c r="DM174" i="16"/>
  <c r="DO173" i="16"/>
  <c r="DN173" i="16"/>
  <c r="DM173" i="16"/>
  <c r="DO172" i="16"/>
  <c r="DN172" i="16"/>
  <c r="DM172" i="16"/>
  <c r="DO171" i="16"/>
  <c r="DN171" i="16"/>
  <c r="DM171" i="16"/>
  <c r="DO170" i="16"/>
  <c r="DN170" i="16"/>
  <c r="DM170" i="16"/>
  <c r="EO169" i="16"/>
  <c r="EN169" i="16"/>
  <c r="DO169" i="16"/>
  <c r="DN169" i="16"/>
  <c r="DM169" i="16"/>
  <c r="EO168" i="16"/>
  <c r="EN168" i="16"/>
  <c r="DO168" i="16"/>
  <c r="DN168" i="16"/>
  <c r="DM168" i="16"/>
  <c r="DO158" i="16"/>
  <c r="DN158" i="16"/>
  <c r="DM158" i="16"/>
  <c r="DO157" i="16"/>
  <c r="DN157" i="16"/>
  <c r="DM157" i="16"/>
  <c r="DO156" i="16"/>
  <c r="DN156" i="16"/>
  <c r="DM156" i="16"/>
  <c r="DO155" i="16"/>
  <c r="DN155" i="16"/>
  <c r="DM155" i="16"/>
  <c r="DO154" i="16"/>
  <c r="DN154" i="16"/>
  <c r="DM154" i="16"/>
  <c r="DO153" i="16"/>
  <c r="DN153" i="16"/>
  <c r="DM153" i="16"/>
  <c r="DO152" i="16"/>
  <c r="DN152" i="16"/>
  <c r="DM152" i="16"/>
  <c r="DO151" i="16"/>
  <c r="DN151" i="16"/>
  <c r="DM151" i="16"/>
  <c r="DO150" i="16"/>
  <c r="DN150" i="16"/>
  <c r="DM150" i="16"/>
  <c r="DO149" i="16"/>
  <c r="DN149" i="16"/>
  <c r="DM149" i="16"/>
  <c r="DO148" i="16"/>
  <c r="DN148" i="16"/>
  <c r="DM148" i="16"/>
  <c r="DO147" i="16"/>
  <c r="DN147" i="16"/>
  <c r="DM147" i="16"/>
  <c r="DO146" i="16"/>
  <c r="DN146" i="16"/>
  <c r="DM146" i="16"/>
  <c r="DO145" i="16"/>
  <c r="DN145" i="16"/>
  <c r="DM145" i="16"/>
  <c r="DO144" i="16"/>
  <c r="DN144" i="16"/>
  <c r="DM144" i="16"/>
  <c r="DO143" i="16"/>
  <c r="DN143" i="16"/>
  <c r="DM143" i="16"/>
  <c r="DO142" i="16"/>
  <c r="DN142" i="16"/>
  <c r="DM142" i="16"/>
  <c r="EO141" i="16"/>
  <c r="EN141" i="16"/>
  <c r="DO141" i="16"/>
  <c r="DN141" i="16"/>
  <c r="DM141" i="16"/>
  <c r="EO140" i="16"/>
  <c r="EN140" i="16"/>
  <c r="DO140" i="16"/>
  <c r="DN140" i="16"/>
  <c r="DM140" i="16"/>
  <c r="EO139" i="16"/>
  <c r="EN139" i="16"/>
  <c r="DO139" i="16"/>
  <c r="DN139" i="16"/>
  <c r="DM139" i="16"/>
  <c r="DO130" i="16"/>
  <c r="DN130" i="16"/>
  <c r="DM130" i="16"/>
  <c r="DO129" i="16"/>
  <c r="DN129" i="16"/>
  <c r="DM129" i="16"/>
  <c r="DO128" i="16"/>
  <c r="DN128" i="16"/>
  <c r="DM128" i="16"/>
  <c r="DO127" i="16"/>
  <c r="DN127" i="16"/>
  <c r="DM127" i="16"/>
  <c r="DO126" i="16"/>
  <c r="DN126" i="16"/>
  <c r="DM126" i="16"/>
  <c r="DO125" i="16"/>
  <c r="DN125" i="16"/>
  <c r="DM125" i="16"/>
  <c r="DO124" i="16"/>
  <c r="DN124" i="16"/>
  <c r="DM124" i="16"/>
  <c r="DO123" i="16"/>
  <c r="DN123" i="16"/>
  <c r="DM123" i="16"/>
  <c r="DO122" i="16"/>
  <c r="DN122" i="16"/>
  <c r="DM122" i="16"/>
  <c r="DO121" i="16"/>
  <c r="DN121" i="16"/>
  <c r="DM121" i="16"/>
  <c r="DO120" i="16"/>
  <c r="DN120" i="16"/>
  <c r="DM120" i="16"/>
  <c r="DO119" i="16"/>
  <c r="DN119" i="16"/>
  <c r="DM119" i="16"/>
  <c r="DO118" i="16"/>
  <c r="DN118" i="16"/>
  <c r="DM118" i="16"/>
  <c r="DO117" i="16"/>
  <c r="DN117" i="16"/>
  <c r="DM117" i="16"/>
  <c r="DO116" i="16"/>
  <c r="DN116" i="16"/>
  <c r="DM116" i="16"/>
  <c r="DO115" i="16"/>
  <c r="DN115" i="16"/>
  <c r="DM115" i="16"/>
  <c r="DO114" i="16"/>
  <c r="DN114" i="16"/>
  <c r="DM114" i="16"/>
  <c r="EO113" i="16"/>
  <c r="EN113" i="16"/>
  <c r="DO113" i="16"/>
  <c r="DN113" i="16"/>
  <c r="DM113" i="16"/>
  <c r="EO112" i="16"/>
  <c r="EN112" i="16"/>
  <c r="DO112" i="16"/>
  <c r="DN112" i="16"/>
  <c r="DM112" i="16"/>
  <c r="EO111" i="16"/>
  <c r="EN111" i="16"/>
  <c r="DO111" i="16"/>
  <c r="DN111" i="16"/>
  <c r="DM111" i="16"/>
  <c r="DO102" i="16"/>
  <c r="DN102" i="16"/>
  <c r="DM102" i="16"/>
  <c r="DO101" i="16"/>
  <c r="DN101" i="16"/>
  <c r="DM101" i="16"/>
  <c r="DO100" i="16"/>
  <c r="DN100" i="16"/>
  <c r="DM100" i="16"/>
  <c r="DO99" i="16"/>
  <c r="DN99" i="16"/>
  <c r="DM99" i="16"/>
  <c r="DO98" i="16"/>
  <c r="DN98" i="16"/>
  <c r="DM98" i="16"/>
  <c r="DO97" i="16"/>
  <c r="DN97" i="16"/>
  <c r="DM97" i="16"/>
  <c r="DO96" i="16"/>
  <c r="DN96" i="16"/>
  <c r="DM96" i="16"/>
  <c r="DO95" i="16"/>
  <c r="DN95" i="16"/>
  <c r="DM95" i="16"/>
  <c r="DO94" i="16"/>
  <c r="DN94" i="16"/>
  <c r="DM94" i="16"/>
  <c r="DO93" i="16"/>
  <c r="DN93" i="16"/>
  <c r="DM93" i="16"/>
  <c r="DO92" i="16"/>
  <c r="DN92" i="16"/>
  <c r="DM92" i="16"/>
  <c r="DO91" i="16"/>
  <c r="DN91" i="16"/>
  <c r="DM91" i="16"/>
  <c r="DO90" i="16"/>
  <c r="DN90" i="16"/>
  <c r="DM90" i="16"/>
  <c r="DO89" i="16"/>
  <c r="DN89" i="16"/>
  <c r="DM89" i="16"/>
  <c r="DO88" i="16"/>
  <c r="DN88" i="16"/>
  <c r="DM88" i="16"/>
  <c r="DO87" i="16"/>
  <c r="DN87" i="16"/>
  <c r="DM87" i="16"/>
  <c r="DO86" i="16"/>
  <c r="DN86" i="16"/>
  <c r="DM86" i="16"/>
  <c r="EO85" i="16"/>
  <c r="EN85" i="16"/>
  <c r="DO85" i="16"/>
  <c r="DN85" i="16"/>
  <c r="DM85" i="16"/>
  <c r="EO84" i="16"/>
  <c r="EN84" i="16"/>
  <c r="DO84" i="16"/>
  <c r="DN84" i="16"/>
  <c r="DM84" i="16"/>
  <c r="EO83" i="16"/>
  <c r="EN83" i="16"/>
  <c r="DO83" i="16"/>
  <c r="DN83" i="16"/>
  <c r="DM83" i="16"/>
  <c r="DO74" i="16"/>
  <c r="DN74" i="16"/>
  <c r="DM74" i="16"/>
  <c r="DO73" i="16"/>
  <c r="DN73" i="16"/>
  <c r="DM73" i="16"/>
  <c r="DO72" i="16"/>
  <c r="DN72" i="16"/>
  <c r="DM72" i="16"/>
  <c r="DO71" i="16"/>
  <c r="DN71" i="16"/>
  <c r="DM71" i="16"/>
  <c r="DO70" i="16"/>
  <c r="DN70" i="16"/>
  <c r="DM70" i="16"/>
  <c r="DO69" i="16"/>
  <c r="DN69" i="16"/>
  <c r="DM69" i="16"/>
  <c r="DO68" i="16"/>
  <c r="DN68" i="16"/>
  <c r="DM68" i="16"/>
  <c r="DO67" i="16"/>
  <c r="DN67" i="16"/>
  <c r="DM67" i="16"/>
  <c r="DO66" i="16"/>
  <c r="DN66" i="16"/>
  <c r="DM66" i="16"/>
  <c r="DO65" i="16"/>
  <c r="DN65" i="16"/>
  <c r="DM65" i="16"/>
  <c r="DO64" i="16"/>
  <c r="DN64" i="16"/>
  <c r="DM64" i="16"/>
  <c r="DO63" i="16"/>
  <c r="DN63" i="16"/>
  <c r="DM63" i="16"/>
  <c r="DO62" i="16"/>
  <c r="DN62" i="16"/>
  <c r="DM62" i="16"/>
  <c r="DO61" i="16"/>
  <c r="DN61" i="16"/>
  <c r="DM61" i="16"/>
  <c r="DO60" i="16"/>
  <c r="DN60" i="16"/>
  <c r="DM60" i="16"/>
  <c r="DO59" i="16"/>
  <c r="DN59" i="16"/>
  <c r="DM59" i="16"/>
  <c r="DO58" i="16"/>
  <c r="DN58" i="16"/>
  <c r="DM58" i="16"/>
  <c r="EO57" i="16"/>
  <c r="EN57" i="16"/>
  <c r="DO57" i="16"/>
  <c r="DN57" i="16"/>
  <c r="DM57" i="16"/>
  <c r="EO56" i="16"/>
  <c r="EN56" i="16"/>
  <c r="DO56" i="16"/>
  <c r="DN56" i="16"/>
  <c r="DM56" i="16"/>
  <c r="EO55" i="16"/>
  <c r="EN55" i="16"/>
  <c r="DO55" i="16"/>
  <c r="DN55" i="16"/>
  <c r="DM55" i="16"/>
  <c r="EO53" i="16"/>
  <c r="EN53" i="16"/>
  <c r="DM53" i="16"/>
  <c r="DM52" i="16"/>
  <c r="I47" i="16"/>
  <c r="H47" i="16"/>
  <c r="DO46" i="16"/>
  <c r="DN46" i="16"/>
  <c r="DM46" i="16"/>
  <c r="DO45" i="16"/>
  <c r="DN45" i="16"/>
  <c r="DM45" i="16"/>
  <c r="DO44" i="16"/>
  <c r="DN44" i="16"/>
  <c r="DM44" i="16"/>
  <c r="DO43" i="16"/>
  <c r="DN43" i="16"/>
  <c r="DM43" i="16"/>
  <c r="DO42" i="16"/>
  <c r="DN42" i="16"/>
  <c r="DM42" i="16"/>
  <c r="DO41" i="16"/>
  <c r="DN41" i="16"/>
  <c r="DM41" i="16"/>
  <c r="DO40" i="16"/>
  <c r="DN40" i="16"/>
  <c r="DM40" i="16"/>
  <c r="DO39" i="16"/>
  <c r="DN39" i="16"/>
  <c r="DM39" i="16"/>
  <c r="DU38" i="16"/>
  <c r="DQ38" i="16"/>
  <c r="DO38" i="16"/>
  <c r="DN38" i="16"/>
  <c r="DM38" i="16"/>
  <c r="DO37" i="16"/>
  <c r="DN37" i="16"/>
  <c r="DM37" i="16"/>
  <c r="DO36" i="16"/>
  <c r="DN36" i="16"/>
  <c r="DM36" i="16"/>
  <c r="DO35" i="16"/>
  <c r="DN35" i="16"/>
  <c r="DM35" i="16"/>
  <c r="DO34" i="16"/>
  <c r="DN34" i="16"/>
  <c r="DM34" i="16"/>
  <c r="DO33" i="16"/>
  <c r="DN33" i="16"/>
  <c r="DM33" i="16"/>
  <c r="DO32" i="16"/>
  <c r="DN32" i="16"/>
  <c r="DM32" i="16"/>
  <c r="DO31" i="16"/>
  <c r="DN31" i="16"/>
  <c r="DM31" i="16"/>
  <c r="EO30" i="16"/>
  <c r="EN30" i="16"/>
  <c r="DO30" i="16"/>
  <c r="DN30" i="16"/>
  <c r="DM30" i="16"/>
  <c r="EO29" i="16"/>
  <c r="EN29" i="16"/>
  <c r="DO29" i="16"/>
  <c r="DN29" i="16"/>
  <c r="DM29" i="16"/>
  <c r="EO28" i="16"/>
  <c r="EN28" i="16"/>
  <c r="DO28" i="16"/>
  <c r="DN28" i="16"/>
  <c r="DM28" i="16"/>
  <c r="EO27" i="16"/>
  <c r="EN27" i="16"/>
  <c r="DO27" i="16"/>
  <c r="DN27" i="16"/>
  <c r="DM27" i="16"/>
  <c r="DM25" i="16"/>
  <c r="DM24" i="16"/>
  <c r="F24" i="16"/>
  <c r="V24" i="16" s="1"/>
  <c r="DU23" i="16"/>
  <c r="DQ23" i="16"/>
  <c r="DP23" i="16"/>
  <c r="DO23" i="16"/>
  <c r="DN23" i="16"/>
  <c r="DM23" i="16"/>
  <c r="BJ17" i="28"/>
  <c r="AA5" i="28"/>
  <c r="AB5" i="28" s="1"/>
  <c r="M5" i="28"/>
  <c r="K5" i="28"/>
  <c r="G5" i="28"/>
  <c r="D5" i="28"/>
  <c r="AO4" i="28"/>
  <c r="AA4" i="28"/>
  <c r="Z4" i="28"/>
  <c r="AV9" i="28"/>
  <c r="AV18" i="28" s="1"/>
  <c r="AV27" i="28" s="1"/>
  <c r="AV36" i="28" s="1"/>
  <c r="AV45" i="28" s="1"/>
  <c r="AA3" i="28"/>
  <c r="BB9" i="28" s="1"/>
  <c r="Z3" i="28"/>
  <c r="BA9" i="28" s="1"/>
  <c r="V28" i="1"/>
  <c r="N28" i="1"/>
  <c r="AH27" i="1"/>
  <c r="AC26" i="1"/>
  <c r="AC25" i="1"/>
  <c r="AC24" i="1"/>
  <c r="AC23" i="1"/>
  <c r="AO22" i="1"/>
  <c r="AO21" i="1"/>
  <c r="T21" i="1"/>
  <c r="T20" i="1"/>
  <c r="AT13" i="1"/>
  <c r="AT12" i="1"/>
  <c r="BJ12" i="28" l="1"/>
  <c r="B14" i="28" s="1"/>
  <c r="H14" i="16"/>
  <c r="L17" i="16"/>
  <c r="L14" i="16"/>
  <c r="H15" i="16"/>
  <c r="EG10" i="16"/>
  <c r="H16" i="16"/>
  <c r="L16" i="16"/>
  <c r="H17" i="16"/>
  <c r="L15" i="16"/>
  <c r="EA141" i="16"/>
  <c r="EF149" i="16"/>
  <c r="EB148" i="16"/>
  <c r="EB145" i="16"/>
  <c r="EF136" i="16"/>
  <c r="EJ148" i="16"/>
  <c r="EE140" i="16"/>
  <c r="EJ154" i="16"/>
  <c r="EB154" i="16"/>
  <c r="EF145" i="16"/>
  <c r="EE141" i="16"/>
  <c r="EF141" i="16" s="1"/>
  <c r="EI140" i="16"/>
  <c r="EJ149" i="16"/>
  <c r="EB149" i="16"/>
  <c r="EF148" i="16"/>
  <c r="EJ145" i="16"/>
  <c r="EA140" i="16"/>
  <c r="EB140" i="16" s="1"/>
  <c r="EJ136" i="16"/>
  <c r="EB136" i="16"/>
  <c r="EF154" i="16"/>
  <c r="EI141" i="16"/>
  <c r="EJ141" i="16" s="1"/>
  <c r="DW140" i="16"/>
  <c r="DX145" i="16"/>
  <c r="DW141" i="16"/>
  <c r="DX141" i="16" s="1"/>
  <c r="DX149" i="16"/>
  <c r="DX154" i="16"/>
  <c r="DX148" i="16"/>
  <c r="DX136" i="16"/>
  <c r="EI10" i="16"/>
  <c r="EJ33" i="16"/>
  <c r="EF33" i="16"/>
  <c r="EF37" i="16"/>
  <c r="EE28" i="16"/>
  <c r="EB42" i="16"/>
  <c r="EB36" i="16"/>
  <c r="DX37" i="16"/>
  <c r="EA29" i="16"/>
  <c r="DW28" i="16"/>
  <c r="DX36" i="16"/>
  <c r="EA28" i="16"/>
  <c r="DX33" i="16"/>
  <c r="EI29" i="16"/>
  <c r="EJ29" i="16" s="1"/>
  <c r="DX42" i="16"/>
  <c r="DQ32" i="16"/>
  <c r="EB33" i="16"/>
  <c r="EI28" i="16"/>
  <c r="EJ28" i="16" s="1"/>
  <c r="EE29" i="16"/>
  <c r="EB37" i="16"/>
  <c r="EJ42" i="16"/>
  <c r="DT33" i="16"/>
  <c r="EF36" i="16"/>
  <c r="EJ37" i="16"/>
  <c r="EF25" i="16"/>
  <c r="EJ25" i="16"/>
  <c r="EJ36" i="16"/>
  <c r="EF42" i="16"/>
  <c r="EB25" i="16"/>
  <c r="DW29" i="16"/>
  <c r="DX25" i="16"/>
  <c r="DR40" i="16"/>
  <c r="EH42" i="16"/>
  <c r="EH37" i="16"/>
  <c r="EG29" i="16"/>
  <c r="EH29" i="16" s="1"/>
  <c r="DU33" i="16"/>
  <c r="DZ36" i="16"/>
  <c r="DY29" i="16"/>
  <c r="DZ29" i="16" s="1"/>
  <c r="DY25" i="16"/>
  <c r="DZ42" i="16"/>
  <c r="EC28" i="16"/>
  <c r="ED28" i="16" s="1"/>
  <c r="DR32" i="16"/>
  <c r="DY28" i="16"/>
  <c r="DU28" i="16"/>
  <c r="EG25" i="16"/>
  <c r="ED37" i="16"/>
  <c r="DY33" i="16"/>
  <c r="EC29" i="16"/>
  <c r="ED29" i="16" s="1"/>
  <c r="DV36" i="16"/>
  <c r="L9" i="16" s="1"/>
  <c r="EH36" i="16"/>
  <c r="EG28" i="16"/>
  <c r="EH28" i="16" s="1"/>
  <c r="ED42" i="16"/>
  <c r="EC25" i="16"/>
  <c r="EC33" i="16"/>
  <c r="DV37" i="16"/>
  <c r="EG33" i="16"/>
  <c r="ED36" i="16"/>
  <c r="DZ37" i="16"/>
  <c r="DV42" i="16"/>
  <c r="DR65" i="16"/>
  <c r="DR52" i="16"/>
  <c r="DQ57" i="16"/>
  <c r="DR57" i="16" s="1"/>
  <c r="DR70" i="16"/>
  <c r="DR64" i="16"/>
  <c r="DQ56" i="16"/>
  <c r="DR61" i="16"/>
  <c r="DR289" i="16"/>
  <c r="DR293" i="16"/>
  <c r="DR281" i="16"/>
  <c r="DT281" i="16" s="1"/>
  <c r="DQ281" i="16"/>
  <c r="DS281" i="16" s="1"/>
  <c r="DR274" i="16"/>
  <c r="DR285" i="16"/>
  <c r="DR282" i="16"/>
  <c r="DR286" i="16"/>
  <c r="DR291" i="16"/>
  <c r="DQ289" i="16"/>
  <c r="DQ293" i="16"/>
  <c r="DQ277" i="16"/>
  <c r="DQ278" i="16"/>
  <c r="DR278" i="16" s="1"/>
  <c r="DR262" i="16"/>
  <c r="DR266" i="16"/>
  <c r="DR254" i="16"/>
  <c r="DT254" i="16" s="1"/>
  <c r="DR247" i="16"/>
  <c r="DQ266" i="16"/>
  <c r="DR264" i="16"/>
  <c r="DQ262" i="16"/>
  <c r="DR258" i="16"/>
  <c r="DQ251" i="16"/>
  <c r="DR251" i="16" s="1"/>
  <c r="DR255" i="16"/>
  <c r="DQ250" i="16"/>
  <c r="DR259" i="16"/>
  <c r="DQ254" i="16"/>
  <c r="DS254" i="16" s="1"/>
  <c r="DR235" i="16"/>
  <c r="DR239" i="16"/>
  <c r="DR227" i="16"/>
  <c r="DT227" i="16" s="1"/>
  <c r="DR237" i="16"/>
  <c r="DR220" i="16"/>
  <c r="DQ224" i="16"/>
  <c r="DR224" i="16" s="1"/>
  <c r="DQ239" i="16"/>
  <c r="DR232" i="16"/>
  <c r="DQ227" i="16"/>
  <c r="DS227" i="16" s="1"/>
  <c r="DQ235" i="16"/>
  <c r="DR231" i="16"/>
  <c r="DR228" i="16"/>
  <c r="DQ223" i="16"/>
  <c r="DR200" i="16"/>
  <c r="DT200" i="16" s="1"/>
  <c r="DR208" i="16"/>
  <c r="DR212" i="16"/>
  <c r="DR210" i="16"/>
  <c r="DR205" i="16"/>
  <c r="DQ197" i="16"/>
  <c r="DR197" i="16" s="1"/>
  <c r="DQ212" i="16"/>
  <c r="DR201" i="16"/>
  <c r="DQ196" i="16"/>
  <c r="DQ200" i="16"/>
  <c r="DS200" i="16" s="1"/>
  <c r="DQ208" i="16"/>
  <c r="DR204" i="16"/>
  <c r="DR192" i="16"/>
  <c r="DR180" i="16"/>
  <c r="DR172" i="16"/>
  <c r="DT172" i="16" s="1"/>
  <c r="DR184" i="16"/>
  <c r="DR182" i="16"/>
  <c r="DR177" i="16"/>
  <c r="DQ172" i="16"/>
  <c r="DS172" i="16" s="1"/>
  <c r="DR164" i="16"/>
  <c r="DQ169" i="16"/>
  <c r="DR169" i="16" s="1"/>
  <c r="DQ180" i="16"/>
  <c r="DR176" i="16"/>
  <c r="DQ184" i="16"/>
  <c r="DR173" i="16"/>
  <c r="DQ168" i="16"/>
  <c r="DR154" i="16"/>
  <c r="DR136" i="16"/>
  <c r="DQ140" i="16"/>
  <c r="DQ144" i="16"/>
  <c r="DS144" i="16" s="1"/>
  <c r="DQ152" i="16"/>
  <c r="DR148" i="16"/>
  <c r="DR149" i="16"/>
  <c r="DQ141" i="16"/>
  <c r="DR141" i="16" s="1"/>
  <c r="DQ156" i="16"/>
  <c r="DR145" i="16"/>
  <c r="DR152" i="16"/>
  <c r="DR156" i="16"/>
  <c r="DR144" i="16"/>
  <c r="DT144" i="16" s="1"/>
  <c r="DR108" i="16"/>
  <c r="DQ116" i="16"/>
  <c r="DS116" i="16" s="1"/>
  <c r="DQ124" i="16"/>
  <c r="DR120" i="16"/>
  <c r="DQ113" i="16"/>
  <c r="DR113" i="16" s="1"/>
  <c r="DQ112" i="16"/>
  <c r="DR121" i="16"/>
  <c r="DR126" i="16"/>
  <c r="DQ128" i="16"/>
  <c r="DR117" i="16"/>
  <c r="DR124" i="16"/>
  <c r="DR128" i="16"/>
  <c r="DR116" i="16"/>
  <c r="DT116" i="16" s="1"/>
  <c r="DQ96" i="16"/>
  <c r="DR92" i="16"/>
  <c r="DQ85" i="16"/>
  <c r="DR85" i="16" s="1"/>
  <c r="DQ84" i="16"/>
  <c r="DR93" i="16"/>
  <c r="DR80" i="16"/>
  <c r="DR89" i="16"/>
  <c r="DQ100" i="16"/>
  <c r="DQ88" i="16"/>
  <c r="DS88" i="16" s="1"/>
  <c r="DR98" i="16"/>
  <c r="DR88" i="16"/>
  <c r="DT88" i="16" s="1"/>
  <c r="DR96" i="16"/>
  <c r="DR100" i="16"/>
  <c r="DQ68" i="16"/>
  <c r="DQ72" i="16"/>
  <c r="DQ60" i="16"/>
  <c r="DS60" i="16" s="1"/>
  <c r="DR68" i="16"/>
  <c r="DR72" i="16"/>
  <c r="DR60" i="16"/>
  <c r="DT60" i="16" s="1"/>
  <c r="DR25" i="16"/>
  <c r="DR37" i="16"/>
  <c r="DU25" i="16"/>
  <c r="DT25" i="16"/>
  <c r="DT37" i="16"/>
  <c r="DP130" i="16" a="1"/>
  <c r="DP130" i="16" s="1"/>
  <c r="DP227" i="16" a="1"/>
  <c r="DP227" i="16" s="1"/>
  <c r="DP44" i="16" a="1"/>
  <c r="DP44" i="16" s="1"/>
  <c r="DP226" i="16" a="1"/>
  <c r="DP226" i="16" s="1"/>
  <c r="DP232" i="16" a="1"/>
  <c r="DP232" i="16" s="1"/>
  <c r="AA7" i="35"/>
  <c r="DP96" i="16" a="1"/>
  <c r="DP96" i="16" s="1"/>
  <c r="X43" i="30"/>
  <c r="EO252" i="16"/>
  <c r="DP281" i="16" a="1"/>
  <c r="DP281" i="16" s="1"/>
  <c r="DP249" i="16" a="1"/>
  <c r="DP249" i="16" s="1"/>
  <c r="DP263" i="16" a="1"/>
  <c r="DP263" i="16" s="1"/>
  <c r="DP199" i="16" a="1"/>
  <c r="DP199" i="16" s="1"/>
  <c r="DP224" i="16" a="1"/>
  <c r="DP224" i="16" s="1"/>
  <c r="DP261" i="16" a="1"/>
  <c r="DP261" i="16" s="1"/>
  <c r="DP266" i="16" a="1"/>
  <c r="DP266" i="16" s="1"/>
  <c r="H72" i="18"/>
  <c r="F31" i="18"/>
  <c r="AD31" i="18"/>
  <c r="DP88" i="16" a="1"/>
  <c r="DP88" i="16" s="1"/>
  <c r="DP98" i="16" a="1"/>
  <c r="DP98" i="16" s="1"/>
  <c r="DP143" i="16" a="1"/>
  <c r="DP143" i="16" s="1"/>
  <c r="DP209" i="16" a="1"/>
  <c r="DP209" i="16" s="1"/>
  <c r="DP214" i="16" a="1"/>
  <c r="DP214" i="16" s="1"/>
  <c r="DP231" i="16" a="1"/>
  <c r="DP231" i="16" s="1"/>
  <c r="DP46" i="16" a="1"/>
  <c r="DP46" i="16" s="1"/>
  <c r="DP60" i="16" a="1"/>
  <c r="DP60" i="16" s="1"/>
  <c r="DP67" i="16" a="1"/>
  <c r="DP67" i="16" s="1"/>
  <c r="DP74" i="16" a="1"/>
  <c r="DP74" i="16" s="1"/>
  <c r="DP93" i="16" a="1"/>
  <c r="DP93" i="16" s="1"/>
  <c r="DP94" i="16" a="1"/>
  <c r="DP94" i="16" s="1"/>
  <c r="EO114" i="16"/>
  <c r="DP117" i="16" a="1"/>
  <c r="DP117" i="16" s="1"/>
  <c r="DP228" i="16" a="1"/>
  <c r="DP228" i="16" s="1"/>
  <c r="DP230" i="16" a="1"/>
  <c r="DP230" i="16" s="1"/>
  <c r="DP30" i="16" a="1"/>
  <c r="DP30" i="16" s="1"/>
  <c r="DP32" i="16" a="1"/>
  <c r="DP32" i="16" s="1"/>
  <c r="DP41" i="16" a="1"/>
  <c r="DP41" i="16" s="1"/>
  <c r="DP59" i="16" a="1"/>
  <c r="DP59" i="16" s="1"/>
  <c r="DP65" i="16" a="1"/>
  <c r="DP65" i="16" s="1"/>
  <c r="DP112" i="16" a="1"/>
  <c r="DP112" i="16" s="1"/>
  <c r="DP120" i="16" a="1"/>
  <c r="DP120" i="16" s="1"/>
  <c r="DP179" i="16" a="1"/>
  <c r="DP179" i="16" s="1"/>
  <c r="DP181" i="16" a="1"/>
  <c r="DP181" i="16" s="1"/>
  <c r="DP186" i="16" a="1"/>
  <c r="DP186" i="16" s="1"/>
  <c r="DP253" i="16" a="1"/>
  <c r="DP253" i="16" s="1"/>
  <c r="DP264" i="16" a="1"/>
  <c r="DP264" i="16" s="1"/>
  <c r="DP286" i="16" a="1"/>
  <c r="DP286" i="16" s="1"/>
  <c r="DP294" i="16" a="1"/>
  <c r="DP294" i="16" s="1"/>
  <c r="DP40" i="16" a="1"/>
  <c r="DP40" i="16" s="1"/>
  <c r="DP90" i="16" a="1"/>
  <c r="DP90" i="16" s="1"/>
  <c r="DP92" i="16" a="1"/>
  <c r="DP92" i="16" s="1"/>
  <c r="DP102" i="16" a="1"/>
  <c r="DP102" i="16" s="1"/>
  <c r="EN114" i="16"/>
  <c r="DP123" i="16" a="1"/>
  <c r="DP123" i="16" s="1"/>
  <c r="DP127" i="16" a="1"/>
  <c r="DP127" i="16" s="1"/>
  <c r="DP128" i="16" a="1"/>
  <c r="DP128" i="16" s="1"/>
  <c r="DP141" i="16" a="1"/>
  <c r="DP141" i="16" s="1"/>
  <c r="DP172" i="16" a="1"/>
  <c r="DP172" i="16" s="1"/>
  <c r="DP177" i="16" a="1"/>
  <c r="DP177" i="16" s="1"/>
  <c r="DP207" i="16" a="1"/>
  <c r="DP207" i="16" s="1"/>
  <c r="DP260" i="16" a="1"/>
  <c r="DP260" i="16" s="1"/>
  <c r="DP280" i="16" a="1"/>
  <c r="DP280" i="16" s="1"/>
  <c r="DP39" i="16" a="1"/>
  <c r="DP39" i="16" s="1"/>
  <c r="DP63" i="16" a="1"/>
  <c r="DP63" i="16" s="1"/>
  <c r="DP70" i="16" a="1"/>
  <c r="DP70" i="16" s="1"/>
  <c r="DP91" i="16" a="1"/>
  <c r="DP91" i="16" s="1"/>
  <c r="DP99" i="16" a="1"/>
  <c r="DP99" i="16" s="1"/>
  <c r="DP119" i="16" a="1"/>
  <c r="DP119" i="16" s="1"/>
  <c r="EO142" i="16"/>
  <c r="DP200" i="16" a="1"/>
  <c r="DP200" i="16" s="1"/>
  <c r="DP201" i="16" a="1"/>
  <c r="DP201" i="16" s="1"/>
  <c r="DP202" i="16" a="1"/>
  <c r="DP202" i="16" s="1"/>
  <c r="EO225" i="16"/>
  <c r="DP225" i="16" a="1"/>
  <c r="DP225" i="16" s="1"/>
  <c r="DP239" i="16" a="1"/>
  <c r="DP239" i="16" s="1"/>
  <c r="DP256" i="16" a="1"/>
  <c r="DP256" i="16" s="1"/>
  <c r="DP258" i="16" a="1"/>
  <c r="DP258" i="16" s="1"/>
  <c r="DP267" i="16" a="1"/>
  <c r="DP267" i="16" s="1"/>
  <c r="DP293" i="16" a="1"/>
  <c r="DP293" i="16" s="1"/>
  <c r="DP295" i="16" a="1"/>
  <c r="DP295" i="16" s="1"/>
  <c r="EN225" i="16"/>
  <c r="DP241" i="16" a="1"/>
  <c r="DP241" i="16" s="1"/>
  <c r="D9" i="16"/>
  <c r="DP84" i="16" a="1"/>
  <c r="DP84" i="16" s="1"/>
  <c r="EN86" i="16"/>
  <c r="AD22" i="30"/>
  <c r="AD21" i="30"/>
  <c r="DP285" i="16" a="1"/>
  <c r="DP285" i="16" s="1"/>
  <c r="X36" i="30"/>
  <c r="DP56" i="16" a="1"/>
  <c r="DP56" i="16" s="1"/>
  <c r="K6" i="32"/>
  <c r="EN31" i="16"/>
  <c r="DP37" i="16" a="1"/>
  <c r="DP37" i="16" s="1"/>
  <c r="DP58" i="16" a="1"/>
  <c r="DP58" i="16" s="1"/>
  <c r="DP61" i="16" a="1"/>
  <c r="DP61" i="16" s="1"/>
  <c r="DP31" i="16" a="1"/>
  <c r="DP31" i="16" s="1"/>
  <c r="DP45" i="16" a="1"/>
  <c r="DP45" i="16" s="1"/>
  <c r="DP69" i="16" a="1"/>
  <c r="DP69" i="16" s="1"/>
  <c r="DP71" i="16" a="1"/>
  <c r="DP71" i="16" s="1"/>
  <c r="DP139" i="16" a="1"/>
  <c r="DP139" i="16" s="1"/>
  <c r="EN198" i="16"/>
  <c r="DP222" i="16" a="1"/>
  <c r="DP222" i="16" s="1"/>
  <c r="EO31" i="16"/>
  <c r="DP36" i="16" a="1"/>
  <c r="DP36" i="16" s="1"/>
  <c r="DP57" i="16" a="1"/>
  <c r="DP57" i="16" s="1"/>
  <c r="D8" i="16"/>
  <c r="DP35" i="16" a="1"/>
  <c r="DP35" i="16" s="1"/>
  <c r="DP43" i="16" a="1"/>
  <c r="DP43" i="16" s="1"/>
  <c r="EN58" i="16"/>
  <c r="DP64" i="16" a="1"/>
  <c r="DP64" i="16" s="1"/>
  <c r="DP66" i="16" a="1"/>
  <c r="DP66" i="16" s="1"/>
  <c r="DP68" i="16" a="1"/>
  <c r="DP68" i="16" s="1"/>
  <c r="DP73" i="16" a="1"/>
  <c r="DP73" i="16" s="1"/>
  <c r="EO86" i="16"/>
  <c r="DP87" i="16" a="1"/>
  <c r="DP87" i="16" s="1"/>
  <c r="DP97" i="16" a="1"/>
  <c r="DP97" i="16" s="1"/>
  <c r="DP100" i="16" a="1"/>
  <c r="DP100" i="16" s="1"/>
  <c r="DP115" i="16" a="1"/>
  <c r="DP115" i="16" s="1"/>
  <c r="DP116" i="16" a="1"/>
  <c r="DP116" i="16" s="1"/>
  <c r="DP122" i="16" a="1"/>
  <c r="DP122" i="16" s="1"/>
  <c r="DP124" i="16" a="1"/>
  <c r="DP124" i="16" s="1"/>
  <c r="DP129" i="16" a="1"/>
  <c r="DP129" i="16" s="1"/>
  <c r="DP195" i="16" a="1"/>
  <c r="DP195" i="16" s="1"/>
  <c r="AY9" i="28"/>
  <c r="AY18" i="28" s="1"/>
  <c r="AY27" i="28" s="1"/>
  <c r="AY36" i="28" s="1"/>
  <c r="AY45" i="28" s="1"/>
  <c r="DP28" i="16" a="1"/>
  <c r="DP28" i="16" s="1"/>
  <c r="DP29" i="16" a="1"/>
  <c r="DP29" i="16" s="1"/>
  <c r="DP33" i="16" a="1"/>
  <c r="DP33" i="16" s="1"/>
  <c r="DP34" i="16" a="1"/>
  <c r="DP34" i="16" s="1"/>
  <c r="DP38" i="16" a="1"/>
  <c r="DP38" i="16" s="1"/>
  <c r="DP42" i="16" a="1"/>
  <c r="DP42" i="16" s="1"/>
  <c r="EO58" i="16"/>
  <c r="DP62" i="16" a="1"/>
  <c r="DP62" i="16" s="1"/>
  <c r="DP72" i="16" a="1"/>
  <c r="DP72" i="16" s="1"/>
  <c r="DP114" i="16" a="1"/>
  <c r="DP114" i="16" s="1"/>
  <c r="DP121" i="16" a="1"/>
  <c r="DP121" i="16" s="1"/>
  <c r="EN142" i="16"/>
  <c r="DP145" i="16" a="1"/>
  <c r="DP145" i="16" s="1"/>
  <c r="DP154" i="16" a="1"/>
  <c r="DP154" i="16" s="1"/>
  <c r="DP157" i="16" a="1"/>
  <c r="DP157" i="16" s="1"/>
  <c r="DP197" i="16" a="1"/>
  <c r="DP197" i="16" s="1"/>
  <c r="DP142" i="16" a="1"/>
  <c r="DP142" i="16" s="1"/>
  <c r="EO170" i="16"/>
  <c r="DP147" i="16" a="1"/>
  <c r="DP147" i="16" s="1"/>
  <c r="DP151" i="16" a="1"/>
  <c r="DP151" i="16" s="1"/>
  <c r="DP170" i="16" a="1"/>
  <c r="DP170" i="16" s="1"/>
  <c r="DP171" i="16" a="1"/>
  <c r="DP171" i="16" s="1"/>
  <c r="DP173" i="16" a="1"/>
  <c r="DP173" i="16" s="1"/>
  <c r="DP185" i="16" a="1"/>
  <c r="DP185" i="16" s="1"/>
  <c r="EO198" i="16"/>
  <c r="DP205" i="16" a="1"/>
  <c r="DP205" i="16" s="1"/>
  <c r="DP213" i="16" a="1"/>
  <c r="DP213" i="16" s="1"/>
  <c r="DP234" i="16" a="1"/>
  <c r="DP234" i="16" s="1"/>
  <c r="DP252" i="16" a="1"/>
  <c r="DP252" i="16" s="1"/>
  <c r="DP268" i="16" a="1"/>
  <c r="DP268" i="16" s="1"/>
  <c r="DP276" i="16" a="1"/>
  <c r="DP276" i="16" s="1"/>
  <c r="DP283" i="16" a="1"/>
  <c r="DP283" i="16" s="1"/>
  <c r="DP288" i="16" a="1"/>
  <c r="DP288" i="16" s="1"/>
  <c r="V31" i="17"/>
  <c r="DP126" i="16" a="1"/>
  <c r="DP126" i="16" s="1"/>
  <c r="DP144" i="16" a="1"/>
  <c r="DP144" i="16" s="1"/>
  <c r="DP146" i="16" a="1"/>
  <c r="DP146" i="16" s="1"/>
  <c r="DP148" i="16" a="1"/>
  <c r="DP148" i="16" s="1"/>
  <c r="DP149" i="16" a="1"/>
  <c r="DP149" i="16" s="1"/>
  <c r="DP156" i="16" a="1"/>
  <c r="DP156" i="16" s="1"/>
  <c r="DP158" i="16" a="1"/>
  <c r="DP158" i="16" s="1"/>
  <c r="DP169" i="16" a="1"/>
  <c r="DP169" i="16" s="1"/>
  <c r="DP174" i="16" a="1"/>
  <c r="DP174" i="16" s="1"/>
  <c r="DP184" i="16" a="1"/>
  <c r="DP184" i="16" s="1"/>
  <c r="DP196" i="16" a="1"/>
  <c r="DP196" i="16" s="1"/>
  <c r="DP212" i="16" a="1"/>
  <c r="DP212" i="16" s="1"/>
  <c r="DP223" i="16" a="1"/>
  <c r="DP223" i="16" s="1"/>
  <c r="DP237" i="16" a="1"/>
  <c r="DP237" i="16" s="1"/>
  <c r="DP240" i="16" a="1"/>
  <c r="DP240" i="16" s="1"/>
  <c r="EN252" i="16"/>
  <c r="DP251" i="16" a="1"/>
  <c r="DP251" i="16" s="1"/>
  <c r="DP254" i="16" a="1"/>
  <c r="DP254" i="16" s="1"/>
  <c r="DP257" i="16" a="1"/>
  <c r="DP257" i="16" s="1"/>
  <c r="DP262" i="16" a="1"/>
  <c r="DP262" i="16" s="1"/>
  <c r="DP265" i="16" a="1"/>
  <c r="DP265" i="16" s="1"/>
  <c r="EO279" i="16"/>
  <c r="DP287" i="16" a="1"/>
  <c r="DP287" i="16" s="1"/>
  <c r="T46" i="3"/>
  <c r="AD25" i="17"/>
  <c r="D18" i="10"/>
  <c r="DP175" i="16" a="1"/>
  <c r="DP175" i="16" s="1"/>
  <c r="DP229" i="16" a="1"/>
  <c r="DP229" i="16" s="1"/>
  <c r="DP259" i="16" a="1"/>
  <c r="DP259" i="16" s="1"/>
  <c r="EN279" i="16"/>
  <c r="DP278" i="16" a="1"/>
  <c r="DP278" i="16" s="1"/>
  <c r="DP279" i="16" a="1"/>
  <c r="DP279" i="16" s="1"/>
  <c r="DP291" i="16" a="1"/>
  <c r="DP291" i="16" s="1"/>
  <c r="AE28" i="1"/>
  <c r="O46" i="3"/>
  <c r="Q20" i="17"/>
  <c r="AT20" i="1"/>
  <c r="D4" i="32" s="1"/>
  <c r="C12" i="32" s="1"/>
  <c r="G45" i="3"/>
  <c r="D18" i="11"/>
  <c r="AC80" i="18"/>
  <c r="V85" i="18"/>
  <c r="AC81" i="18"/>
  <c r="AC83" i="18"/>
  <c r="C20" i="18"/>
  <c r="AH83" i="18"/>
  <c r="N85" i="18"/>
  <c r="AC82" i="18"/>
  <c r="BB10" i="28"/>
  <c r="BB19" i="28" s="1"/>
  <c r="BB28" i="28" s="1"/>
  <c r="Q74" i="18"/>
  <c r="X6" i="3"/>
  <c r="Q75" i="18"/>
  <c r="AK6" i="3"/>
  <c r="DQ44" i="16"/>
  <c r="DP55" i="16" a="1"/>
  <c r="DP55" i="16" s="1"/>
  <c r="DP83" i="16" a="1"/>
  <c r="DP83" i="16" s="1"/>
  <c r="DP85" i="16" a="1"/>
  <c r="DP85" i="16" s="1"/>
  <c r="DP86" i="16" a="1"/>
  <c r="DP86" i="16" s="1"/>
  <c r="DP95" i="16" a="1"/>
  <c r="DP95" i="16" s="1"/>
  <c r="DP101" i="16" a="1"/>
  <c r="DP101" i="16" s="1"/>
  <c r="DP113" i="16" a="1"/>
  <c r="DP113" i="16" s="1"/>
  <c r="AT22" i="1"/>
  <c r="AB4" i="28"/>
  <c r="BA10" i="28"/>
  <c r="BA11" i="28" s="1"/>
  <c r="DP27" i="16" a="1"/>
  <c r="DP27" i="16" s="1"/>
  <c r="DQ40" i="16"/>
  <c r="DR44" i="16"/>
  <c r="DP89" i="16" a="1"/>
  <c r="DP89" i="16" s="1"/>
  <c r="BA18" i="28"/>
  <c r="BA27" i="28" s="1"/>
  <c r="BC9" i="28"/>
  <c r="BB18" i="28"/>
  <c r="BB27" i="28" s="1"/>
  <c r="BB36" i="28" s="1"/>
  <c r="BB45" i="28" s="1"/>
  <c r="DP118" i="16" a="1"/>
  <c r="DP118" i="16" s="1"/>
  <c r="DP111" i="16" a="1"/>
  <c r="DP111" i="16" s="1"/>
  <c r="DP153" i="16" a="1"/>
  <c r="DP153" i="16" s="1"/>
  <c r="DP168" i="16" a="1"/>
  <c r="DP168" i="16" s="1"/>
  <c r="DP178" i="16" a="1"/>
  <c r="DP178" i="16" s="1"/>
  <c r="DP183" i="16" a="1"/>
  <c r="DP183" i="16" s="1"/>
  <c r="DP198" i="16" a="1"/>
  <c r="DP198" i="16" s="1"/>
  <c r="DP203" i="16" a="1"/>
  <c r="DP203" i="16" s="1"/>
  <c r="DP211" i="16" a="1"/>
  <c r="DP211" i="16" s="1"/>
  <c r="DP235" i="16" a="1"/>
  <c r="DP235" i="16" s="1"/>
  <c r="DP125" i="16" a="1"/>
  <c r="DP125" i="16" s="1"/>
  <c r="DP140" i="16" a="1"/>
  <c r="DP140" i="16" s="1"/>
  <c r="DP150" i="16" a="1"/>
  <c r="DP150" i="16" s="1"/>
  <c r="DP180" i="16" a="1"/>
  <c r="DP180" i="16" s="1"/>
  <c r="DP152" i="16" a="1"/>
  <c r="DP152" i="16" s="1"/>
  <c r="DP155" i="16" a="1"/>
  <c r="DP155" i="16" s="1"/>
  <c r="EN170" i="16"/>
  <c r="DP176" i="16" a="1"/>
  <c r="DP176" i="16" s="1"/>
  <c r="DP182" i="16" a="1"/>
  <c r="DP182" i="16" s="1"/>
  <c r="DP204" i="16" a="1"/>
  <c r="DP204" i="16" s="1"/>
  <c r="DP206" i="16" a="1"/>
  <c r="DP206" i="16" s="1"/>
  <c r="DP208" i="16" a="1"/>
  <c r="DP208" i="16" s="1"/>
  <c r="DP210" i="16" a="1"/>
  <c r="DP210" i="16" s="1"/>
  <c r="DP238" i="16" a="1"/>
  <c r="DP238" i="16" s="1"/>
  <c r="DP236" i="16" a="1"/>
  <c r="DP236" i="16" s="1"/>
  <c r="DP250" i="16" a="1"/>
  <c r="DP250" i="16" s="1"/>
  <c r="DP233" i="16" a="1"/>
  <c r="DP233" i="16" s="1"/>
  <c r="DP255" i="16" a="1"/>
  <c r="DP255" i="16" s="1"/>
  <c r="DP284" i="16" a="1"/>
  <c r="DP284" i="16" s="1"/>
  <c r="DP277" i="16" a="1"/>
  <c r="DP277" i="16" s="1"/>
  <c r="DP282" i="16" a="1"/>
  <c r="DP282" i="16" s="1"/>
  <c r="DP289" i="16" a="1"/>
  <c r="DP289" i="16" s="1"/>
  <c r="DP290" i="16" a="1"/>
  <c r="DP290" i="16" s="1"/>
  <c r="DP292" i="16" a="1"/>
  <c r="DP292" i="16" s="1"/>
  <c r="S12" i="24"/>
  <c r="AZ13" i="24" s="1"/>
  <c r="S57" i="24"/>
  <c r="AZ57" i="24" s="1"/>
  <c r="AC79" i="18"/>
  <c r="AD27" i="17"/>
  <c r="AD29" i="17"/>
  <c r="B7" i="35"/>
  <c r="X30" i="30"/>
  <c r="L46" i="3"/>
  <c r="AC46" i="3"/>
  <c r="S38" i="24"/>
  <c r="AZ42" i="24" s="1"/>
  <c r="AI29" i="17"/>
  <c r="E31" i="35"/>
  <c r="Q21" i="17"/>
  <c r="AD28" i="17"/>
  <c r="E54" i="35"/>
  <c r="AZ27" i="24"/>
  <c r="E77" i="35"/>
  <c r="H6" i="32"/>
  <c r="D6" i="32"/>
  <c r="F6" i="32"/>
  <c r="N31" i="17"/>
  <c r="AD26" i="17"/>
  <c r="AP17" i="17"/>
  <c r="AP25" i="17" s="1"/>
  <c r="AP18" i="17"/>
  <c r="AP27" i="17" s="1"/>
  <c r="AB3" i="28"/>
  <c r="Y7" i="35"/>
  <c r="S7" i="35"/>
  <c r="B11" i="28" l="1"/>
  <c r="DQ167" i="16"/>
  <c r="M21" i="16"/>
  <c r="J14" i="16"/>
  <c r="I21" i="16"/>
  <c r="DV35" i="16"/>
  <c r="BC27" i="28"/>
  <c r="BA36" i="28"/>
  <c r="BB29" i="28"/>
  <c r="BB37" i="28"/>
  <c r="L13" i="16"/>
  <c r="N21" i="16" s="1"/>
  <c r="H13" i="16"/>
  <c r="J21" i="16" s="1"/>
  <c r="EJ147" i="16"/>
  <c r="EI145" i="16" s="1"/>
  <c r="H18" i="16"/>
  <c r="EB147" i="16"/>
  <c r="EB150" i="16" s="1"/>
  <c r="DY151" i="16" s="1"/>
  <c r="L18" i="16"/>
  <c r="EH10" i="16"/>
  <c r="ED35" i="16"/>
  <c r="ED38" i="16" s="1"/>
  <c r="EH35" i="16"/>
  <c r="EH38" i="16" s="1"/>
  <c r="DX147" i="16"/>
  <c r="EE139" i="16"/>
  <c r="EF140" i="16"/>
  <c r="EJ140" i="16"/>
  <c r="EI139" i="16"/>
  <c r="EB35" i="16"/>
  <c r="EB38" i="16" s="1"/>
  <c r="DX35" i="16"/>
  <c r="DX140" i="16"/>
  <c r="DW139" i="16"/>
  <c r="EF147" i="16"/>
  <c r="EA139" i="16"/>
  <c r="EB141" i="16"/>
  <c r="DY27" i="16"/>
  <c r="DY30" i="16" s="1"/>
  <c r="EG27" i="16"/>
  <c r="EH27" i="16" s="1"/>
  <c r="DZ28" i="16"/>
  <c r="EF28" i="16"/>
  <c r="DY10" i="16"/>
  <c r="EC9" i="16"/>
  <c r="EG8" i="16"/>
  <c r="EE10" i="16"/>
  <c r="EI9" i="16"/>
  <c r="EB29" i="16"/>
  <c r="EA27" i="16"/>
  <c r="EA30" i="16" s="1"/>
  <c r="EC8" i="16"/>
  <c r="DY9" i="16"/>
  <c r="EF29" i="16"/>
  <c r="EF35" i="16"/>
  <c r="EF38" i="16" s="1"/>
  <c r="EC27" i="16"/>
  <c r="DZ35" i="16"/>
  <c r="DZ38" i="16" s="1"/>
  <c r="EE27" i="16"/>
  <c r="EE30" i="16" s="1"/>
  <c r="EB28" i="16"/>
  <c r="EI27" i="16"/>
  <c r="EG9" i="16"/>
  <c r="EC10" i="16"/>
  <c r="DW27" i="16"/>
  <c r="DY8" i="16"/>
  <c r="EJ35" i="16"/>
  <c r="EJ38" i="16" s="1"/>
  <c r="DR63" i="16"/>
  <c r="DR66" i="16" s="1"/>
  <c r="DQ67" i="16" s="1"/>
  <c r="DR230" i="16"/>
  <c r="DS228" i="16" s="1"/>
  <c r="DR257" i="16"/>
  <c r="DR260" i="16" s="1"/>
  <c r="DQ261" i="16" s="1"/>
  <c r="DR56" i="16"/>
  <c r="DQ55" i="16"/>
  <c r="DQ276" i="16"/>
  <c r="DR277" i="16"/>
  <c r="DR284" i="16"/>
  <c r="DR250" i="16"/>
  <c r="DQ249" i="16"/>
  <c r="DR223" i="16"/>
  <c r="DQ222" i="16"/>
  <c r="DR203" i="16"/>
  <c r="DR196" i="16"/>
  <c r="DQ195" i="16"/>
  <c r="DR168" i="16"/>
  <c r="DR175" i="16"/>
  <c r="DR140" i="16"/>
  <c r="DQ139" i="16"/>
  <c r="DR147" i="16"/>
  <c r="DQ111" i="16"/>
  <c r="DR112" i="16"/>
  <c r="DR119" i="16"/>
  <c r="DR84" i="16"/>
  <c r="DQ83" i="16"/>
  <c r="DR91" i="16"/>
  <c r="DM10" i="16"/>
  <c r="DS32" i="16"/>
  <c r="J18" i="16" s="1"/>
  <c r="S10" i="16"/>
  <c r="DU10" i="16"/>
  <c r="AI21" i="30"/>
  <c r="AH3" i="28"/>
  <c r="C17" i="28"/>
  <c r="P17" i="16"/>
  <c r="N14" i="16"/>
  <c r="P16" i="16"/>
  <c r="AT21" i="1"/>
  <c r="AU21" i="1" s="1"/>
  <c r="AU20" i="1"/>
  <c r="BB20" i="28"/>
  <c r="BB11" i="28"/>
  <c r="AC85" i="18"/>
  <c r="BJ13" i="28"/>
  <c r="DV16" i="16"/>
  <c r="H4" i="32"/>
  <c r="AU22" i="1"/>
  <c r="AI20" i="1"/>
  <c r="R5" i="28" s="1"/>
  <c r="AD20" i="1"/>
  <c r="P5" i="28" s="1"/>
  <c r="DX16" i="16"/>
  <c r="X46" i="3"/>
  <c r="AD31" i="17"/>
  <c r="DW16" i="16"/>
  <c r="BC18" i="28"/>
  <c r="DU16" i="16"/>
  <c r="BC10" i="28"/>
  <c r="BC11" i="28" s="1"/>
  <c r="BA19" i="28"/>
  <c r="DT32" i="16"/>
  <c r="N18" i="16" s="1"/>
  <c r="AK46" i="3"/>
  <c r="AP26" i="17"/>
  <c r="AQ26" i="17" s="1"/>
  <c r="AQ25" i="17"/>
  <c r="AQ27" i="17"/>
  <c r="DR167" i="16" l="1"/>
  <c r="DR170" i="16" s="1"/>
  <c r="BJ14" i="28"/>
  <c r="BJ15" i="28" s="1"/>
  <c r="B23" i="28"/>
  <c r="B20" i="28"/>
  <c r="C38" i="30"/>
  <c r="C36" i="30"/>
  <c r="AI22" i="30"/>
  <c r="C14" i="30"/>
  <c r="C22" i="30" s="1"/>
  <c r="H21" i="16"/>
  <c r="K21" i="16" s="1"/>
  <c r="L21" i="16"/>
  <c r="O21" i="16" s="1"/>
  <c r="EJ150" i="16"/>
  <c r="EG151" i="16" s="1"/>
  <c r="EH30" i="16"/>
  <c r="EI30" i="16"/>
  <c r="EA145" i="16"/>
  <c r="BB38" i="28"/>
  <c r="BB46" i="28"/>
  <c r="BB47" i="28" s="1"/>
  <c r="BC19" i="28"/>
  <c r="BC20" i="28" s="1"/>
  <c r="BA28" i="28"/>
  <c r="BC36" i="28"/>
  <c r="BA45" i="28"/>
  <c r="BC45" i="28" s="1"/>
  <c r="DY39" i="16"/>
  <c r="EF139" i="16"/>
  <c r="EF142" i="16" s="1"/>
  <c r="EF9" i="16" s="1"/>
  <c r="EC39" i="16"/>
  <c r="EE142" i="16"/>
  <c r="EE136" i="16"/>
  <c r="EF150" i="16"/>
  <c r="EC151" i="16" s="1"/>
  <c r="EE145" i="16"/>
  <c r="EI142" i="16"/>
  <c r="EI136" i="16"/>
  <c r="DX150" i="16"/>
  <c r="DU151" i="16" s="1"/>
  <c r="DW145" i="16"/>
  <c r="EB139" i="16"/>
  <c r="EB142" i="16" s="1"/>
  <c r="DV10" i="16" s="1"/>
  <c r="EJ139" i="16"/>
  <c r="EJ142" i="16" s="1"/>
  <c r="EG39" i="16"/>
  <c r="DZ27" i="16"/>
  <c r="DZ30" i="16" s="1"/>
  <c r="EA142" i="16"/>
  <c r="DX10" i="16" s="1"/>
  <c r="EA136" i="16"/>
  <c r="DW142" i="16"/>
  <c r="DW136" i="16"/>
  <c r="DX139" i="16"/>
  <c r="DX142" i="16" s="1"/>
  <c r="EG30" i="16"/>
  <c r="EI33" i="16"/>
  <c r="EF27" i="16"/>
  <c r="EF30" i="16" s="1"/>
  <c r="EC30" i="16"/>
  <c r="ED27" i="16"/>
  <c r="ED30" i="16" s="1"/>
  <c r="EJ27" i="16"/>
  <c r="EA33" i="16"/>
  <c r="EI8" i="16"/>
  <c r="EG18" i="16" s="1"/>
  <c r="EA10" i="16"/>
  <c r="EE9" i="16"/>
  <c r="EE8" i="16"/>
  <c r="EA9" i="16"/>
  <c r="EB27" i="16"/>
  <c r="EB30" i="16" s="1"/>
  <c r="EI25" i="16"/>
  <c r="EE33" i="16"/>
  <c r="DS61" i="16"/>
  <c r="DR233" i="16"/>
  <c r="DQ234" i="16" s="1"/>
  <c r="DS255" i="16"/>
  <c r="DQ58" i="16"/>
  <c r="DR55" i="16"/>
  <c r="DR58" i="16" s="1"/>
  <c r="DR287" i="16"/>
  <c r="DQ288" i="16" s="1"/>
  <c r="DS282" i="16"/>
  <c r="DQ279" i="16"/>
  <c r="DR276" i="16"/>
  <c r="DR279" i="16" s="1"/>
  <c r="DQ252" i="16"/>
  <c r="DR249" i="16"/>
  <c r="DR252" i="16" s="1"/>
  <c r="DQ225" i="16"/>
  <c r="DR222" i="16"/>
  <c r="DR225" i="16" s="1"/>
  <c r="DR195" i="16"/>
  <c r="DR198" i="16" s="1"/>
  <c r="DQ198" i="16"/>
  <c r="DR206" i="16"/>
  <c r="DQ207" i="16" s="1"/>
  <c r="DS201" i="16"/>
  <c r="DQ170" i="16"/>
  <c r="DS173" i="16"/>
  <c r="DR178" i="16"/>
  <c r="DQ179" i="16" s="1"/>
  <c r="DR150" i="16"/>
  <c r="DQ151" i="16" s="1"/>
  <c r="DS145" i="16"/>
  <c r="DQ142" i="16"/>
  <c r="DR139" i="16"/>
  <c r="DR142" i="16" s="1"/>
  <c r="DQ114" i="16"/>
  <c r="DR111" i="16"/>
  <c r="DR114" i="16" s="1"/>
  <c r="DR122" i="16"/>
  <c r="DQ123" i="16" s="1"/>
  <c r="DS117" i="16"/>
  <c r="DS89" i="16"/>
  <c r="DR94" i="16"/>
  <c r="DQ95" i="16" s="1"/>
  <c r="DQ86" i="16"/>
  <c r="DR83" i="16"/>
  <c r="DR86" i="16" s="1"/>
  <c r="DW10" i="16"/>
  <c r="DL10" i="16"/>
  <c r="Q10" i="16"/>
  <c r="D14" i="30"/>
  <c r="D22" i="30" s="1"/>
  <c r="AL21" i="30"/>
  <c r="E14" i="30" s="1"/>
  <c r="E22" i="30" s="1"/>
  <c r="AM21" i="30"/>
  <c r="AK21" i="30"/>
  <c r="P14" i="16"/>
  <c r="Q21" i="16" s="1"/>
  <c r="C26" i="28"/>
  <c r="AT23" i="1"/>
  <c r="AU23" i="1" s="1"/>
  <c r="P13" i="16"/>
  <c r="R21" i="16" s="1"/>
  <c r="P18" i="16"/>
  <c r="BA20" i="28"/>
  <c r="R18" i="16"/>
  <c r="AA74" i="18"/>
  <c r="AA20" i="17"/>
  <c r="AP28" i="17" s="1"/>
  <c r="AQ28" i="17" s="1"/>
  <c r="Y20" i="21"/>
  <c r="AA2" i="30"/>
  <c r="DO5" i="16"/>
  <c r="AF74" i="18"/>
  <c r="AF20" i="17"/>
  <c r="AC20" i="21"/>
  <c r="C44" i="28" l="1"/>
  <c r="B41" i="28"/>
  <c r="B38" i="28"/>
  <c r="C35" i="28"/>
  <c r="B32" i="28"/>
  <c r="B29" i="28"/>
  <c r="C37" i="3"/>
  <c r="AI23" i="30"/>
  <c r="D16" i="30" s="1"/>
  <c r="D24" i="30" s="1"/>
  <c r="C46" i="30"/>
  <c r="C44" i="30"/>
  <c r="E37" i="3"/>
  <c r="L26" i="16"/>
  <c r="P21" i="16"/>
  <c r="S21" i="16" s="1"/>
  <c r="DZ10" i="16"/>
  <c r="EJ30" i="16"/>
  <c r="EG31" i="16" s="1"/>
  <c r="EA25" i="16"/>
  <c r="AM22" i="30"/>
  <c r="E15" i="30" s="1"/>
  <c r="E23" i="30" s="1"/>
  <c r="BJ16" i="28"/>
  <c r="BC28" i="28"/>
  <c r="BC29" i="28" s="1"/>
  <c r="BA37" i="28"/>
  <c r="BA29" i="28"/>
  <c r="DP10" i="16"/>
  <c r="EI17" i="16" s="1"/>
  <c r="EB9" i="16"/>
  <c r="EJ8" i="16"/>
  <c r="EC31" i="16"/>
  <c r="DY31" i="16"/>
  <c r="DU143" i="16"/>
  <c r="DZ8" i="16"/>
  <c r="EG143" i="16"/>
  <c r="EJ9" i="16"/>
  <c r="ED10" i="16"/>
  <c r="DY143" i="16"/>
  <c r="ED8" i="16"/>
  <c r="DZ9" i="16"/>
  <c r="EF8" i="16"/>
  <c r="EF10" i="16"/>
  <c r="EH9" i="16"/>
  <c r="EC143" i="16"/>
  <c r="ED9" i="16"/>
  <c r="EB10" i="16"/>
  <c r="EH8" i="16"/>
  <c r="EC18" i="16"/>
  <c r="EE25" i="16"/>
  <c r="DQ115" i="16"/>
  <c r="DQ280" i="16"/>
  <c r="DQ253" i="16"/>
  <c r="DQ226" i="16"/>
  <c r="DS52" i="16"/>
  <c r="DQ59" i="16"/>
  <c r="DS136" i="16"/>
  <c r="DS164" i="16"/>
  <c r="DS192" i="16"/>
  <c r="DQ199" i="16"/>
  <c r="DS247" i="16"/>
  <c r="DS274" i="16"/>
  <c r="DS220" i="16"/>
  <c r="DQ171" i="16"/>
  <c r="DQ143" i="16"/>
  <c r="DS108" i="16"/>
  <c r="R10" i="16"/>
  <c r="DQ87" i="16"/>
  <c r="DS80" i="16"/>
  <c r="AC28" i="30"/>
  <c r="AL22" i="30"/>
  <c r="D15" i="30"/>
  <c r="D23" i="30" s="1"/>
  <c r="C15" i="30"/>
  <c r="C23" i="30" s="1"/>
  <c r="AK22" i="30"/>
  <c r="C53" i="28" l="1"/>
  <c r="B50" i="28"/>
  <c r="B47" i="28"/>
  <c r="L54" i="16"/>
  <c r="V26" i="16"/>
  <c r="H37" i="3"/>
  <c r="AI24" i="30"/>
  <c r="AI25" i="30" s="1"/>
  <c r="C70" i="30" s="1"/>
  <c r="C52" i="30"/>
  <c r="C54" i="30"/>
  <c r="AK23" i="30"/>
  <c r="C16" i="30"/>
  <c r="C24" i="30" s="1"/>
  <c r="AM23" i="30"/>
  <c r="E16" i="30" s="1"/>
  <c r="E24" i="30" s="1"/>
  <c r="AL23" i="30"/>
  <c r="U37" i="3"/>
  <c r="N26" i="16"/>
  <c r="L37" i="3"/>
  <c r="M26" i="16"/>
  <c r="BA38" i="28"/>
  <c r="BA46" i="28"/>
  <c r="BC37" i="28"/>
  <c r="BC38" i="28" s="1"/>
  <c r="EI18" i="16"/>
  <c r="EE18" i="16"/>
  <c r="AC29" i="30"/>
  <c r="DT36" i="16"/>
  <c r="DQ29" i="16"/>
  <c r="M8" i="16" s="1"/>
  <c r="DQ28" i="16"/>
  <c r="J8" i="16" s="1"/>
  <c r="DS28" i="16"/>
  <c r="DR36" i="16"/>
  <c r="L8" i="16" s="1"/>
  <c r="DT42" i="16"/>
  <c r="DR42" i="16"/>
  <c r="I8" i="16" s="1"/>
  <c r="L49" i="16"/>
  <c r="L48" i="16"/>
  <c r="DR33" i="16"/>
  <c r="DS29" i="16"/>
  <c r="DV8" i="16" s="1"/>
  <c r="N54" i="16" l="1"/>
  <c r="X26" i="16"/>
  <c r="M54" i="16"/>
  <c r="W26" i="16"/>
  <c r="L82" i="16"/>
  <c r="V54" i="16"/>
  <c r="D18" i="30"/>
  <c r="D26" i="30" s="1"/>
  <c r="AK24" i="30"/>
  <c r="R37" i="3"/>
  <c r="C60" i="30"/>
  <c r="C18" i="30"/>
  <c r="C26" i="30" s="1"/>
  <c r="C62" i="30"/>
  <c r="AL25" i="30"/>
  <c r="AM25" i="30"/>
  <c r="E18" i="30" s="1"/>
  <c r="E26" i="30" s="1"/>
  <c r="AK25" i="30"/>
  <c r="C68" i="30"/>
  <c r="C17" i="30"/>
  <c r="C25" i="30" s="1"/>
  <c r="D17" i="30"/>
  <c r="D25" i="30" s="1"/>
  <c r="AM24" i="30"/>
  <c r="E17" i="30" s="1"/>
  <c r="E25" i="30" s="1"/>
  <c r="AL24" i="30"/>
  <c r="BA47" i="28"/>
  <c r="BC46" i="28"/>
  <c r="BC47" i="28" s="1"/>
  <c r="DM8" i="16"/>
  <c r="DT35" i="16"/>
  <c r="S8" i="16"/>
  <c r="DT28" i="16"/>
  <c r="DW8" i="16" s="1"/>
  <c r="DR35" i="16"/>
  <c r="H8" i="16" s="1"/>
  <c r="DT29" i="16"/>
  <c r="DX8" i="16" s="1"/>
  <c r="DR29" i="16"/>
  <c r="N8" i="16" s="1"/>
  <c r="DS27" i="16"/>
  <c r="Q8" i="16" s="1"/>
  <c r="DR28" i="16"/>
  <c r="K8" i="16" s="1"/>
  <c r="DQ27" i="16"/>
  <c r="DU8" i="16"/>
  <c r="P26" i="16" l="1"/>
  <c r="P54" i="16" s="1"/>
  <c r="AM37" i="3"/>
  <c r="L110" i="16"/>
  <c r="V82" i="16"/>
  <c r="M82" i="16"/>
  <c r="W54" i="16"/>
  <c r="N82" i="16"/>
  <c r="X54" i="16"/>
  <c r="AC37" i="3"/>
  <c r="Y37" i="3"/>
  <c r="AH37" i="3"/>
  <c r="O26" i="16"/>
  <c r="F8" i="16"/>
  <c r="DL8" i="16"/>
  <c r="DR38" i="16"/>
  <c r="DS30" i="16"/>
  <c r="DS33" i="16"/>
  <c r="DT38" i="16"/>
  <c r="DQ30" i="16"/>
  <c r="DR27" i="16"/>
  <c r="G8" i="16" s="1"/>
  <c r="DT27" i="16"/>
  <c r="R8" i="16" s="1"/>
  <c r="Z26" i="16" l="1"/>
  <c r="O54" i="16"/>
  <c r="Y26" i="16"/>
  <c r="N110" i="16"/>
  <c r="X82" i="16"/>
  <c r="M110" i="16"/>
  <c r="W82" i="16"/>
  <c r="L138" i="16"/>
  <c r="V110" i="16"/>
  <c r="P82" i="16"/>
  <c r="Z54" i="16"/>
  <c r="DQ39" i="16"/>
  <c r="DT30" i="16"/>
  <c r="AC18" i="30"/>
  <c r="AC16" i="30"/>
  <c r="DR30" i="16"/>
  <c r="AC21" i="30"/>
  <c r="DS25" i="16"/>
  <c r="AC19" i="30"/>
  <c r="P110" i="16" l="1"/>
  <c r="Z82" i="16"/>
  <c r="L166" i="16"/>
  <c r="V138" i="16"/>
  <c r="N138" i="16"/>
  <c r="X110" i="16"/>
  <c r="O82" i="16"/>
  <c r="Y54" i="16"/>
  <c r="M138" i="16"/>
  <c r="W110" i="16"/>
  <c r="DQ31" i="16"/>
  <c r="AC17" i="30"/>
  <c r="L194" i="16" l="1"/>
  <c r="V194" i="16" s="1"/>
  <c r="V166" i="16"/>
  <c r="P138" i="16"/>
  <c r="Z110" i="16"/>
  <c r="M166" i="16"/>
  <c r="W138" i="16"/>
  <c r="O110" i="16"/>
  <c r="Y82" i="16"/>
  <c r="N166" i="16"/>
  <c r="X138" i="16"/>
  <c r="AC20" i="30"/>
  <c r="AD16" i="30" s="1"/>
  <c r="DU29" i="16"/>
  <c r="M9" i="16" s="1"/>
  <c r="DV9" i="16"/>
  <c r="J9" i="16"/>
  <c r="I9" i="16"/>
  <c r="M48" i="16"/>
  <c r="M49" i="16"/>
  <c r="P166" i="16" l="1"/>
  <c r="Z138" i="16"/>
  <c r="N194" i="16"/>
  <c r="X194" i="16" s="1"/>
  <c r="X166" i="16"/>
  <c r="O138" i="16"/>
  <c r="Y110" i="16"/>
  <c r="M194" i="16"/>
  <c r="W194" i="16" s="1"/>
  <c r="W166" i="16"/>
  <c r="DM9" i="16"/>
  <c r="DU9" i="16"/>
  <c r="S9" i="16"/>
  <c r="DV28" i="16"/>
  <c r="K9" i="16" s="1"/>
  <c r="Q9" i="16"/>
  <c r="DX28" i="16"/>
  <c r="EA8" i="16" s="1"/>
  <c r="DY18" i="16" s="1"/>
  <c r="DX29" i="16"/>
  <c r="EB8" i="16" s="1"/>
  <c r="EA18" i="16" s="1"/>
  <c r="DV29" i="16"/>
  <c r="N9" i="16" s="1"/>
  <c r="DY17" i="16" s="1"/>
  <c r="DU27" i="16"/>
  <c r="P194" i="16" l="1"/>
  <c r="Z194" i="16" s="1"/>
  <c r="Z166" i="16"/>
  <c r="O166" i="16"/>
  <c r="Y138" i="16"/>
  <c r="EG17" i="16"/>
  <c r="DV27" i="16"/>
  <c r="DX9" i="16"/>
  <c r="DW18" i="16" s="1"/>
  <c r="F9" i="16"/>
  <c r="DW9" i="16"/>
  <c r="DU18" i="16" s="1"/>
  <c r="DL9" i="16"/>
  <c r="EE17" i="16" s="1"/>
  <c r="DX38" i="16"/>
  <c r="DU17" i="16"/>
  <c r="DW17" i="16"/>
  <c r="EL28" i="16"/>
  <c r="DW30" i="16"/>
  <c r="DX27" i="16"/>
  <c r="R9" i="16" s="1"/>
  <c r="EA17" i="16" s="1"/>
  <c r="EL29" i="16"/>
  <c r="DU30" i="16"/>
  <c r="O194" i="16" l="1"/>
  <c r="Y194" i="16" s="1"/>
  <c r="Y166" i="16"/>
  <c r="EC17" i="16"/>
  <c r="DW25" i="16"/>
  <c r="G9" i="16"/>
  <c r="DX30" i="16"/>
  <c r="AC25" i="30"/>
  <c r="DV30" i="16"/>
  <c r="DU31" i="16" l="1"/>
  <c r="AC27" i="30"/>
  <c r="EL30" i="16"/>
  <c r="AC22" i="30"/>
  <c r="AC26" i="30" l="1"/>
  <c r="AC23" i="30"/>
  <c r="DV38" i="16" l="1"/>
  <c r="DU39" i="16" s="1"/>
  <c r="H9" i="16"/>
  <c r="DW33" i="16"/>
  <c r="AC24" i="30" l="1"/>
  <c r="AD20" i="30" l="1"/>
  <c r="Y25" i="21" l="1"/>
  <c r="AC30" i="30"/>
  <c r="AC31" i="30" s="1"/>
  <c r="R6"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amakusa01</author>
    <author>US1</author>
    <author>taisuke ikeda</author>
  </authors>
  <commentList>
    <comment ref="S8" authorId="0" shapeId="0" xr:uid="{15CCB2BB-1A36-42D7-97C8-17CA3B159116}">
      <text>
        <r>
          <rPr>
            <b/>
            <sz val="14"/>
            <color indexed="81"/>
            <rFont val="ＭＳ Ｐゴシック"/>
            <family val="3"/>
            <charset val="128"/>
          </rPr>
          <t xml:space="preserve">学校の集団宿泊教室以外でのご利用は、
部活動名やクラブ名等を必ず記入
</t>
        </r>
        <r>
          <rPr>
            <b/>
            <sz val="16"/>
            <color indexed="10"/>
            <rFont val="ＭＳ Ｐゴシック"/>
            <family val="3"/>
            <charset val="128"/>
          </rPr>
          <t>例：〇〇学校陸上部
　　〇〇学校３年PTA</t>
        </r>
        <r>
          <rPr>
            <b/>
            <sz val="16"/>
            <color indexed="81"/>
            <rFont val="ＭＳ Ｐゴシック"/>
            <family val="3"/>
            <charset val="128"/>
          </rPr>
          <t>などを記入</t>
        </r>
      </text>
    </comment>
    <comment ref="S12" authorId="0" shapeId="0" xr:uid="{00000000-0006-0000-0100-000001000000}">
      <text>
        <r>
          <rPr>
            <b/>
            <sz val="16"/>
            <color indexed="81"/>
            <rFont val="ＭＳ Ｐゴシック"/>
            <family val="3"/>
            <charset val="128"/>
          </rPr>
          <t>集団宿泊教室での利用は
代表者は学校長名</t>
        </r>
      </text>
    </comment>
    <comment ref="S14" authorId="1" shapeId="0" xr:uid="{9A6D7084-DBDC-402B-9A7E-DE47DBD11BF2}">
      <text>
        <r>
          <rPr>
            <b/>
            <sz val="16"/>
            <color indexed="81"/>
            <rFont val="MS P ゴシック"/>
            <family val="3"/>
            <charset val="128"/>
          </rPr>
          <t>FAX番号は申請書類をメールで
提出される方は入力不要</t>
        </r>
      </text>
    </comment>
    <comment ref="G18" authorId="2" shapeId="0" xr:uid="{2C46352A-DE56-448C-83F9-4A1CDFDB5922}">
      <text>
        <r>
          <rPr>
            <b/>
            <sz val="14"/>
            <color indexed="81"/>
            <rFont val="MS P ゴシック"/>
            <family val="3"/>
            <charset val="128"/>
          </rPr>
          <t>例：・決まりを守り、規則正しい生活を送る態度を育てるため。 
　　・自分で考えて行動できる力を身につけるため。 
　　・豊かな自然の中で自然に親しみ、自然を大切にする心を養うため。 
　　・友達と協力して活動したりして、児童同士の友情を深めるため。など</t>
        </r>
      </text>
    </comment>
    <comment ref="AE28" authorId="2" shapeId="0" xr:uid="{BD8C3D21-C9CA-4555-8F4A-FE5313183A18}">
      <text>
        <r>
          <rPr>
            <b/>
            <sz val="16"/>
            <color indexed="81"/>
            <rFont val="MS P ゴシック"/>
            <family val="3"/>
            <charset val="128"/>
          </rPr>
          <t>名簿の人数と同じになります。</t>
        </r>
      </text>
    </comment>
    <comment ref="G29" authorId="0" shapeId="0" xr:uid="{00000000-0006-0000-0100-000003000000}">
      <text>
        <r>
          <rPr>
            <sz val="14"/>
            <color indexed="81"/>
            <rFont val="MS P ゴシック"/>
            <family val="3"/>
            <charset val="128"/>
          </rPr>
          <t>青年の家と当日を含め打ち合せ等の対応をされる方</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amakusa01</author>
    <author>taisuke ikeda</author>
    <author>US1</author>
  </authors>
  <commentList>
    <comment ref="J4" authorId="0" shapeId="0" xr:uid="{00000000-0006-0000-0200-000001000000}">
      <text>
        <r>
          <rPr>
            <b/>
            <sz val="9"/>
            <color indexed="81"/>
            <rFont val="MS P ゴシック"/>
            <family val="3"/>
            <charset val="128"/>
          </rPr>
          <t>免除者がいる場合は
入力して下さい</t>
        </r>
        <r>
          <rPr>
            <sz val="9"/>
            <color indexed="81"/>
            <rFont val="MS P ゴシック"/>
            <family val="3"/>
            <charset val="128"/>
          </rPr>
          <t xml:space="preserve">
</t>
        </r>
      </text>
    </comment>
    <comment ref="F23" authorId="1" shapeId="0" xr:uid="{BD97B369-E58B-4B13-84D8-AD95BF4BFA71}">
      <text>
        <r>
          <rPr>
            <b/>
            <sz val="28"/>
            <color indexed="10"/>
            <rFont val="MS P ゴシック"/>
            <family val="3"/>
            <charset val="128"/>
          </rPr>
          <t>区分を選択</t>
        </r>
        <r>
          <rPr>
            <b/>
            <sz val="20"/>
            <color indexed="10"/>
            <rFont val="MS P ゴシック"/>
            <family val="3"/>
            <charset val="128"/>
          </rPr>
          <t xml:space="preserve">  </t>
        </r>
        <r>
          <rPr>
            <b/>
            <sz val="20"/>
            <color indexed="81"/>
            <rFont val="MS P ゴシック"/>
            <family val="3"/>
            <charset val="128"/>
          </rPr>
          <t>一般・小学生～高校生・未就学児それぞれ分けて記入ください。
例　</t>
        </r>
        <r>
          <rPr>
            <b/>
            <sz val="20"/>
            <color indexed="10"/>
            <rFont val="MS P ゴシック"/>
            <family val="3"/>
            <charset val="128"/>
          </rPr>
          <t>一般をNO.1</t>
        </r>
        <r>
          <rPr>
            <b/>
            <sz val="20"/>
            <color indexed="81"/>
            <rFont val="MS P ゴシック"/>
            <family val="3"/>
            <charset val="128"/>
          </rPr>
          <t>に記入した場合,</t>
        </r>
        <r>
          <rPr>
            <b/>
            <sz val="20"/>
            <color indexed="10"/>
            <rFont val="MS P ゴシック"/>
            <family val="3"/>
            <charset val="128"/>
          </rPr>
          <t>小学生～高校生をNO,2</t>
        </r>
        <r>
          <rPr>
            <b/>
            <sz val="20"/>
            <color indexed="81"/>
            <rFont val="MS P ゴシック"/>
            <family val="3"/>
            <charset val="128"/>
          </rPr>
          <t>から記入</t>
        </r>
      </text>
    </comment>
    <comment ref="Q25" authorId="0" shapeId="0" xr:uid="{00000000-0006-0000-0200-000003000000}">
      <text>
        <r>
          <rPr>
            <sz val="11"/>
            <color indexed="81"/>
            <rFont val="MS P ゴシック"/>
            <family val="3"/>
            <charset val="128"/>
          </rPr>
          <t>領収書で一般のなかで引率者と研修生に分ける必要がない場合は空白で可</t>
        </r>
      </text>
    </comment>
    <comment ref="R25" authorId="0" shapeId="0" xr:uid="{00000000-0006-0000-0200-000004000000}">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25" authorId="0" shapeId="0" xr:uid="{832E6F98-2E9F-4D15-A4CF-49A5CC2CC96D}">
      <text>
        <r>
          <rPr>
            <sz val="9"/>
            <color indexed="81"/>
            <rFont val="MS P ゴシック"/>
            <family val="3"/>
            <charset val="128"/>
          </rPr>
          <t>免除者の方は記入
身体１、療育B２　精神２など</t>
        </r>
      </text>
    </comment>
    <comment ref="L27" authorId="2" shapeId="0" xr:uid="{FE014C38-A67C-4B11-AFA4-9304463444AE}">
      <text/>
    </comment>
    <comment ref="F51" authorId="1" shapeId="0" xr:uid="{00000000-0006-0000-0200-000006000000}">
      <text>
        <r>
          <rPr>
            <b/>
            <sz val="24"/>
            <color indexed="81"/>
            <rFont val="MS P ゴシック"/>
            <family val="3"/>
            <charset val="128"/>
          </rPr>
          <t>区分を選んでください。</t>
        </r>
      </text>
    </comment>
    <comment ref="Q53" authorId="0" shapeId="0" xr:uid="{4B379B81-6324-4EF1-B9FD-0BB695ABD30C}">
      <text>
        <r>
          <rPr>
            <sz val="11"/>
            <color indexed="81"/>
            <rFont val="MS P ゴシック"/>
            <family val="3"/>
            <charset val="128"/>
          </rPr>
          <t>領収書で一般のなかで引率者と研修生に分ける必要がない場合は空白で可</t>
        </r>
      </text>
    </comment>
    <comment ref="R53" authorId="0" shapeId="0" xr:uid="{DFBF7688-315A-46AE-99E0-B4AB08A2D4BE}">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53" authorId="0" shapeId="0" xr:uid="{67D23F02-1EA9-4CB1-8B5B-DF56A0F296AB}">
      <text>
        <r>
          <rPr>
            <sz val="9"/>
            <color indexed="81"/>
            <rFont val="MS P ゴシック"/>
            <family val="3"/>
            <charset val="128"/>
          </rPr>
          <t>免除者の方は記入
身体１、療育B２　精神２など</t>
        </r>
      </text>
    </comment>
    <comment ref="Q81" authorId="0" shapeId="0" xr:uid="{0EA767C1-5E94-4BB7-B738-DC3CFA56168D}">
      <text>
        <r>
          <rPr>
            <sz val="11"/>
            <color indexed="81"/>
            <rFont val="MS P ゴシック"/>
            <family val="3"/>
            <charset val="128"/>
          </rPr>
          <t>領収書で一般のなかで引率者と研修生に分ける必要がない場合は空白で可</t>
        </r>
      </text>
    </comment>
    <comment ref="R81" authorId="0" shapeId="0" xr:uid="{E0690D15-D564-4479-8DA2-FF3FAD396450}">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81" authorId="0" shapeId="0" xr:uid="{D334B57E-E58D-4E4C-B13C-925B21F33119}">
      <text>
        <r>
          <rPr>
            <sz val="9"/>
            <color indexed="81"/>
            <rFont val="MS P ゴシック"/>
            <family val="3"/>
            <charset val="128"/>
          </rPr>
          <t>免除者の方は記入
身体１、療育B２　精神２など</t>
        </r>
      </text>
    </comment>
    <comment ref="Q109" authorId="0" shapeId="0" xr:uid="{784A8258-5700-4FF7-B361-0AA0BB044ED4}">
      <text>
        <r>
          <rPr>
            <sz val="11"/>
            <color indexed="81"/>
            <rFont val="MS P ゴシック"/>
            <family val="3"/>
            <charset val="128"/>
          </rPr>
          <t>領収書で一般のなかで引率者と研修生に分ける必要がない場合は空白で可</t>
        </r>
      </text>
    </comment>
    <comment ref="R109" authorId="0" shapeId="0" xr:uid="{242C9781-730E-4CD5-AD1A-C1D772B161B0}">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109" authorId="0" shapeId="0" xr:uid="{566F72EB-4E07-4FDE-81FC-52BC439416DB}">
      <text>
        <r>
          <rPr>
            <sz val="9"/>
            <color indexed="81"/>
            <rFont val="MS P ゴシック"/>
            <family val="3"/>
            <charset val="128"/>
          </rPr>
          <t>免除者の方は記入
身体１、療育B２　精神２など</t>
        </r>
      </text>
    </comment>
    <comment ref="Q137" authorId="0" shapeId="0" xr:uid="{DD8FA443-80FF-471F-B9A8-4BDC03C104CB}">
      <text>
        <r>
          <rPr>
            <sz val="11"/>
            <color indexed="81"/>
            <rFont val="MS P ゴシック"/>
            <family val="3"/>
            <charset val="128"/>
          </rPr>
          <t>領収書で一般のなかで引率者と研修生に分ける必要がない場合は空白で可</t>
        </r>
      </text>
    </comment>
    <comment ref="R137" authorId="0" shapeId="0" xr:uid="{E02F2F2F-2AD4-4F24-8BFB-F99BA12AC981}">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137" authorId="0" shapeId="0" xr:uid="{0ACA95D4-DF43-4163-901F-D719E80634E5}">
      <text>
        <r>
          <rPr>
            <sz val="9"/>
            <color indexed="81"/>
            <rFont val="MS P ゴシック"/>
            <family val="3"/>
            <charset val="128"/>
          </rPr>
          <t>免除者の方は記入
身体１、療育B２　精神２など</t>
        </r>
      </text>
    </comment>
    <comment ref="Q165" authorId="0" shapeId="0" xr:uid="{5F901EBB-EBCC-40F2-B90D-735A524C6FEE}">
      <text>
        <r>
          <rPr>
            <sz val="11"/>
            <color indexed="81"/>
            <rFont val="MS P ゴシック"/>
            <family val="3"/>
            <charset val="128"/>
          </rPr>
          <t>領収書で一般のなかで引率者と研修生に分ける必要がない場合は空白で可</t>
        </r>
      </text>
    </comment>
    <comment ref="R165" authorId="0" shapeId="0" xr:uid="{5F6461D0-7E7F-41A6-8132-AE7BCFF1E757}">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165" authorId="0" shapeId="0" xr:uid="{06C1F7EB-7066-4DBE-8454-14C4871506FF}">
      <text>
        <r>
          <rPr>
            <sz val="9"/>
            <color indexed="81"/>
            <rFont val="MS P ゴシック"/>
            <family val="3"/>
            <charset val="128"/>
          </rPr>
          <t>免除者の方は記入
身体１、療育B２　精神２など</t>
        </r>
      </text>
    </comment>
    <comment ref="Q193" authorId="0" shapeId="0" xr:uid="{74407EDD-EF8F-42B1-999E-619D46EFCA82}">
      <text>
        <r>
          <rPr>
            <sz val="11"/>
            <color indexed="81"/>
            <rFont val="MS P ゴシック"/>
            <family val="3"/>
            <charset val="128"/>
          </rPr>
          <t>領収書で一般のなかで引率者と研修生に分ける必要がない場合は空白で可</t>
        </r>
      </text>
    </comment>
    <comment ref="R193" authorId="0" shapeId="0" xr:uid="{A06F3DFC-F28F-431C-9517-C134E503E3E2}">
      <text>
        <r>
          <rPr>
            <sz val="16"/>
            <color indexed="81"/>
            <rFont val="MS P ゴシック"/>
            <family val="3"/>
            <charset val="128"/>
          </rPr>
          <t>手帳がＡおよび1級等に該当される方は、
介護者の施設利用料金も免除になりますので、
介護者を入力。また</t>
        </r>
        <r>
          <rPr>
            <b/>
            <sz val="16"/>
            <color indexed="10"/>
            <rFont val="MS P ゴシック"/>
            <family val="3"/>
            <charset val="128"/>
          </rPr>
          <t>免除申請書</t>
        </r>
        <r>
          <rPr>
            <sz val="16"/>
            <color indexed="81"/>
            <rFont val="MS P ゴシック"/>
            <family val="3"/>
            <charset val="128"/>
          </rPr>
          <t>の提出が必要
※手帳をお持ちの方は本人免除（免除申請を参照）</t>
        </r>
      </text>
    </comment>
    <comment ref="S193" authorId="0" shapeId="0" xr:uid="{700C6577-2208-46AF-990A-0636E7EA91DE}">
      <text>
        <r>
          <rPr>
            <sz val="9"/>
            <color indexed="81"/>
            <rFont val="MS P ゴシック"/>
            <family val="3"/>
            <charset val="128"/>
          </rPr>
          <t>免除者の方は記入
身体１、療育B２　精神２など</t>
        </r>
      </text>
    </comment>
    <comment ref="F219" authorId="1" shapeId="0" xr:uid="{C0F00670-71A6-481D-97AA-5EBA9484E8DA}">
      <text>
        <r>
          <rPr>
            <b/>
            <sz val="14"/>
            <color indexed="81"/>
            <rFont val="MS P ゴシック"/>
            <family val="3"/>
            <charset val="128"/>
          </rPr>
          <t>区分を選んでください。
一般・小学生～高校生・未就学児それぞれ分けて入力ください。
例　一般をNO.1に記入した場合
　　小学生～高校生をNO,2から入力</t>
        </r>
      </text>
    </comment>
    <comment ref="Q221" authorId="0" shapeId="0" xr:uid="{B93759BB-260E-4854-BF4A-56F4DC36B861}">
      <text>
        <r>
          <rPr>
            <sz val="9"/>
            <color indexed="81"/>
            <rFont val="MS P ゴシック"/>
            <family val="3"/>
            <charset val="128"/>
          </rPr>
          <t>一般の方は
引率者/保護者/学生/その他（バスの運転手など）を入力</t>
        </r>
      </text>
    </comment>
    <comment ref="R221" authorId="0" shapeId="0" xr:uid="{28DC1E05-B658-4A9F-8704-D5B9CF8271D9}">
      <text>
        <r>
          <rPr>
            <sz val="9"/>
            <color indexed="81"/>
            <rFont val="MS P ゴシック"/>
            <family val="3"/>
            <charset val="128"/>
          </rPr>
          <t>手帳がＡおよび1級に該当される方は、介護者の利用料金が免除になりますので、介護者と入力。（利用手引きの P１５）また免除申請書の提出が必要となります。</t>
        </r>
      </text>
    </comment>
    <comment ref="F246" authorId="1" shapeId="0" xr:uid="{260B3F8C-76AB-41D9-8083-76AE2758796F}">
      <text>
        <r>
          <rPr>
            <b/>
            <sz val="14"/>
            <color indexed="81"/>
            <rFont val="MS P ゴシック"/>
            <family val="3"/>
            <charset val="128"/>
          </rPr>
          <t>区分を選んでください。
一般・小学生～高校生・未就学児それぞれ分けて入力ください。
例　一般をNO.1に記入した場合
　　小学生～高校生をNO,2から入力</t>
        </r>
      </text>
    </comment>
    <comment ref="Q248" authorId="0" shapeId="0" xr:uid="{B95CA291-A369-4210-85C9-6C29625E06F2}">
      <text>
        <r>
          <rPr>
            <sz val="9"/>
            <color indexed="81"/>
            <rFont val="MS P ゴシック"/>
            <family val="3"/>
            <charset val="128"/>
          </rPr>
          <t>一般の方は
引率者/保護者/学生/その他（バスの運転手など）を入力</t>
        </r>
      </text>
    </comment>
    <comment ref="R248" authorId="0" shapeId="0" xr:uid="{8DDE5019-FE10-4974-8980-3C92ADC044C2}">
      <text>
        <r>
          <rPr>
            <sz val="9"/>
            <color indexed="81"/>
            <rFont val="MS P ゴシック"/>
            <family val="3"/>
            <charset val="128"/>
          </rPr>
          <t>手帳がＡおよび1級に該当される方は、介護者の利用料金が免除になりますので、介護者と入力。（利用手引きの P１５）また免除申請書の提出が必要となります。</t>
        </r>
      </text>
    </comment>
    <comment ref="F273" authorId="1" shapeId="0" xr:uid="{2E38E1E7-F364-4A42-A7D0-6DAF37501CDF}">
      <text>
        <r>
          <rPr>
            <b/>
            <sz val="14"/>
            <color indexed="81"/>
            <rFont val="MS P ゴシック"/>
            <family val="3"/>
            <charset val="128"/>
          </rPr>
          <t>区分を選んでください。
一般・小学生～高校生・未就学児それぞれ分けて入力ください。
例　一般をNO.1に記入した場合
　　小学生～高校生をNO,2から入力</t>
        </r>
      </text>
    </comment>
    <comment ref="Q275" authorId="0" shapeId="0" xr:uid="{C064EA8E-398B-4BCC-A557-B3662400FE56}">
      <text>
        <r>
          <rPr>
            <sz val="9"/>
            <color indexed="81"/>
            <rFont val="MS P ゴシック"/>
            <family val="3"/>
            <charset val="128"/>
          </rPr>
          <t>一般の方は
引率者/保護者/学生/その他（バスの運転手など）を入力</t>
        </r>
      </text>
    </comment>
    <comment ref="R275" authorId="0" shapeId="0" xr:uid="{1E80B9C7-487E-4AF4-A008-4DA4CA5AB015}">
      <text>
        <r>
          <rPr>
            <sz val="9"/>
            <color indexed="81"/>
            <rFont val="MS P ゴシック"/>
            <family val="3"/>
            <charset val="128"/>
          </rPr>
          <t>手帳がＡおよび1級に該当される方は、介護者の利用料金が免除になりますので、介護者と入力。（利用手引きの P１５）また免除申請書の提出が必要となります。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taisuke ikeda</author>
    <author>US1</author>
    <author>amakusa01</author>
  </authors>
  <commentList>
    <comment ref="U14" authorId="0" shapeId="0" xr:uid="{F5443BA7-03ED-4FA7-8D31-44562AE60CE3}">
      <text>
        <r>
          <rPr>
            <b/>
            <sz val="20"/>
            <color indexed="81"/>
            <rFont val="MS P ゴシック"/>
            <family val="3"/>
            <charset val="128"/>
          </rPr>
          <t>宿泊・日帰り人数を
入力</t>
        </r>
      </text>
    </comment>
    <comment ref="BC14" authorId="0" shapeId="0" xr:uid="{D984346D-A233-4CE2-AF68-5CD77AA439E0}">
      <text>
        <r>
          <rPr>
            <sz val="18"/>
            <color indexed="81"/>
            <rFont val="MS P ゴシック"/>
            <family val="3"/>
            <charset val="128"/>
          </rPr>
          <t>宿泊人数・日帰り人数を入力</t>
        </r>
      </text>
    </comment>
    <comment ref="U22" authorId="0" shapeId="0" xr:uid="{392C00B0-0BD7-45B7-88FB-15BDC84EA323}">
      <text>
        <r>
          <rPr>
            <b/>
            <sz val="20"/>
            <color indexed="81"/>
            <rFont val="MS P ゴシック"/>
            <family val="3"/>
            <charset val="128"/>
          </rPr>
          <t>宿泊・日帰り人数を
入力</t>
        </r>
      </text>
    </comment>
    <comment ref="C31" authorId="1" shapeId="0" xr:uid="{CA429270-8096-4745-A6D6-F045F3826306}">
      <text>
        <r>
          <rPr>
            <b/>
            <sz val="16"/>
            <color indexed="81"/>
            <rFont val="MS P ゴシック"/>
            <family val="3"/>
            <charset val="128"/>
          </rPr>
          <t>宿泊棟に宿泊される人数を記入
シーツ2枚/枕カバー1枚（1人分）</t>
        </r>
      </text>
    </comment>
    <comment ref="C32" authorId="0" shapeId="0" xr:uid="{6F57E55A-298B-4AEE-839B-0AC6EF446E4E}">
      <text>
        <r>
          <rPr>
            <b/>
            <sz val="16"/>
            <color indexed="81"/>
            <rFont val="MS P ゴシック"/>
            <family val="3"/>
            <charset val="128"/>
          </rPr>
          <t>ゴミ袋を購入された場合
ゴミは青年の家で処分可
その他の袋・ゴミは持帰り</t>
        </r>
      </text>
    </comment>
    <comment ref="U36" authorId="1" shapeId="0" xr:uid="{6D95B4B2-15BD-40CC-9415-773FB9199503}">
      <text>
        <r>
          <rPr>
            <b/>
            <sz val="16"/>
            <color indexed="81"/>
            <rFont val="MS P ゴシック"/>
            <family val="3"/>
            <charset val="128"/>
          </rPr>
          <t>焼き杉　　　　　　　　　　　１５０円
焼き杉フォトフレーム　　　　１５０円
焼き杉プリント掛け　　　　　２００円
プラホビー　　　　　　　　　１００円</t>
        </r>
        <r>
          <rPr>
            <b/>
            <u/>
            <sz val="16"/>
            <color indexed="81"/>
            <rFont val="MS P ゴシック"/>
            <family val="3"/>
            <charset val="128"/>
          </rPr>
          <t xml:space="preserve">
</t>
        </r>
        <r>
          <rPr>
            <b/>
            <sz val="16"/>
            <color indexed="81"/>
            <rFont val="MS P ゴシック"/>
            <family val="3"/>
            <charset val="128"/>
          </rPr>
          <t xml:space="preserve">貝殻コースター　　　　　　　２００円
貝殻ストラップ　　　　　　　　５０円
貝殻ストラップ（鈴付き）　　１００円
</t>
        </r>
        <r>
          <rPr>
            <b/>
            <u/>
            <sz val="16"/>
            <color indexed="81"/>
            <rFont val="MS P ゴシック"/>
            <family val="3"/>
            <charset val="128"/>
          </rPr>
          <t>竹細工　　　　　　　　　　　　５０円</t>
        </r>
        <r>
          <rPr>
            <b/>
            <sz val="16"/>
            <color indexed="81"/>
            <rFont val="MS P ゴシック"/>
            <family val="3"/>
            <charset val="128"/>
          </rPr>
          <t xml:space="preserve">
ミニしめ縄　　　　　　　　　２００円
手のり門松　　　　　　　　　１５０円
</t>
        </r>
        <r>
          <rPr>
            <b/>
            <u/>
            <sz val="16"/>
            <color indexed="81"/>
            <rFont val="MS P ゴシック"/>
            <family val="3"/>
            <charset val="128"/>
          </rPr>
          <t>クリスマスリース　　　　　　３００円</t>
        </r>
        <r>
          <rPr>
            <b/>
            <sz val="16"/>
            <color indexed="81"/>
            <rFont val="MS P ゴシック"/>
            <family val="3"/>
            <charset val="128"/>
          </rPr>
          <t xml:space="preserve">
ハイゼックス米（１袋）　　　　２０円　　　
火起こし体験（１台４～６名）４５０円</t>
        </r>
      </text>
    </comment>
    <comment ref="E38" authorId="2" shapeId="0" xr:uid="{4075CE6A-720E-4CF5-A26F-242145A5F1C8}">
      <text>
        <r>
          <rPr>
            <sz val="20"/>
            <color indexed="81"/>
            <rFont val="MS P ゴシック"/>
            <family val="3"/>
            <charset val="128"/>
          </rPr>
          <t>注文弁当　種類選択</t>
        </r>
      </text>
    </comment>
    <comment ref="E41" authorId="0" shapeId="0" xr:uid="{C0E3E3F7-97AF-4AC4-B671-215C7F15922C}">
      <text>
        <r>
          <rPr>
            <b/>
            <sz val="16"/>
            <color indexed="81"/>
            <rFont val="MS P ゴシック"/>
            <family val="3"/>
            <charset val="128"/>
          </rPr>
          <t>通常食の2倍の盛付け</t>
        </r>
      </text>
    </comment>
    <comment ref="E49" authorId="0" shapeId="0" xr:uid="{3EA90947-7A60-4725-A5E4-57F4BA58373B}">
      <text>
        <r>
          <rPr>
            <b/>
            <sz val="16"/>
            <color indexed="81"/>
            <rFont val="MS P ゴシック"/>
            <family val="3"/>
            <charset val="128"/>
          </rPr>
          <t>通常食の2倍の盛付け</t>
        </r>
      </text>
    </comment>
    <comment ref="AZ49" authorId="0" shapeId="0" xr:uid="{B99DB771-6A6C-4D58-9CA4-176BC4920B49}">
      <text>
        <r>
          <rPr>
            <sz val="18"/>
            <color indexed="81"/>
            <rFont val="MS P ゴシック"/>
            <family val="3"/>
            <charset val="128"/>
          </rPr>
          <t>※合計1.5セットの記入例：
引率0.1　高校生以下1.4でも可</t>
        </r>
      </text>
    </comment>
    <comment ref="U57" authorId="0" shapeId="0" xr:uid="{00000000-0006-0000-0300-000004000000}">
      <text>
        <r>
          <rPr>
            <sz val="18"/>
            <color indexed="81"/>
            <rFont val="MS P ゴシック"/>
            <family val="3"/>
            <charset val="128"/>
          </rPr>
          <t>※合計1.5セットの記入例：
引率0.1　高校生以下1.4でも可</t>
        </r>
      </text>
    </comment>
    <comment ref="P65" authorId="1" shapeId="0" xr:uid="{51AFD94F-125E-4923-9168-A0C83DF3C67A}">
      <text>
        <r>
          <rPr>
            <b/>
            <sz val="24"/>
            <color indexed="10"/>
            <rFont val="MS P ゴシック"/>
            <family val="3"/>
            <charset val="128"/>
          </rPr>
          <t>現金支払い可能時間</t>
        </r>
        <r>
          <rPr>
            <b/>
            <sz val="18"/>
            <color indexed="81"/>
            <rFont val="MS P ゴシック"/>
            <family val="3"/>
            <charset val="128"/>
          </rPr>
          <t xml:space="preserve">
８：３０～１７：３０まで、その他の時間帯での
現金支払いはできませんのでご了承ください。
振込／後日持参になる場合
例）１日目　１７：３０分以降に入所
　　２日目　　８：３０分前に退所する団体</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amakusa01</author>
    <author>US1</author>
    <author>taisuke ikeda</author>
  </authors>
  <commentList>
    <comment ref="I4" authorId="0" shapeId="0" xr:uid="{44BCCFDF-E263-47F1-9E05-81A7819736A8}">
      <text>
        <r>
          <rPr>
            <b/>
            <sz val="24"/>
            <color indexed="81"/>
            <rFont val="MS P ゴシック"/>
            <family val="3"/>
            <charset val="128"/>
          </rPr>
          <t>　　　　の色は</t>
        </r>
        <r>
          <rPr>
            <b/>
            <sz val="24"/>
            <color indexed="10"/>
            <rFont val="MS P ゴシック"/>
            <family val="3"/>
            <charset val="128"/>
          </rPr>
          <t>①利用許可申請書</t>
        </r>
        <r>
          <rPr>
            <b/>
            <sz val="24"/>
            <color indexed="81"/>
            <rFont val="MS P ゴシック"/>
            <family val="3"/>
            <charset val="128"/>
          </rPr>
          <t>または</t>
        </r>
        <r>
          <rPr>
            <b/>
            <sz val="24"/>
            <color indexed="10"/>
            <rFont val="MS P ゴシック"/>
            <family val="3"/>
            <charset val="128"/>
          </rPr>
          <t>④料金確認表</t>
        </r>
        <r>
          <rPr>
            <b/>
            <sz val="24"/>
            <color indexed="81"/>
            <rFont val="MS P ゴシック"/>
            <family val="3"/>
            <charset val="128"/>
          </rPr>
          <t>に入力</t>
        </r>
        <r>
          <rPr>
            <b/>
            <sz val="24"/>
            <color indexed="10"/>
            <rFont val="MS P ゴシック"/>
            <family val="3"/>
            <charset val="128"/>
          </rPr>
          <t>　</t>
        </r>
      </text>
    </comment>
    <comment ref="AO4" authorId="1" shapeId="0" xr:uid="{D388AACB-B989-4719-BAD8-02B2FB6AA847}">
      <text>
        <r>
          <rPr>
            <b/>
            <sz val="20"/>
            <color indexed="81"/>
            <rFont val="MS P ゴシック"/>
            <family val="3"/>
            <charset val="128"/>
          </rPr>
          <t>利用許可申請書へ</t>
        </r>
      </text>
    </comment>
    <comment ref="AO5" authorId="1" shapeId="0" xr:uid="{71AB01A3-3877-43C1-A05A-395955704813}">
      <text>
        <r>
          <rPr>
            <b/>
            <sz val="20"/>
            <color indexed="81"/>
            <rFont val="MS P ゴシック"/>
            <family val="3"/>
            <charset val="128"/>
          </rPr>
          <t>利用許可申請書へ</t>
        </r>
      </text>
    </comment>
    <comment ref="E8" authorId="0" shapeId="0" xr:uid="{C0807176-69F7-4BA3-A433-7B3B1247D56D}">
      <text/>
    </comment>
    <comment ref="R8" authorId="1" shapeId="0" xr:uid="{48740BD6-EC1C-4257-A794-F9C213F87F49}">
      <text>
        <r>
          <rPr>
            <b/>
            <sz val="16"/>
            <color indexed="81"/>
            <rFont val="MS P ゴシック"/>
            <family val="3"/>
            <charset val="128"/>
          </rPr>
          <t>食事数や弁当の種類は料金確認表に入力</t>
        </r>
      </text>
    </comment>
    <comment ref="S10" authorId="1" shapeId="0" xr:uid="{A25289A1-20A2-42D6-9E4F-0415F56895AD}">
      <text>
        <r>
          <rPr>
            <b/>
            <sz val="20"/>
            <color indexed="10"/>
            <rFont val="MS P ゴシック"/>
            <family val="3"/>
            <charset val="128"/>
          </rPr>
          <t>料金確認表に入力</t>
        </r>
      </text>
    </comment>
    <comment ref="AI10" authorId="1" shapeId="0" xr:uid="{F6CCA430-F7A3-422C-8B61-1D892D08118E}">
      <text>
        <r>
          <rPr>
            <b/>
            <sz val="20"/>
            <color indexed="81"/>
            <rFont val="MS P ゴシック"/>
            <family val="3"/>
            <charset val="128"/>
          </rPr>
          <t>料金確認表に入力</t>
        </r>
      </text>
    </comment>
    <comment ref="BJ11" authorId="1" shapeId="0" xr:uid="{92F03DA9-B81D-4DDF-BBF1-3B79A8D6F53F}">
      <text>
        <r>
          <rPr>
            <b/>
            <sz val="16"/>
            <color indexed="81"/>
            <rFont val="MS P ゴシック"/>
            <family val="3"/>
            <charset val="128"/>
          </rPr>
          <t>毎年変える</t>
        </r>
      </text>
    </comment>
    <comment ref="R13" authorId="1" shapeId="0" xr:uid="{38DC6784-5A8F-463C-975A-86DFF1F29CF1}">
      <text>
        <r>
          <rPr>
            <b/>
            <sz val="20"/>
            <color indexed="10"/>
            <rFont val="MS P ゴシック"/>
            <family val="3"/>
            <charset val="128"/>
          </rPr>
          <t>料金確認表に入力</t>
        </r>
      </text>
    </comment>
    <comment ref="AI13" authorId="2" shapeId="0" xr:uid="{3517E90A-5827-4A81-9AD4-6C2012522985}">
      <text>
        <r>
          <rPr>
            <b/>
            <sz val="18"/>
            <color indexed="81"/>
            <rFont val="MS P ゴシック"/>
            <family val="3"/>
            <charset val="128"/>
          </rPr>
          <t>通常食の2倍の盛付け</t>
        </r>
      </text>
    </comment>
    <comment ref="S14" authorId="1" shapeId="0" xr:uid="{57A3AC35-DACD-43B9-8E32-967FD99DEBDF}">
      <text>
        <r>
          <rPr>
            <b/>
            <sz val="20"/>
            <color indexed="10"/>
            <rFont val="MS P ゴシック"/>
            <family val="3"/>
            <charset val="128"/>
          </rPr>
          <t>料金確認表に入力</t>
        </r>
      </text>
    </comment>
    <comment ref="AN15" authorId="0" shapeId="0" xr:uid="{8C30AFB1-7D9A-4E55-ADA3-DAE7785FEE0D}">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16" authorId="2" shapeId="0" xr:uid="{64986E81-D158-4EC7-A937-DE84CCACFB57}">
      <text>
        <r>
          <rPr>
            <b/>
            <sz val="20"/>
            <color indexed="10"/>
            <rFont val="MS P ゴシック"/>
            <family val="3"/>
            <charset val="128"/>
          </rPr>
          <t>料金確認表に入力</t>
        </r>
      </text>
    </comment>
    <comment ref="S17" authorId="2" shapeId="0" xr:uid="{EA753F83-E823-4104-9F4C-2764DF148AF8}">
      <text>
        <r>
          <rPr>
            <b/>
            <sz val="20"/>
            <color indexed="10"/>
            <rFont val="MS P ゴシック"/>
            <family val="3"/>
            <charset val="128"/>
          </rPr>
          <t>料金確認表に入力</t>
        </r>
      </text>
    </comment>
    <comment ref="K18" authorId="0" shapeId="0" xr:uid="{38243B7B-5AD7-49B5-ACE1-86A3252BC564}">
      <text>
        <r>
          <rPr>
            <sz val="16"/>
            <color indexed="81"/>
            <rFont val="MS P ゴシック"/>
            <family val="3"/>
            <charset val="128"/>
          </rPr>
          <t>国旗掲揚
ラジオ体操（第一）
団体紹介
（他の団体がいる場合）
チクサクコール</t>
        </r>
      </text>
    </comment>
    <comment ref="F19" authorId="1" shapeId="0" xr:uid="{BD622673-9A42-46B9-AD97-AE77E8CBC68A}">
      <text>
        <r>
          <rPr>
            <b/>
            <sz val="20"/>
            <color indexed="10"/>
            <rFont val="MS P ゴシック"/>
            <family val="3"/>
            <charset val="128"/>
          </rPr>
          <t>料金確認表に入力</t>
        </r>
      </text>
    </comment>
    <comment ref="S19" authorId="1" shapeId="0" xr:uid="{C8F61D18-AFA1-47C7-8C2C-6A8FBB7547C3}">
      <text>
        <r>
          <rPr>
            <b/>
            <sz val="20"/>
            <color indexed="10"/>
            <rFont val="MS P ゴシック"/>
            <family val="3"/>
            <charset val="128"/>
          </rPr>
          <t>料金確認表に入力</t>
        </r>
      </text>
    </comment>
    <comment ref="R22" authorId="1" shapeId="0" xr:uid="{E07D2D82-F78C-4011-9CC4-82325A6799A5}">
      <text>
        <r>
          <rPr>
            <b/>
            <sz val="20"/>
            <color indexed="10"/>
            <rFont val="MS P ゴシック"/>
            <family val="3"/>
            <charset val="128"/>
          </rPr>
          <t>料金確認表に入力</t>
        </r>
      </text>
    </comment>
    <comment ref="AI22" authorId="2" shapeId="0" xr:uid="{6CE1E9B3-8697-4430-B425-793587883303}">
      <text>
        <r>
          <rPr>
            <b/>
            <sz val="16"/>
            <color indexed="81"/>
            <rFont val="MS P ゴシック"/>
            <family val="3"/>
            <charset val="128"/>
          </rPr>
          <t>通常食の2倍の盛付け</t>
        </r>
      </text>
    </comment>
    <comment ref="S23" authorId="1" shapeId="0" xr:uid="{EC104421-CFCA-4483-80CD-EED1516FD2A5}">
      <text>
        <r>
          <rPr>
            <b/>
            <sz val="20"/>
            <color indexed="10"/>
            <rFont val="MS P ゴシック"/>
            <family val="3"/>
            <charset val="128"/>
          </rPr>
          <t>料金確認表に入力</t>
        </r>
      </text>
    </comment>
    <comment ref="AN24" authorId="0" shapeId="0" xr:uid="{94478741-7B33-44D6-8F47-AE3B07CB1AA2}">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25" authorId="2" shapeId="0" xr:uid="{C7414601-E8DE-4B90-8820-6B1E15BB5CAE}">
      <text>
        <r>
          <rPr>
            <b/>
            <sz val="20"/>
            <color indexed="10"/>
            <rFont val="MS P ゴシック"/>
            <family val="3"/>
            <charset val="128"/>
          </rPr>
          <t>料金確認表に入力</t>
        </r>
      </text>
    </comment>
    <comment ref="S26" authorId="2" shapeId="0" xr:uid="{4E17B62E-D2E0-4834-8D5D-BF9EEDA38443}">
      <text>
        <r>
          <rPr>
            <b/>
            <sz val="20"/>
            <color indexed="10"/>
            <rFont val="MS P ゴシック"/>
            <family val="3"/>
            <charset val="128"/>
          </rPr>
          <t>料金確認表に入力</t>
        </r>
      </text>
    </comment>
    <comment ref="K27" authorId="0" shapeId="0" xr:uid="{7AF6D183-8A39-473D-A438-9B400A119EEC}">
      <text>
        <r>
          <rPr>
            <sz val="16"/>
            <color indexed="81"/>
            <rFont val="MS P ゴシック"/>
            <family val="3"/>
            <charset val="128"/>
          </rPr>
          <t>国旗掲揚
ラジオ体操（第一）
団体紹介
（他の団体がいる場合）
チクサクコール</t>
        </r>
      </text>
    </comment>
    <comment ref="F28" authorId="1" shapeId="0" xr:uid="{AE38F1A9-4234-43CB-BE2A-615C83397E75}">
      <text>
        <r>
          <rPr>
            <b/>
            <sz val="20"/>
            <color indexed="10"/>
            <rFont val="MS P ゴシック"/>
            <family val="3"/>
            <charset val="128"/>
          </rPr>
          <t>料金確認表に入力</t>
        </r>
      </text>
    </comment>
    <comment ref="S28" authorId="1" shapeId="0" xr:uid="{964452DA-04BD-4CC3-B0A4-8D4124458DF8}">
      <text>
        <r>
          <rPr>
            <b/>
            <sz val="20"/>
            <color indexed="10"/>
            <rFont val="MS P ゴシック"/>
            <family val="3"/>
            <charset val="128"/>
          </rPr>
          <t>料金確認表に入力</t>
        </r>
      </text>
    </comment>
    <comment ref="R31" authorId="1" shapeId="0" xr:uid="{D7F0AB21-9B1C-4770-AD1C-A6154E2B98E7}">
      <text>
        <r>
          <rPr>
            <b/>
            <sz val="20"/>
            <color indexed="10"/>
            <rFont val="MS P ゴシック"/>
            <family val="3"/>
            <charset val="128"/>
          </rPr>
          <t>料金確認表に入力</t>
        </r>
      </text>
    </comment>
    <comment ref="AI31" authorId="2" shapeId="0" xr:uid="{87F9A0EC-18CA-4627-9FF3-AC245A7F01FF}">
      <text>
        <r>
          <rPr>
            <b/>
            <sz val="16"/>
            <color indexed="81"/>
            <rFont val="MS P ゴシック"/>
            <family val="3"/>
            <charset val="128"/>
          </rPr>
          <t>通常食の2倍の盛付け</t>
        </r>
      </text>
    </comment>
    <comment ref="S32" authorId="1" shapeId="0" xr:uid="{5B4D1894-152A-46C9-A613-5C8F3CEC92D4}">
      <text>
        <r>
          <rPr>
            <b/>
            <sz val="20"/>
            <color indexed="10"/>
            <rFont val="MS P ゴシック"/>
            <family val="3"/>
            <charset val="128"/>
          </rPr>
          <t>料金確認表に入力</t>
        </r>
      </text>
    </comment>
    <comment ref="AN33" authorId="0" shapeId="0" xr:uid="{63E2E261-6467-4AC8-A41F-92A5D83E21EE}">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34" authorId="2" shapeId="0" xr:uid="{F9F8E9DA-B979-4421-8CE0-1047CAB5B766}">
      <text>
        <r>
          <rPr>
            <b/>
            <sz val="20"/>
            <color indexed="10"/>
            <rFont val="MS P ゴシック"/>
            <family val="3"/>
            <charset val="128"/>
          </rPr>
          <t>料金確認表に入力</t>
        </r>
      </text>
    </comment>
    <comment ref="S35" authorId="2" shapeId="0" xr:uid="{70699A9F-F37E-4C9E-AB79-C361C6742BF2}">
      <text>
        <r>
          <rPr>
            <b/>
            <sz val="20"/>
            <color indexed="10"/>
            <rFont val="MS P ゴシック"/>
            <family val="3"/>
            <charset val="128"/>
          </rPr>
          <t>料金確認表に入力</t>
        </r>
      </text>
    </comment>
    <comment ref="K36" authorId="0" shapeId="0" xr:uid="{E082306A-3C47-45D3-8E38-022DC53625DC}">
      <text>
        <r>
          <rPr>
            <sz val="16"/>
            <color indexed="81"/>
            <rFont val="MS P ゴシック"/>
            <family val="3"/>
            <charset val="128"/>
          </rPr>
          <t>国旗掲揚
ラジオ体操（第一）
団体紹介
（他の団体がいる場合）
チクサクコール</t>
        </r>
      </text>
    </comment>
    <comment ref="F37" authorId="1" shapeId="0" xr:uid="{B6DD23F3-BF78-4295-8AA0-A8816E66BF66}">
      <text>
        <r>
          <rPr>
            <b/>
            <sz val="20"/>
            <color indexed="10"/>
            <rFont val="MS P ゴシック"/>
            <family val="3"/>
            <charset val="128"/>
          </rPr>
          <t>料金確認表に入力</t>
        </r>
      </text>
    </comment>
    <comment ref="S37" authorId="1" shapeId="0" xr:uid="{C8C297BD-0641-4A29-A554-EF896FAA6B6E}">
      <text>
        <r>
          <rPr>
            <b/>
            <sz val="20"/>
            <color indexed="10"/>
            <rFont val="MS P ゴシック"/>
            <family val="3"/>
            <charset val="128"/>
          </rPr>
          <t>料金確認表に入力</t>
        </r>
      </text>
    </comment>
    <comment ref="R40" authorId="1" shapeId="0" xr:uid="{47E4A0F5-F335-42DA-8EBC-EF6E118C5396}">
      <text>
        <r>
          <rPr>
            <b/>
            <sz val="20"/>
            <color indexed="10"/>
            <rFont val="MS P ゴシック"/>
            <family val="3"/>
            <charset val="128"/>
          </rPr>
          <t>料金確認表に入力</t>
        </r>
      </text>
    </comment>
    <comment ref="AI40" authorId="2" shapeId="0" xr:uid="{169BD12F-910C-4599-A4F3-8A1F2E02AC76}">
      <text>
        <r>
          <rPr>
            <b/>
            <sz val="16"/>
            <color indexed="81"/>
            <rFont val="MS P ゴシック"/>
            <family val="3"/>
            <charset val="128"/>
          </rPr>
          <t>通常食の2倍の盛付け</t>
        </r>
      </text>
    </comment>
    <comment ref="S41" authorId="1" shapeId="0" xr:uid="{0ECAF32C-B339-42B7-AA9A-7208B7A9F6C9}">
      <text>
        <r>
          <rPr>
            <b/>
            <sz val="20"/>
            <color indexed="10"/>
            <rFont val="MS P ゴシック"/>
            <family val="3"/>
            <charset val="128"/>
          </rPr>
          <t>料金確認表に入力</t>
        </r>
      </text>
    </comment>
    <comment ref="AN42" authorId="0" shapeId="0" xr:uid="{587BD0DC-6541-4C97-9F7C-CAF02177D452}">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43" authorId="2" shapeId="0" xr:uid="{DE2DEAAD-EA88-4F81-AAB4-2241946CAE69}">
      <text>
        <r>
          <rPr>
            <b/>
            <sz val="20"/>
            <color indexed="10"/>
            <rFont val="MS P ゴシック"/>
            <family val="3"/>
            <charset val="128"/>
          </rPr>
          <t>料金確認表に入力</t>
        </r>
      </text>
    </comment>
    <comment ref="S44" authorId="2" shapeId="0" xr:uid="{EE7C8447-D040-4F2E-B285-0C0AD6F2F40D}">
      <text>
        <r>
          <rPr>
            <b/>
            <sz val="20"/>
            <color indexed="10"/>
            <rFont val="MS P ゴシック"/>
            <family val="3"/>
            <charset val="128"/>
          </rPr>
          <t>料金確認表に入力</t>
        </r>
      </text>
    </comment>
    <comment ref="K45" authorId="0" shapeId="0" xr:uid="{D85E619B-ECE6-4187-8818-5A33B2B2F898}">
      <text>
        <r>
          <rPr>
            <sz val="16"/>
            <color indexed="81"/>
            <rFont val="MS P ゴシック"/>
            <family val="3"/>
            <charset val="128"/>
          </rPr>
          <t>国旗掲揚
ラジオ体操（第一）
団体紹介
（他の団体がいる場合）
チクサクコール</t>
        </r>
      </text>
    </comment>
    <comment ref="F46" authorId="1" shapeId="0" xr:uid="{3E5DF5A2-0994-471C-9F3B-73F46F14B677}">
      <text>
        <r>
          <rPr>
            <b/>
            <sz val="20"/>
            <color indexed="10"/>
            <rFont val="MS P ゴシック"/>
            <family val="3"/>
            <charset val="128"/>
          </rPr>
          <t>料金確認表に入力</t>
        </r>
      </text>
    </comment>
    <comment ref="S46" authorId="1" shapeId="0" xr:uid="{EDE71C73-2869-4F35-9880-80EE0F4B6F1C}">
      <text>
        <r>
          <rPr>
            <b/>
            <sz val="20"/>
            <color indexed="10"/>
            <rFont val="MS P ゴシック"/>
            <family val="3"/>
            <charset val="128"/>
          </rPr>
          <t>料金確認表に入力</t>
        </r>
      </text>
    </comment>
    <comment ref="R49" authorId="1" shapeId="0" xr:uid="{BD48DD6D-F42F-4319-9E09-800C3ADE0465}">
      <text>
        <r>
          <rPr>
            <b/>
            <sz val="20"/>
            <color indexed="10"/>
            <rFont val="MS P ゴシック"/>
            <family val="3"/>
            <charset val="128"/>
          </rPr>
          <t>料金確認表に入力</t>
        </r>
      </text>
    </comment>
    <comment ref="AI49" authorId="2" shapeId="0" xr:uid="{15FC8C3B-E710-4EAE-965C-D74159656239}">
      <text>
        <r>
          <rPr>
            <b/>
            <sz val="16"/>
            <color indexed="81"/>
            <rFont val="MS P ゴシック"/>
            <family val="3"/>
            <charset val="128"/>
          </rPr>
          <t>通常食の2倍の盛付け</t>
        </r>
      </text>
    </comment>
    <comment ref="S50" authorId="1" shapeId="0" xr:uid="{50556AD9-6D5E-4432-923E-3F63C6C59086}">
      <text>
        <r>
          <rPr>
            <b/>
            <sz val="20"/>
            <color indexed="10"/>
            <rFont val="MS P ゴシック"/>
            <family val="3"/>
            <charset val="128"/>
          </rPr>
          <t>料金確認表に入力</t>
        </r>
      </text>
    </comment>
    <comment ref="AN51" authorId="0" shapeId="0" xr:uid="{FABED4E7-93C3-4B3D-8E7E-D13274815235}">
      <text>
        <r>
          <rPr>
            <b/>
            <sz val="12"/>
            <color indexed="81"/>
            <rFont val="MS P ゴシック"/>
            <family val="3"/>
            <charset val="128"/>
          </rPr>
          <t xml:space="preserve">入浴時間は
１８：３０～２１：５０まで
</t>
        </r>
        <r>
          <rPr>
            <b/>
            <sz val="12"/>
            <color indexed="10"/>
            <rFont val="MS P ゴシック"/>
            <family val="3"/>
            <charset val="128"/>
          </rPr>
          <t>※１６：００～１７:３０に入ることもできます。（要相談）</t>
        </r>
        <r>
          <rPr>
            <b/>
            <sz val="12"/>
            <color indexed="81"/>
            <rFont val="MS P ゴシック"/>
            <family val="3"/>
            <charset val="128"/>
          </rPr>
          <t xml:space="preserve">
</t>
        </r>
      </text>
    </comment>
    <comment ref="S52" authorId="2" shapeId="0" xr:uid="{8AF33F0C-9301-4CE6-A34E-430D2218A95A}">
      <text>
        <r>
          <rPr>
            <b/>
            <sz val="20"/>
            <color indexed="10"/>
            <rFont val="MS P ゴシック"/>
            <family val="3"/>
            <charset val="128"/>
          </rPr>
          <t>料金確認表に入力</t>
        </r>
      </text>
    </comment>
    <comment ref="S53" authorId="2" shapeId="0" xr:uid="{AFEF6878-568F-4B3D-B09D-7972A20CD691}">
      <text>
        <r>
          <rPr>
            <b/>
            <sz val="20"/>
            <color indexed="10"/>
            <rFont val="MS P ゴシック"/>
            <family val="3"/>
            <charset val="128"/>
          </rPr>
          <t>料金確認表に入力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taisuke ikeda</author>
    <author>amakusa01</author>
  </authors>
  <commentList>
    <comment ref="C5" authorId="0" shapeId="0" xr:uid="{00000000-0006-0000-0400-000001000000}">
      <text>
        <r>
          <rPr>
            <b/>
            <sz val="14"/>
            <color indexed="81"/>
            <rFont val="MS P ゴシック"/>
            <family val="3"/>
            <charset val="128"/>
          </rPr>
          <t>申請書に入力してください。</t>
        </r>
      </text>
    </comment>
    <comment ref="AE5" authorId="0" shapeId="0" xr:uid="{00000000-0006-0000-0400-000002000000}">
      <text>
        <r>
          <rPr>
            <b/>
            <sz val="14"/>
            <color indexed="81"/>
            <rFont val="MS P ゴシック"/>
            <family val="3"/>
            <charset val="128"/>
          </rPr>
          <t xml:space="preserve">食物アレルギーの該当者がいる場合
食事の１０分前に該当者と一緒に
食堂にお越しください。
</t>
        </r>
      </text>
    </comment>
    <comment ref="C6" authorId="0" shapeId="0" xr:uid="{00000000-0006-0000-0400-000003000000}">
      <text>
        <r>
          <rPr>
            <b/>
            <sz val="14"/>
            <color indexed="81"/>
            <rFont val="MS P ゴシック"/>
            <family val="3"/>
            <charset val="128"/>
          </rPr>
          <t>申請書に入力してください。</t>
        </r>
      </text>
    </comment>
    <comment ref="J7" authorId="1" shapeId="0" xr:uid="{00000000-0006-0000-0400-000004000000}">
      <text>
        <r>
          <rPr>
            <sz val="22"/>
            <color indexed="81"/>
            <rFont val="MS P ゴシック"/>
            <family val="3"/>
            <charset val="128"/>
          </rPr>
          <t>有り・無しに
チェック（◯→⦿）</t>
        </r>
      </text>
    </comment>
    <comment ref="AZ35" authorId="1" shapeId="0" xr:uid="{956580AA-9764-4DF3-A839-0D8437061781}">
      <text>
        <r>
          <rPr>
            <sz val="20"/>
            <color indexed="81"/>
            <rFont val="MS P ゴシック"/>
            <family val="3"/>
            <charset val="128"/>
          </rPr>
          <t>弁当注文の場合種類選択</t>
        </r>
      </text>
    </comment>
    <comment ref="AZ38" authorId="0" shapeId="0" xr:uid="{F3DD04F6-041F-4135-8CF3-EC7D19286B1E}">
      <text>
        <r>
          <rPr>
            <b/>
            <sz val="16"/>
            <color indexed="81"/>
            <rFont val="MS P ゴシック"/>
            <family val="3"/>
            <charset val="128"/>
          </rPr>
          <t>通常食の2倍の盛付け</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amakusa01</author>
    <author>i</author>
  </authors>
  <commentList>
    <comment ref="AD12" authorId="0" shapeId="0" xr:uid="{4BBAAC3D-FF2C-458A-9B31-0645BDEFAF32}">
      <text>
        <r>
          <rPr>
            <b/>
            <sz val="18"/>
            <color indexed="10"/>
            <rFont val="MS P ゴシック"/>
            <family val="3"/>
            <charset val="128"/>
          </rPr>
          <t>パン</t>
        </r>
        <r>
          <rPr>
            <b/>
            <sz val="16"/>
            <color indexed="81"/>
            <rFont val="MS P ゴシック"/>
            <family val="3"/>
            <charset val="128"/>
          </rPr>
          <t>：1個は焼き上がりの
確認用として使います。</t>
        </r>
      </text>
    </comment>
    <comment ref="AO34" authorId="0" shapeId="0" xr:uid="{60594531-9923-48CF-BD6C-F9CD56C2AD38}">
      <text>
        <r>
          <rPr>
            <b/>
            <sz val="20"/>
            <color indexed="10"/>
            <rFont val="MS P ゴシック"/>
            <family val="3"/>
            <charset val="128"/>
          </rPr>
          <t>貸出：1セット（６人用）</t>
        </r>
        <r>
          <rPr>
            <sz val="16"/>
            <color indexed="81"/>
            <rFont val="MS P ゴシック"/>
            <family val="3"/>
            <charset val="128"/>
          </rPr>
          <t xml:space="preserve">
</t>
        </r>
        <r>
          <rPr>
            <b/>
            <sz val="16"/>
            <color indexed="81"/>
            <rFont val="MS P ゴシック"/>
            <family val="3"/>
            <charset val="128"/>
          </rPr>
          <t>各２個：飯ごう　包丁　まな板
各１個：鍋（中）ピーラー　ボール
　　　　ザル　火ばさみ　お玉　しゃもじ</t>
        </r>
      </text>
    </comment>
    <comment ref="AO51" authorId="1" shapeId="0" xr:uid="{00000000-0006-0000-0500-000003000000}">
      <text>
        <r>
          <rPr>
            <b/>
            <sz val="18"/>
            <color indexed="81"/>
            <rFont val="ＭＳ Ｐゴシック"/>
            <family val="3"/>
            <charset val="128"/>
          </rPr>
          <t>貸出：1台に付き
トング・火ばさみ各１本</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taisuke ikeda</author>
  </authors>
  <commentList>
    <comment ref="M6" authorId="0" shapeId="0" xr:uid="{C1B945B2-8F47-4EFE-B5A5-0A9C6677DC5C}">
      <text>
        <r>
          <rPr>
            <sz val="16"/>
            <color indexed="81"/>
            <rFont val="MS P ゴシック"/>
            <family val="3"/>
            <charset val="128"/>
          </rPr>
          <t>監視船1隻（仏島ｺｰｽ　７,０００円　西目ｺｰｽ　９,０００円）　
（例：仏島ｺｰｽ　監視船２隻の場合、7,000円を</t>
        </r>
        <r>
          <rPr>
            <sz val="16"/>
            <color indexed="10"/>
            <rFont val="MS P ゴシック"/>
            <family val="3"/>
            <charset val="128"/>
          </rPr>
          <t>各監視船</t>
        </r>
        <r>
          <rPr>
            <sz val="16"/>
            <color indexed="81"/>
            <rFont val="MS P ゴシック"/>
            <family val="3"/>
            <charset val="128"/>
          </rPr>
          <t>ごとに支払い。　　　　　
　各監視船から領収書（計２枚）お釣りがでないようにお願いします。　</t>
        </r>
      </text>
    </comment>
    <comment ref="Y6" authorId="0" shapeId="0" xr:uid="{DBE7162B-3C33-42ED-97C0-7AAF92FB865B}">
      <text>
        <r>
          <rPr>
            <sz val="16"/>
            <color indexed="81"/>
            <rFont val="MS P ゴシック"/>
            <family val="3"/>
            <charset val="128"/>
          </rPr>
          <t>振込先：天草四郎観光協会　０９６４－５６ー５６０２
電話確認後、持参可
（上天草市大矢野町道の駅さんぱーる　駐車場隣接）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taisuke ikeda</author>
    <author>amakusa01</author>
  </authors>
  <commentList>
    <comment ref="H25" authorId="0" shapeId="0" xr:uid="{1DC6C688-293C-415B-A706-A74A651A3981}">
      <text>
        <r>
          <rPr>
            <b/>
            <sz val="12"/>
            <color indexed="81"/>
            <rFont val="MS P ゴシック"/>
            <family val="3"/>
            <charset val="128"/>
          </rPr>
          <t>免除申者の人数</t>
        </r>
      </text>
    </comment>
    <comment ref="N25" authorId="1" shapeId="0" xr:uid="{932C8CA1-21D3-4C12-B7A5-72B7658D0FC8}">
      <text>
        <r>
          <rPr>
            <b/>
            <sz val="12"/>
            <color indexed="81"/>
            <rFont val="MS P ゴシック"/>
            <family val="3"/>
            <charset val="128"/>
          </rPr>
          <t>介護者の人数　</t>
        </r>
      </text>
    </comment>
    <comment ref="H26" authorId="0" shapeId="0" xr:uid="{18BC0B98-BE83-4CD4-8136-B4A835D34C77}">
      <text>
        <r>
          <rPr>
            <sz val="9"/>
            <color indexed="81"/>
            <rFont val="MS P ゴシック"/>
            <family val="3"/>
            <charset val="128"/>
          </rPr>
          <t xml:space="preserve">
</t>
        </r>
      </text>
    </comment>
    <comment ref="AC28" authorId="1" shapeId="0" xr:uid="{EC9DE1D0-E355-486E-8EB9-F86E5152FC80}">
      <text>
        <r>
          <rPr>
            <sz val="14"/>
            <color indexed="81"/>
            <rFont val="MS P ゴシック"/>
            <family val="3"/>
            <charset val="128"/>
          </rPr>
          <t>空欄でも可
※空欄の場合は当日記入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<sst xmlns="http://schemas.openxmlformats.org/spreadsheetml/2006/main" count="2914" uniqueCount="867">
  <si>
    <t>利  用  許  可  申  請  書</t>
    <rPh sb="0" eb="1">
      <t>リ</t>
    </rPh>
    <rPh sb="3" eb="4">
      <t>ヨウ</t>
    </rPh>
    <rPh sb="6" eb="7">
      <t>モト</t>
    </rPh>
    <rPh sb="9" eb="10">
      <t>カ</t>
    </rPh>
    <rPh sb="12" eb="13">
      <t>サル</t>
    </rPh>
    <rPh sb="15" eb="16">
      <t>ショウ</t>
    </rPh>
    <rPh sb="18" eb="19">
      <t>ショ</t>
    </rPh>
    <phoneticPr fontId="2"/>
  </si>
  <si>
    <t>令和</t>
    <rPh sb="0" eb="2">
      <t>レイワ</t>
    </rPh>
    <phoneticPr fontId="2"/>
  </si>
  <si>
    <t>年</t>
    <rPh sb="0" eb="1">
      <t>ネン</t>
    </rPh>
    <phoneticPr fontId="2"/>
  </si>
  <si>
    <t>月</t>
    <rPh sb="0" eb="1">
      <t>ガツ</t>
    </rPh>
    <phoneticPr fontId="2"/>
  </si>
  <si>
    <t>日</t>
    <rPh sb="0" eb="1">
      <t>ヒ</t>
    </rPh>
    <phoneticPr fontId="2"/>
  </si>
  <si>
    <t>熊本県立天草青年の家</t>
    <rPh sb="0" eb="4">
      <t>クマモトケンリツ</t>
    </rPh>
    <rPh sb="4" eb="8">
      <t>アマクサセイネン</t>
    </rPh>
    <rPh sb="9" eb="10">
      <t>イエ</t>
    </rPh>
    <phoneticPr fontId="2"/>
  </si>
  <si>
    <t>指定管理者　ひとづくり Ｊ Ａ Ｐ Ａ Ｎ ネットワーク・三勢共同体</t>
    <rPh sb="0" eb="4">
      <t>シテイカンリ</t>
    </rPh>
    <rPh sb="4" eb="5">
      <t>シャ</t>
    </rPh>
    <rPh sb="29" eb="30">
      <t>ミ</t>
    </rPh>
    <rPh sb="30" eb="31">
      <t>セイ</t>
    </rPh>
    <rPh sb="31" eb="34">
      <t>キョウドウタイ</t>
    </rPh>
    <phoneticPr fontId="2"/>
  </si>
  <si>
    <t>代表者　中川　保敬　様</t>
    <rPh sb="0" eb="3">
      <t>ダイヒョウシャ</t>
    </rPh>
    <rPh sb="4" eb="6">
      <t>ナカガワ</t>
    </rPh>
    <rPh sb="7" eb="8">
      <t>ヤス</t>
    </rPh>
    <rPh sb="8" eb="9">
      <t>ケイ</t>
    </rPh>
    <rPh sb="10" eb="11">
      <t>サマ</t>
    </rPh>
    <phoneticPr fontId="2"/>
  </si>
  <si>
    <t>団体名（学校名）</t>
    <rPh sb="0" eb="3">
      <t>ダンタイメイ</t>
    </rPh>
    <rPh sb="4" eb="7">
      <t>ガッコウメイ</t>
    </rPh>
    <phoneticPr fontId="2"/>
  </si>
  <si>
    <t>熊本県立天草青年の家を下記のとおり利用したいので申請します。</t>
    <rPh sb="0" eb="4">
      <t>クマモトケンリツ</t>
    </rPh>
    <rPh sb="4" eb="8">
      <t>アマクサセイネン</t>
    </rPh>
    <rPh sb="9" eb="10">
      <t>イエ</t>
    </rPh>
    <rPh sb="11" eb="13">
      <t>カキ</t>
    </rPh>
    <rPh sb="17" eb="19">
      <t>リヨウ</t>
    </rPh>
    <rPh sb="24" eb="26">
      <t>シンセイ</t>
    </rPh>
    <phoneticPr fontId="2"/>
  </si>
  <si>
    <t>記</t>
    <rPh sb="0" eb="1">
      <t>キ</t>
    </rPh>
    <phoneticPr fontId="2"/>
  </si>
  <si>
    <t xml:space="preserve"> 1 利用目的</t>
    <rPh sb="3" eb="5">
      <t>リヨウ</t>
    </rPh>
    <rPh sb="5" eb="7">
      <t>モクテキ</t>
    </rPh>
    <phoneticPr fontId="2"/>
  </si>
  <si>
    <t xml:space="preserve"> ２ 利用施設</t>
    <rPh sb="3" eb="7">
      <t>リヨウシセツ</t>
    </rPh>
    <phoneticPr fontId="2"/>
  </si>
  <si>
    <t>宿泊棟</t>
    <rPh sb="0" eb="2">
      <t>シュクハク</t>
    </rPh>
    <rPh sb="2" eb="3">
      <t>トウ</t>
    </rPh>
    <phoneticPr fontId="2"/>
  </si>
  <si>
    <t>キャンプ場</t>
    <rPh sb="4" eb="5">
      <t>バ</t>
    </rPh>
    <phoneticPr fontId="2"/>
  </si>
  <si>
    <t>（</t>
    <phoneticPr fontId="2"/>
  </si>
  <si>
    <t>）</t>
    <phoneticPr fontId="2"/>
  </si>
  <si>
    <t xml:space="preserve"> ３ 利用施設</t>
    <rPh sb="3" eb="5">
      <t>リヨウ</t>
    </rPh>
    <rPh sb="5" eb="7">
      <t>シセツ</t>
    </rPh>
    <phoneticPr fontId="2"/>
  </si>
  <si>
    <t>入所日時</t>
    <rPh sb="0" eb="2">
      <t>ニュウショ</t>
    </rPh>
    <rPh sb="2" eb="4">
      <t>ニチジ</t>
    </rPh>
    <phoneticPr fontId="2"/>
  </si>
  <si>
    <t>時</t>
    <rPh sb="0" eb="1">
      <t>ジ</t>
    </rPh>
    <phoneticPr fontId="2"/>
  </si>
  <si>
    <t>分</t>
    <rPh sb="0" eb="1">
      <t>フン</t>
    </rPh>
    <phoneticPr fontId="2"/>
  </si>
  <si>
    <t>から</t>
    <phoneticPr fontId="2"/>
  </si>
  <si>
    <t>退所日時</t>
    <rPh sb="0" eb="2">
      <t>タイショ</t>
    </rPh>
    <rPh sb="2" eb="4">
      <t>ニチジ</t>
    </rPh>
    <phoneticPr fontId="2"/>
  </si>
  <si>
    <t>まで</t>
    <phoneticPr fontId="2"/>
  </si>
  <si>
    <t>日帰り利用</t>
    <rPh sb="0" eb="2">
      <t>ヒガエ</t>
    </rPh>
    <rPh sb="3" eb="5">
      <t>リヨウ</t>
    </rPh>
    <phoneticPr fontId="2"/>
  </si>
  <si>
    <t>男</t>
    <rPh sb="0" eb="1">
      <t>オ</t>
    </rPh>
    <phoneticPr fontId="2"/>
  </si>
  <si>
    <t>女</t>
    <rPh sb="0" eb="1">
      <t>オンナ</t>
    </rPh>
    <phoneticPr fontId="2"/>
  </si>
  <si>
    <t>計</t>
    <rPh sb="0" eb="1">
      <t>ケイ</t>
    </rPh>
    <phoneticPr fontId="2"/>
  </si>
  <si>
    <t>就学前</t>
    <rPh sb="0" eb="3">
      <t>シュウガクマエ</t>
    </rPh>
    <phoneticPr fontId="2"/>
  </si>
  <si>
    <t>人</t>
    <rPh sb="0" eb="1">
      <t>ニン</t>
    </rPh>
    <phoneticPr fontId="2"/>
  </si>
  <si>
    <t>小学生</t>
    <rPh sb="0" eb="3">
      <t>ショウガクセイ</t>
    </rPh>
    <phoneticPr fontId="2"/>
  </si>
  <si>
    <t>中学生</t>
    <rPh sb="0" eb="3">
      <t>チュウガクセイ</t>
    </rPh>
    <phoneticPr fontId="2"/>
  </si>
  <si>
    <t>高校生</t>
    <rPh sb="0" eb="3">
      <t>コウコウセイ</t>
    </rPh>
    <phoneticPr fontId="2"/>
  </si>
  <si>
    <t xml:space="preserve"> ６ 備　考</t>
    <rPh sb="3" eb="4">
      <t>ビ</t>
    </rPh>
    <rPh sb="5" eb="6">
      <t>コウ</t>
    </rPh>
    <phoneticPr fontId="2"/>
  </si>
  <si>
    <t>※施設等利用料の免除を申請する場合は、この利用許可申請書と併せて別紙『施設等利用料免除申請書』を提出してください。</t>
    <rPh sb="1" eb="3">
      <t>シセツ</t>
    </rPh>
    <rPh sb="3" eb="4">
      <t>トウ</t>
    </rPh>
    <rPh sb="4" eb="6">
      <t>リヨウ</t>
    </rPh>
    <rPh sb="6" eb="7">
      <t>リョウ</t>
    </rPh>
    <rPh sb="8" eb="10">
      <t>メンジョ</t>
    </rPh>
    <rPh sb="11" eb="13">
      <t>シンセイ</t>
    </rPh>
    <rPh sb="15" eb="17">
      <t>バアイ</t>
    </rPh>
    <rPh sb="21" eb="23">
      <t>リヨウ</t>
    </rPh>
    <rPh sb="23" eb="25">
      <t>キョカ</t>
    </rPh>
    <rPh sb="25" eb="27">
      <t>シンセイ</t>
    </rPh>
    <rPh sb="27" eb="28">
      <t>ショ</t>
    </rPh>
    <rPh sb="29" eb="30">
      <t>アワ</t>
    </rPh>
    <rPh sb="32" eb="34">
      <t>ベッシ</t>
    </rPh>
    <rPh sb="35" eb="38">
      <t>シセツトウ</t>
    </rPh>
    <rPh sb="38" eb="40">
      <t>リヨウ</t>
    </rPh>
    <rPh sb="40" eb="41">
      <t>リョウ</t>
    </rPh>
    <rPh sb="41" eb="43">
      <t>メンジョ</t>
    </rPh>
    <rPh sb="43" eb="46">
      <t>シンセイショ</t>
    </rPh>
    <rPh sb="48" eb="50">
      <t>テイシュツ</t>
    </rPh>
    <phoneticPr fontId="2"/>
  </si>
  <si>
    <t>団　体　名</t>
  </si>
  <si>
    <t>番号</t>
  </si>
  <si>
    <t>男</t>
  </si>
  <si>
    <t>女</t>
  </si>
  <si>
    <t>宿泊者    計</t>
    <phoneticPr fontId="2"/>
  </si>
  <si>
    <r>
      <rPr>
        <b/>
        <sz val="12"/>
        <color theme="1"/>
        <rFont val="游ゴシック"/>
        <family val="3"/>
        <charset val="128"/>
        <scheme val="minor"/>
      </rPr>
      <t>１４</t>
    </r>
    <r>
      <rPr>
        <sz val="12"/>
        <color theme="1"/>
        <rFont val="游ゴシック"/>
        <family val="3"/>
        <charset val="128"/>
        <scheme val="minor"/>
      </rPr>
      <t>日必着書類</t>
    </r>
    <rPh sb="2" eb="3">
      <t>ヒ</t>
    </rPh>
    <rPh sb="3" eb="5">
      <t>ヒッチャク</t>
    </rPh>
    <rPh sb="5" eb="7">
      <t>ショルイ</t>
    </rPh>
    <phoneticPr fontId="2"/>
  </si>
  <si>
    <t>（※アレルギーの有無にかかわらず、必ず提出してください）</t>
    <phoneticPr fontId="2" type="Hiragana"/>
  </si>
  <si>
    <t>　　　熊本県立天草青年の家</t>
    <rPh sb="3" eb="5">
      <t>クマモト</t>
    </rPh>
    <rPh sb="5" eb="7">
      <t>ケンリツ</t>
    </rPh>
    <rPh sb="7" eb="11">
      <t>アマクサセイネン</t>
    </rPh>
    <rPh sb="12" eb="13">
      <t>イエ</t>
    </rPh>
    <phoneticPr fontId="2"/>
  </si>
  <si>
    <t>団体名</t>
    <rPh sb="0" eb="3">
      <t>ダンタイメイ</t>
    </rPh>
    <phoneticPr fontId="2"/>
  </si>
  <si>
    <t>アレルギー
担当</t>
    <rPh sb="6" eb="8">
      <t>タントウ</t>
    </rPh>
    <phoneticPr fontId="2"/>
  </si>
  <si>
    <t>利用期間</t>
    <rPh sb="0" eb="4">
      <t>リヨウキカン</t>
    </rPh>
    <phoneticPr fontId="2"/>
  </si>
  <si>
    <t>～</t>
    <phoneticPr fontId="2"/>
  </si>
  <si>
    <t>日</t>
    <rPh sb="0" eb="1">
      <t>にち</t>
    </rPh>
    <phoneticPr fontId="2" type="Hiragana"/>
  </si>
  <si>
    <t>Ｎｏ．</t>
    <phoneticPr fontId="2"/>
  </si>
  <si>
    <t>性別</t>
    <rPh sb="0" eb="2">
      <t>セイベツ</t>
    </rPh>
    <phoneticPr fontId="2"/>
  </si>
  <si>
    <t>アレルゲン（食材）</t>
    <rPh sb="6" eb="8">
      <t>ショクザイ</t>
    </rPh>
    <phoneticPr fontId="2"/>
  </si>
  <si>
    <t>アレルゲン（食材）に対する
学校・家庭での対応の仕方</t>
    <rPh sb="6" eb="8">
      <t>ショクザイ</t>
    </rPh>
    <rPh sb="10" eb="11">
      <t>タイ</t>
    </rPh>
    <rPh sb="14" eb="16">
      <t>ガッコウ</t>
    </rPh>
    <rPh sb="17" eb="19">
      <t>カテイ</t>
    </rPh>
    <rPh sb="21" eb="23">
      <t>タイオウ</t>
    </rPh>
    <rPh sb="24" eb="26">
      <t>シカタ</t>
    </rPh>
    <phoneticPr fontId="2"/>
  </si>
  <si>
    <t>主な症状</t>
    <rPh sb="0" eb="1">
      <t>オモ</t>
    </rPh>
    <rPh sb="2" eb="4">
      <t>ショウジョウ</t>
    </rPh>
    <phoneticPr fontId="2"/>
  </si>
  <si>
    <t>確認・相談の連絡先</t>
    <rPh sb="0" eb="2">
      <t>カクニン</t>
    </rPh>
    <rPh sb="3" eb="5">
      <t>ソウダン</t>
    </rPh>
    <rPh sb="6" eb="8">
      <t>レンラク</t>
    </rPh>
    <rPh sb="8" eb="9">
      <t>サキ</t>
    </rPh>
    <phoneticPr fontId="2"/>
  </si>
  <si>
    <t>芦北　太郎</t>
    <rPh sb="0" eb="2">
      <t>あしきた</t>
    </rPh>
    <rPh sb="3" eb="5">
      <t>たろう</t>
    </rPh>
    <phoneticPr fontId="2" type="Hiragana"/>
  </si>
  <si>
    <t>男</t>
    <rPh sb="0" eb="1">
      <t>おとこ</t>
    </rPh>
    <phoneticPr fontId="2" type="Hiragana"/>
  </si>
  <si>
    <t>卵</t>
    <rPh sb="0" eb="1">
      <t>たまご</t>
    </rPh>
    <phoneticPr fontId="2" type="Hiragana"/>
  </si>
  <si>
    <t>生食は不可
つなぎでの使用、及び火が通してあるものは可</t>
    <rPh sb="0" eb="2">
      <t>なましょく</t>
    </rPh>
    <rPh sb="3" eb="5">
      <t>ふか</t>
    </rPh>
    <rPh sb="11" eb="13">
      <t>しよう</t>
    </rPh>
    <rPh sb="14" eb="15">
      <t>およ</t>
    </rPh>
    <rPh sb="16" eb="17">
      <t>ひ</t>
    </rPh>
    <rPh sb="18" eb="19">
      <t>とお</t>
    </rPh>
    <rPh sb="26" eb="27">
      <t>か</t>
    </rPh>
    <phoneticPr fontId="2" type="Hiragana"/>
  </si>
  <si>
    <t>蕁麻疹</t>
    <rPh sb="0" eb="3">
      <t>じんましん</t>
    </rPh>
    <phoneticPr fontId="2" type="Hiragana"/>
  </si>
  <si>
    <t>090-8888-7777</t>
    <phoneticPr fontId="2" type="Hiragana"/>
  </si>
  <si>
    <t>豊野　花子</t>
    <rPh sb="0" eb="2">
      <t>とよの</t>
    </rPh>
    <rPh sb="3" eb="5">
      <t>はなこ</t>
    </rPh>
    <phoneticPr fontId="2" type="Hiragana"/>
  </si>
  <si>
    <t>女</t>
    <rPh sb="0" eb="1">
      <t>おんな</t>
    </rPh>
    <phoneticPr fontId="2" type="Hiragana"/>
  </si>
  <si>
    <t>そば</t>
    <phoneticPr fontId="2" type="Hiragana"/>
  </si>
  <si>
    <t>完全除去が必要</t>
    <rPh sb="0" eb="5">
      <t>かんぜん</t>
    </rPh>
    <rPh sb="5" eb="7">
      <t>ひつよう</t>
    </rPh>
    <phoneticPr fontId="2" type="Hiragana"/>
  </si>
  <si>
    <t>呼吸困難</t>
    <rPh sb="0" eb="4">
      <t>こきゅうこんなん</t>
    </rPh>
    <phoneticPr fontId="2" type="Hiragana"/>
  </si>
  <si>
    <t>0999-99-8888</t>
    <phoneticPr fontId="2" type="Hiragana"/>
  </si>
  <si>
    <t>菊池　三郎</t>
    <rPh sb="0" eb="2">
      <t>きくち</t>
    </rPh>
    <rPh sb="3" eb="5">
      <t>さぶろう</t>
    </rPh>
    <phoneticPr fontId="2" type="Hiragana"/>
  </si>
  <si>
    <t>卵</t>
    <rPh sb="0" eb="1">
      <t>タマゴ</t>
    </rPh>
    <phoneticPr fontId="2"/>
  </si>
  <si>
    <t>生食は不可、つなぎの使用、火が通してある物は可　</t>
    <rPh sb="0" eb="2">
      <t>ナマショク</t>
    </rPh>
    <rPh sb="3" eb="5">
      <t>フカ</t>
    </rPh>
    <rPh sb="10" eb="12">
      <t>シヨウ</t>
    </rPh>
    <rPh sb="13" eb="14">
      <t>ヒ</t>
    </rPh>
    <rPh sb="15" eb="16">
      <t>トオ</t>
    </rPh>
    <rPh sb="20" eb="21">
      <t>モノ</t>
    </rPh>
    <rPh sb="22" eb="23">
      <t>カ</t>
    </rPh>
    <phoneticPr fontId="2"/>
  </si>
  <si>
    <t>080-9999-1111</t>
    <phoneticPr fontId="2" type="Hiragana"/>
  </si>
  <si>
    <t>イカ・エビ</t>
    <phoneticPr fontId="2" type="Hiragana"/>
  </si>
  <si>
    <t>除去すれば、食べられる</t>
    <rPh sb="0" eb="2">
      <t>じょきょ</t>
    </rPh>
    <rPh sb="6" eb="7">
      <t>た</t>
    </rPh>
    <phoneticPr fontId="2" type="Hiragana"/>
  </si>
  <si>
    <t>◆</t>
    <phoneticPr fontId="2"/>
  </si>
  <si>
    <t>この票に記入された利用者が食事をする際は、当日、食堂で確認をしてください。食堂の職員からどのような対応をしているかについて、説明を致します。</t>
    <rPh sb="2" eb="3">
      <t>ヒョウ</t>
    </rPh>
    <rPh sb="4" eb="6">
      <t>キニュウ</t>
    </rPh>
    <rPh sb="9" eb="12">
      <t>リヨウシャ</t>
    </rPh>
    <rPh sb="13" eb="15">
      <t>ショクジ</t>
    </rPh>
    <rPh sb="18" eb="19">
      <t>サイ</t>
    </rPh>
    <rPh sb="21" eb="23">
      <t>トウジツ</t>
    </rPh>
    <rPh sb="24" eb="26">
      <t>ショクドウ</t>
    </rPh>
    <rPh sb="27" eb="29">
      <t>カクニン</t>
    </rPh>
    <rPh sb="37" eb="39">
      <t>ショクドウ</t>
    </rPh>
    <rPh sb="40" eb="42">
      <t>ショクイン</t>
    </rPh>
    <rPh sb="49" eb="51">
      <t>タイオウ</t>
    </rPh>
    <rPh sb="62" eb="64">
      <t>セツメイ</t>
    </rPh>
    <rPh sb="65" eb="66">
      <t>イタ</t>
    </rPh>
    <phoneticPr fontId="2"/>
  </si>
  <si>
    <t>【メモ】施設職員使用欄</t>
    <rPh sb="4" eb="6">
      <t>シセツ</t>
    </rPh>
    <rPh sb="6" eb="8">
      <t>ショクイン</t>
    </rPh>
    <rPh sb="8" eb="10">
      <t>シヨウ</t>
    </rPh>
    <rPh sb="10" eb="11">
      <t>ラン</t>
    </rPh>
    <phoneticPr fontId="2"/>
  </si>
  <si>
    <t>朝</t>
    <rPh sb="0" eb="1">
      <t>アサ</t>
    </rPh>
    <phoneticPr fontId="2"/>
  </si>
  <si>
    <t>昼</t>
    <rPh sb="0" eb="1">
      <t>ヒル</t>
    </rPh>
    <phoneticPr fontId="2"/>
  </si>
  <si>
    <t>夕</t>
    <rPh sb="0" eb="1">
      <t>ユウ</t>
    </rPh>
    <phoneticPr fontId="2"/>
  </si>
  <si>
    <t>引率者</t>
    <rPh sb="0" eb="3">
      <t>インソツシャ</t>
    </rPh>
    <phoneticPr fontId="2"/>
  </si>
  <si>
    <t>男</t>
    <rPh sb="0" eb="1">
      <t>オトコ</t>
    </rPh>
    <phoneticPr fontId="2"/>
  </si>
  <si>
    <t>時間</t>
    <rPh sb="0" eb="2">
      <t>ジカン</t>
    </rPh>
    <phoneticPr fontId="21"/>
  </si>
  <si>
    <t>希望場所</t>
    <rPh sb="0" eb="2">
      <t>キボウ</t>
    </rPh>
    <rPh sb="2" eb="4">
      <t>バショ</t>
    </rPh>
    <phoneticPr fontId="21"/>
  </si>
  <si>
    <t>活　　動　　内　　容</t>
    <rPh sb="0" eb="1">
      <t>カツ</t>
    </rPh>
    <rPh sb="3" eb="4">
      <t>ドウ</t>
    </rPh>
    <rPh sb="6" eb="7">
      <t>ナイ</t>
    </rPh>
    <rPh sb="9" eb="10">
      <t>カタチ</t>
    </rPh>
    <phoneticPr fontId="21"/>
  </si>
  <si>
    <t>月</t>
    <rPh sb="0" eb="1">
      <t>ゲツ</t>
    </rPh>
    <phoneticPr fontId="2"/>
  </si>
  <si>
    <t>日</t>
    <rPh sb="0" eb="1">
      <t>ニチ</t>
    </rPh>
    <phoneticPr fontId="2"/>
  </si>
  <si>
    <t>)</t>
    <phoneticPr fontId="2"/>
  </si>
  <si>
    <t>荒天</t>
    <rPh sb="0" eb="2">
      <t>コウテン</t>
    </rPh>
    <phoneticPr fontId="2"/>
  </si>
  <si>
    <t>宿泊棟利用１泊につき</t>
    <rPh sb="0" eb="3">
      <t>シュクハクトウ</t>
    </rPh>
    <rPh sb="3" eb="5">
      <t>リヨウ</t>
    </rPh>
    <rPh sb="6" eb="7">
      <t>ハク</t>
    </rPh>
    <phoneticPr fontId="2"/>
  </si>
  <si>
    <t>一日利用（日帰り）</t>
    <rPh sb="0" eb="2">
      <t>イチニチ</t>
    </rPh>
    <rPh sb="2" eb="4">
      <t>リヨウ</t>
    </rPh>
    <rPh sb="5" eb="7">
      <t>ヒガエ</t>
    </rPh>
    <phoneticPr fontId="2"/>
  </si>
  <si>
    <t>未就学児</t>
    <rPh sb="0" eb="4">
      <t>ミシュウガクジ</t>
    </rPh>
    <phoneticPr fontId="2"/>
  </si>
  <si>
    <t>利用料免除者</t>
    <rPh sb="0" eb="3">
      <t>リヨウリョウ</t>
    </rPh>
    <rPh sb="3" eb="5">
      <t>メンジョ</t>
    </rPh>
    <rPh sb="5" eb="6">
      <t>シャ</t>
    </rPh>
    <phoneticPr fontId="2"/>
  </si>
  <si>
    <t>介護者</t>
    <rPh sb="0" eb="3">
      <t>カイゴシャ</t>
    </rPh>
    <phoneticPr fontId="2"/>
  </si>
  <si>
    <t>月</t>
    <rPh sb="0" eb="1">
      <t>ツキ</t>
    </rPh>
    <phoneticPr fontId="2"/>
  </si>
  <si>
    <t>無料</t>
    <rPh sb="0" eb="2">
      <t>ムリョウ</t>
    </rPh>
    <phoneticPr fontId="2"/>
  </si>
  <si>
    <t>100円</t>
    <rPh sb="3" eb="4">
      <t>エン</t>
    </rPh>
    <phoneticPr fontId="2"/>
  </si>
  <si>
    <t>50円</t>
    <rPh sb="2" eb="3">
      <t>エン</t>
    </rPh>
    <phoneticPr fontId="2"/>
  </si>
  <si>
    <t>単価</t>
    <rPh sb="0" eb="2">
      <t>タンカ</t>
    </rPh>
    <phoneticPr fontId="2"/>
  </si>
  <si>
    <t>昼食</t>
    <rPh sb="0" eb="2">
      <t>チュウショク</t>
    </rPh>
    <phoneticPr fontId="2"/>
  </si>
  <si>
    <t>小学４年生以下</t>
    <rPh sb="0" eb="2">
      <t>ショウガク</t>
    </rPh>
    <rPh sb="3" eb="5">
      <t>ネンセイ</t>
    </rPh>
    <rPh sb="5" eb="7">
      <t>イカ</t>
    </rPh>
    <phoneticPr fontId="2"/>
  </si>
  <si>
    <t>シーツ・枕カバー</t>
    <rPh sb="4" eb="5">
      <t>マクラ</t>
    </rPh>
    <phoneticPr fontId="2"/>
  </si>
  <si>
    <t>小学５年生以上</t>
    <rPh sb="0" eb="2">
      <t>ショウガク</t>
    </rPh>
    <rPh sb="3" eb="5">
      <t>ネンセイ</t>
    </rPh>
    <rPh sb="5" eb="7">
      <t>イジョウ</t>
    </rPh>
    <phoneticPr fontId="2"/>
  </si>
  <si>
    <t>弁当</t>
    <rPh sb="0" eb="2">
      <t>ベントウ</t>
    </rPh>
    <phoneticPr fontId="2"/>
  </si>
  <si>
    <t>焼き杉</t>
    <rPh sb="0" eb="1">
      <t>ヤ</t>
    </rPh>
    <rPh sb="2" eb="3">
      <t>スギ</t>
    </rPh>
    <phoneticPr fontId="23"/>
  </si>
  <si>
    <t>夕食</t>
    <rPh sb="0" eb="2">
      <t>ユウショク</t>
    </rPh>
    <phoneticPr fontId="2"/>
  </si>
  <si>
    <t>焼き杉のフォトフレーム</t>
    <rPh sb="0" eb="1">
      <t>ヤ</t>
    </rPh>
    <rPh sb="2" eb="3">
      <t>スギ</t>
    </rPh>
    <phoneticPr fontId="23"/>
  </si>
  <si>
    <t>合宿用メニュー</t>
    <rPh sb="0" eb="3">
      <t>ガッシュクヨウ</t>
    </rPh>
    <phoneticPr fontId="2"/>
  </si>
  <si>
    <t>朝食</t>
    <rPh sb="0" eb="2">
      <t>チョウショク</t>
    </rPh>
    <phoneticPr fontId="2"/>
  </si>
  <si>
    <t>プラホビー</t>
  </si>
  <si>
    <t>貝殻コースター</t>
    <rPh sb="0" eb="1">
      <t>カイ</t>
    </rPh>
    <rPh sb="1" eb="2">
      <t>カラ</t>
    </rPh>
    <phoneticPr fontId="23"/>
  </si>
  <si>
    <t>貝殻ストラップ</t>
    <rPh sb="0" eb="2">
      <t>カイガラ</t>
    </rPh>
    <phoneticPr fontId="23"/>
  </si>
  <si>
    <t>貝殻ストラップ（鈴付き）</t>
    <rPh sb="0" eb="2">
      <t>カイガラ</t>
    </rPh>
    <rPh sb="8" eb="9">
      <t>スズ</t>
    </rPh>
    <rPh sb="9" eb="10">
      <t>ツ</t>
    </rPh>
    <phoneticPr fontId="23"/>
  </si>
  <si>
    <t>竹細工（箸）</t>
    <rPh sb="0" eb="1">
      <t>タケ</t>
    </rPh>
    <rPh sb="1" eb="3">
      <t>サイク</t>
    </rPh>
    <rPh sb="4" eb="5">
      <t>ハシ</t>
    </rPh>
    <phoneticPr fontId="23"/>
  </si>
  <si>
    <t>ミニしめ縄</t>
    <rPh sb="4" eb="5">
      <t>ナワ</t>
    </rPh>
    <phoneticPr fontId="23"/>
  </si>
  <si>
    <t>請求書</t>
    <rPh sb="0" eb="3">
      <t>セイキュウショ</t>
    </rPh>
    <phoneticPr fontId="2"/>
  </si>
  <si>
    <t>① まとめて１枚</t>
    <rPh sb="7" eb="8">
      <t>マイ</t>
    </rPh>
    <phoneticPr fontId="2"/>
  </si>
  <si>
    <t>② 引率者と研修生に分ける</t>
    <rPh sb="2" eb="5">
      <t>インソツシャ</t>
    </rPh>
    <rPh sb="6" eb="9">
      <t>ケンシュウセイ</t>
    </rPh>
    <rPh sb="10" eb="11">
      <t>ワ</t>
    </rPh>
    <phoneticPr fontId="2"/>
  </si>
  <si>
    <t>③ その他</t>
    <rPh sb="4" eb="5">
      <t>タ</t>
    </rPh>
    <phoneticPr fontId="2"/>
  </si>
  <si>
    <t>支払方法</t>
    <rPh sb="0" eb="2">
      <t>シハラ</t>
    </rPh>
    <rPh sb="2" eb="4">
      <t>ホウホウ</t>
    </rPh>
    <phoneticPr fontId="2"/>
  </si>
  <si>
    <t>1  請求書と同様</t>
    <rPh sb="3" eb="6">
      <t>セイキュウショ</t>
    </rPh>
    <rPh sb="7" eb="9">
      <t>ドウヨウ</t>
    </rPh>
    <phoneticPr fontId="2"/>
  </si>
  <si>
    <t>2  その他</t>
    <rPh sb="5" eb="6">
      <t>タ</t>
    </rPh>
    <phoneticPr fontId="2"/>
  </si>
  <si>
    <t>領収書送付先
メールアドレス</t>
    <rPh sb="0" eb="3">
      <t>リョウシュウショ</t>
    </rPh>
    <rPh sb="3" eb="5">
      <t>ソウフ</t>
    </rPh>
    <rPh sb="5" eb="6">
      <t>サキ</t>
    </rPh>
    <phoneticPr fontId="2"/>
  </si>
  <si>
    <t>個数</t>
    <rPh sb="0" eb="2">
      <t>コスウ</t>
    </rPh>
    <phoneticPr fontId="2"/>
  </si>
  <si>
    <t>キャンプファイヤー</t>
    <phoneticPr fontId="23"/>
  </si>
  <si>
    <t>キャンプファイヤー</t>
    <phoneticPr fontId="2"/>
  </si>
  <si>
    <t>創 作 活 動・その他の活動</t>
    <rPh sb="0" eb="1">
      <t>ソウ</t>
    </rPh>
    <rPh sb="2" eb="3">
      <t>サク</t>
    </rPh>
    <rPh sb="4" eb="5">
      <t>カツ</t>
    </rPh>
    <rPh sb="6" eb="7">
      <t>ドウ</t>
    </rPh>
    <rPh sb="10" eb="11">
      <t>タ</t>
    </rPh>
    <rPh sb="12" eb="14">
      <t>カツドウ</t>
    </rPh>
    <phoneticPr fontId="2"/>
  </si>
  <si>
    <t>のり弁当</t>
    <rPh sb="2" eb="4">
      <t>ベントウ</t>
    </rPh>
    <phoneticPr fontId="23"/>
  </si>
  <si>
    <t>チキンタルタル</t>
    <phoneticPr fontId="23"/>
  </si>
  <si>
    <t>幕ノ内</t>
    <rPh sb="0" eb="1">
      <t>マク</t>
    </rPh>
    <rPh sb="2" eb="3">
      <t>ウチ</t>
    </rPh>
    <phoneticPr fontId="23"/>
  </si>
  <si>
    <t>薪</t>
    <rPh sb="0" eb="1">
      <t>マキ</t>
    </rPh>
    <phoneticPr fontId="2"/>
  </si>
  <si>
    <t>ピザ・パン</t>
    <phoneticPr fontId="2"/>
  </si>
  <si>
    <t>水</t>
    <rPh sb="0" eb="1">
      <t>ミズ</t>
    </rPh>
    <phoneticPr fontId="2"/>
  </si>
  <si>
    <t>スポーツドリンク</t>
    <phoneticPr fontId="2"/>
  </si>
  <si>
    <t>バーベキュー</t>
    <phoneticPr fontId="2"/>
  </si>
  <si>
    <t>　薪</t>
    <rPh sb="1" eb="2">
      <t>マキ</t>
    </rPh>
    <phoneticPr fontId="2"/>
  </si>
  <si>
    <t>昼食12:00～</t>
    <rPh sb="0" eb="2">
      <t>チュウショク</t>
    </rPh>
    <phoneticPr fontId="2"/>
  </si>
  <si>
    <t xml:space="preserve"> ５ 担当者名</t>
    <rPh sb="3" eb="6">
      <t>タントウシャ</t>
    </rPh>
    <rPh sb="6" eb="7">
      <t>メイ</t>
    </rPh>
    <phoneticPr fontId="2"/>
  </si>
  <si>
    <t>泊(</t>
    <rPh sb="0" eb="1">
      <t>ハク</t>
    </rPh>
    <phoneticPr fontId="2"/>
  </si>
  <si>
    <t>/</t>
    <phoneticPr fontId="2"/>
  </si>
  <si>
    <t>保護者
大学生</t>
    <rPh sb="0" eb="3">
      <t>ホゴシャ</t>
    </rPh>
    <rPh sb="4" eb="5">
      <t>ダイ</t>
    </rPh>
    <rPh sb="5" eb="7">
      <t>ガクセイ</t>
    </rPh>
    <phoneticPr fontId="2"/>
  </si>
  <si>
    <t>夕食17:30～</t>
    <rPh sb="0" eb="2">
      <t>ユウショク</t>
    </rPh>
    <phoneticPr fontId="2"/>
  </si>
  <si>
    <t>担当者</t>
    <rPh sb="0" eb="3">
      <t>タントウシャ</t>
    </rPh>
    <phoneticPr fontId="2"/>
  </si>
  <si>
    <r>
      <rPr>
        <b/>
        <sz val="12"/>
        <rFont val="ＭＳ Ｐゴシック"/>
        <family val="3"/>
        <charset val="128"/>
      </rPr>
      <t>【記入例】</t>
    </r>
    <r>
      <rPr>
        <sz val="12"/>
        <rFont val="ＭＳ Ｐゴシック"/>
        <family val="3"/>
        <charset val="128"/>
      </rPr>
      <t>　氏名</t>
    </r>
    <rPh sb="1" eb="4">
      <t>キニュウレイ</t>
    </rPh>
    <rPh sb="6" eb="8">
      <t>シメイ</t>
    </rPh>
    <phoneticPr fontId="2"/>
  </si>
  <si>
    <r>
      <rPr>
        <sz val="8"/>
        <color theme="1"/>
        <rFont val="ＭＳ Ｐゴシック"/>
        <family val="3"/>
        <charset val="128"/>
      </rPr>
      <t>（ふりがな）</t>
    </r>
    <r>
      <rPr>
        <sz val="10"/>
        <color theme="1"/>
        <rFont val="ＭＳ Ｐゴシック"/>
        <family val="3"/>
        <charset val="128"/>
      </rPr>
      <t xml:space="preserve">
氏　　名</t>
    </r>
    <phoneticPr fontId="2"/>
  </si>
  <si>
    <t>活　動　内　容</t>
    <rPh sb="0" eb="1">
      <t>カツ</t>
    </rPh>
    <rPh sb="2" eb="3">
      <t>ドウ</t>
    </rPh>
    <rPh sb="4" eb="5">
      <t>ナイ</t>
    </rPh>
    <rPh sb="6" eb="7">
      <t>カタチ</t>
    </rPh>
    <phoneticPr fontId="2"/>
  </si>
  <si>
    <t>小学生～高校生</t>
    <rPh sb="0" eb="3">
      <t>ショウガクセイ</t>
    </rPh>
    <rPh sb="4" eb="7">
      <t>コウコウセイ</t>
    </rPh>
    <phoneticPr fontId="2"/>
  </si>
  <si>
    <t>学年</t>
    <rPh sb="0" eb="2">
      <t>ガクネン</t>
    </rPh>
    <phoneticPr fontId="2"/>
  </si>
  <si>
    <t>氏　  名</t>
    <rPh sb="0" eb="1">
      <t>シ</t>
    </rPh>
    <rPh sb="4" eb="5">
      <t>ナ</t>
    </rPh>
    <phoneticPr fontId="2"/>
  </si>
  <si>
    <t>その他</t>
    <rPh sb="2" eb="3">
      <t>タ</t>
    </rPh>
    <phoneticPr fontId="2"/>
  </si>
  <si>
    <t>〇</t>
    <phoneticPr fontId="2"/>
  </si>
  <si>
    <t>⇩ 請求書・支払い方法 に 〇を付けてください</t>
    <rPh sb="2" eb="5">
      <t>セイキュウショ</t>
    </rPh>
    <rPh sb="6" eb="8">
      <t>シハラ</t>
    </rPh>
    <rPh sb="9" eb="11">
      <t>ホウホウ</t>
    </rPh>
    <rPh sb="16" eb="17">
      <t>ツ</t>
    </rPh>
    <phoneticPr fontId="2"/>
  </si>
  <si>
    <t>ｱﾅﾌｨﾗｷｼｰ・ｼｮｯｸなど特に症状が重篤な方については、必ず青年の家まで直接ご相談ください。</t>
  </si>
  <si>
    <t>手のり門松</t>
    <rPh sb="0" eb="1">
      <t>テ</t>
    </rPh>
    <rPh sb="3" eb="5">
      <t>カドマツ</t>
    </rPh>
    <phoneticPr fontId="23"/>
  </si>
  <si>
    <t>午後の活動　１３：３０～１６：３０</t>
    <rPh sb="0" eb="2">
      <t>ゴゴ</t>
    </rPh>
    <rPh sb="3" eb="4">
      <t>カツ</t>
    </rPh>
    <rPh sb="4" eb="5">
      <t>ドウ</t>
    </rPh>
    <phoneticPr fontId="21"/>
  </si>
  <si>
    <t>（指定）天青宿第</t>
    <rPh sb="6" eb="7">
      <t>シュク</t>
    </rPh>
    <phoneticPr fontId="21"/>
  </si>
  <si>
    <t>令和</t>
    <rPh sb="0" eb="2">
      <t>レイワ</t>
    </rPh>
    <phoneticPr fontId="21"/>
  </si>
  <si>
    <t>年</t>
    <rPh sb="0" eb="1">
      <t>ネン</t>
    </rPh>
    <phoneticPr fontId="21"/>
  </si>
  <si>
    <t>　 代表者</t>
    <rPh sb="2" eb="5">
      <t>ダイヒョウシャ</t>
    </rPh>
    <phoneticPr fontId="21"/>
  </si>
  <si>
    <t>熊本県立天草青年の家</t>
  </si>
  <si>
    <t>指定管理者　</t>
    <phoneticPr fontId="21"/>
  </si>
  <si>
    <t>ひとづくりJAPANネットワーク・三勢共同体</t>
    <phoneticPr fontId="21"/>
  </si>
  <si>
    <t>代表者　　中　川　保　敬</t>
    <phoneticPr fontId="21"/>
  </si>
  <si>
    <t>注）</t>
    <rPh sb="0" eb="1">
      <t>チュウ</t>
    </rPh>
    <phoneticPr fontId="21"/>
  </si>
  <si>
    <t>１　この許可書は、入所当日に入所担当職員へご提示ください。</t>
    <rPh sb="22" eb="24">
      <t>テイジ</t>
    </rPh>
    <phoneticPr fontId="21"/>
  </si>
  <si>
    <t>２　許可を受けた内容に変更があるときは、速やかに天草青年の家へ連絡されるとともに、別紙</t>
    <phoneticPr fontId="21"/>
  </si>
  <si>
    <t>　　『利用変更許可申請書』をあらためて提出し、その許可を受けてください。</t>
    <phoneticPr fontId="21"/>
  </si>
  <si>
    <t>３　施設等の利用を中止するときは、速やかに天草青年の家へ連絡されるとともに、別紙『利用</t>
    <phoneticPr fontId="21"/>
  </si>
  <si>
    <t>　　中止届出書』を提出してください。</t>
    <phoneticPr fontId="21"/>
  </si>
  <si>
    <t>申込書類確認項目</t>
    <rPh sb="0" eb="2">
      <t>モウシコ</t>
    </rPh>
    <rPh sb="2" eb="4">
      <t>ショルイ</t>
    </rPh>
    <rPh sb="4" eb="6">
      <t>カクニン</t>
    </rPh>
    <rPh sb="6" eb="8">
      <t>コウモク</t>
    </rPh>
    <phoneticPr fontId="21"/>
  </si>
  <si>
    <t>チェック欄</t>
    <rPh sb="4" eb="5">
      <t>ラン</t>
    </rPh>
    <phoneticPr fontId="21"/>
  </si>
  <si>
    <t>利用許可申請書</t>
    <rPh sb="0" eb="2">
      <t>リヨウ</t>
    </rPh>
    <rPh sb="2" eb="4">
      <t>キョカ</t>
    </rPh>
    <rPh sb="4" eb="7">
      <t>シンセイショ</t>
    </rPh>
    <phoneticPr fontId="21"/>
  </si>
  <si>
    <t>提出済</t>
    <rPh sb="0" eb="3">
      <t>テイシュツスミ</t>
    </rPh>
    <phoneticPr fontId="21"/>
  </si>
  <si>
    <t xml:space="preserve"> 後日提出</t>
    <rPh sb="1" eb="3">
      <t>ゴジツ</t>
    </rPh>
    <rPh sb="3" eb="5">
      <t>テイシュツ</t>
    </rPh>
    <phoneticPr fontId="21"/>
  </si>
  <si>
    <t>当日持参</t>
    <rPh sb="0" eb="2">
      <t>トウジツ</t>
    </rPh>
    <rPh sb="2" eb="4">
      <t>ジサン</t>
    </rPh>
    <phoneticPr fontId="21"/>
  </si>
  <si>
    <t>当日記入</t>
    <rPh sb="0" eb="2">
      <t>トウジツ</t>
    </rPh>
    <rPh sb="2" eb="4">
      <t>キニュウ</t>
    </rPh>
    <phoneticPr fontId="21"/>
  </si>
  <si>
    <t>利用変更許可申請書</t>
    <rPh sb="0" eb="2">
      <t>リヨウ</t>
    </rPh>
    <rPh sb="2" eb="4">
      <t>ヘンコウ</t>
    </rPh>
    <rPh sb="4" eb="6">
      <t>キョカ</t>
    </rPh>
    <rPh sb="6" eb="9">
      <t>シンセイショ</t>
    </rPh>
    <phoneticPr fontId="21"/>
  </si>
  <si>
    <t>免除申請書</t>
    <rPh sb="0" eb="2">
      <t>メンジョ</t>
    </rPh>
    <rPh sb="2" eb="5">
      <t>シンセイショ</t>
    </rPh>
    <phoneticPr fontId="21"/>
  </si>
  <si>
    <t>なし</t>
    <phoneticPr fontId="21"/>
  </si>
  <si>
    <t>名簿</t>
    <rPh sb="0" eb="2">
      <t>メイボ</t>
    </rPh>
    <phoneticPr fontId="21"/>
  </si>
  <si>
    <t>提出済み</t>
    <rPh sb="0" eb="3">
      <t>テイシュツズ</t>
    </rPh>
    <phoneticPr fontId="21"/>
  </si>
  <si>
    <t>ペーロン名簿</t>
    <rPh sb="4" eb="6">
      <t>メイボ</t>
    </rPh>
    <phoneticPr fontId="21"/>
  </si>
  <si>
    <t>野外炊飯食材注文票</t>
    <rPh sb="0" eb="2">
      <t>ヤガイ</t>
    </rPh>
    <rPh sb="2" eb="4">
      <t>スイハン</t>
    </rPh>
    <rPh sb="4" eb="6">
      <t>ショクザイ</t>
    </rPh>
    <rPh sb="6" eb="8">
      <t>チュウモン</t>
    </rPh>
    <rPh sb="8" eb="9">
      <t>ヒョウ</t>
    </rPh>
    <phoneticPr fontId="21"/>
  </si>
  <si>
    <t>後日提出</t>
    <rPh sb="0" eb="2">
      <t>ゴジツ</t>
    </rPh>
    <rPh sb="2" eb="4">
      <t>テイシュツ</t>
    </rPh>
    <phoneticPr fontId="21"/>
  </si>
  <si>
    <t>食物アレルギー</t>
    <rPh sb="0" eb="2">
      <t>ショクモツ</t>
    </rPh>
    <phoneticPr fontId="21"/>
  </si>
  <si>
    <t>利用相談用紙</t>
    <rPh sb="0" eb="2">
      <t>リヨウ</t>
    </rPh>
    <rPh sb="2" eb="4">
      <t>ソウダン</t>
    </rPh>
    <rPh sb="4" eb="6">
      <t>ヨウシ</t>
    </rPh>
    <phoneticPr fontId="21"/>
  </si>
  <si>
    <t>料金確認表</t>
    <rPh sb="0" eb="2">
      <t>リョウキン</t>
    </rPh>
    <rPh sb="2" eb="4">
      <t>カクニン</t>
    </rPh>
    <rPh sb="4" eb="5">
      <t>ヒョウ</t>
    </rPh>
    <phoneticPr fontId="21"/>
  </si>
  <si>
    <t>研修日程計画書</t>
    <rPh sb="0" eb="2">
      <t>ケンシュウ</t>
    </rPh>
    <rPh sb="2" eb="4">
      <t>ニッテイ</t>
    </rPh>
    <rPh sb="4" eb="7">
      <t>ケイカクショ</t>
    </rPh>
    <phoneticPr fontId="21"/>
  </si>
  <si>
    <t>その他</t>
    <rPh sb="2" eb="3">
      <t>タ</t>
    </rPh>
    <phoneticPr fontId="21"/>
  </si>
  <si>
    <t>クラフト予約表に記入</t>
    <rPh sb="4" eb="6">
      <t>ヨヤク</t>
    </rPh>
    <rPh sb="6" eb="7">
      <t>ヒョウ</t>
    </rPh>
    <rPh sb="8" eb="10">
      <t>キニュウ</t>
    </rPh>
    <phoneticPr fontId="21"/>
  </si>
  <si>
    <t>記入済</t>
    <rPh sb="0" eb="2">
      <t>キニュウ</t>
    </rPh>
    <rPh sb="2" eb="3">
      <t>スミ</t>
    </rPh>
    <phoneticPr fontId="21"/>
  </si>
  <si>
    <t>飲料水注文表記入</t>
    <rPh sb="0" eb="3">
      <t>インリョウスイ</t>
    </rPh>
    <rPh sb="3" eb="5">
      <t>チュウモン</t>
    </rPh>
    <rPh sb="5" eb="6">
      <t>ヒョウ</t>
    </rPh>
    <rPh sb="6" eb="8">
      <t>キニュウ</t>
    </rPh>
    <phoneticPr fontId="21"/>
  </si>
  <si>
    <t>許可書送付方法</t>
    <rPh sb="0" eb="3">
      <t>キョカショ</t>
    </rPh>
    <rPh sb="3" eb="5">
      <t>ソウフ</t>
    </rPh>
    <rPh sb="5" eb="7">
      <t>ホウホウ</t>
    </rPh>
    <phoneticPr fontId="21"/>
  </si>
  <si>
    <t>メール</t>
    <phoneticPr fontId="21"/>
  </si>
  <si>
    <t>郵送</t>
    <rPh sb="0" eb="2">
      <t>ユウソウ</t>
    </rPh>
    <phoneticPr fontId="21"/>
  </si>
  <si>
    <t>当日渡し</t>
    <rPh sb="0" eb="2">
      <t>トウジツ</t>
    </rPh>
    <rPh sb="2" eb="3">
      <t>ワタ</t>
    </rPh>
    <phoneticPr fontId="21"/>
  </si>
  <si>
    <t>ＦＡＸ</t>
    <phoneticPr fontId="21"/>
  </si>
  <si>
    <t>宿舎配当表　</t>
    <rPh sb="0" eb="2">
      <t>シュクシャ</t>
    </rPh>
    <rPh sb="2" eb="4">
      <t>ハイトウ</t>
    </rPh>
    <rPh sb="4" eb="5">
      <t>ヒョウ</t>
    </rPh>
    <phoneticPr fontId="21"/>
  </si>
  <si>
    <t>団体一任
連絡待ち</t>
    <rPh sb="0" eb="2">
      <t>ダンタイ</t>
    </rPh>
    <rPh sb="2" eb="4">
      <t>イチニン</t>
    </rPh>
    <rPh sb="5" eb="8">
      <t>レンラクマ</t>
    </rPh>
    <phoneticPr fontId="21"/>
  </si>
  <si>
    <t>決　裁　区　分</t>
  </si>
  <si>
    <t>所長</t>
    <rPh sb="0" eb="2">
      <t>ショチョウ</t>
    </rPh>
    <phoneticPr fontId="21"/>
  </si>
  <si>
    <t>天草青年の家</t>
  </si>
  <si>
    <t>起　案　者</t>
  </si>
  <si>
    <t>文　書　審　査</t>
  </si>
  <si>
    <t>起　案　日</t>
  </si>
  <si>
    <t>公　印　審　査</t>
    <rPh sb="0" eb="1">
      <t>コウ</t>
    </rPh>
    <rPh sb="2" eb="3">
      <t>イン</t>
    </rPh>
    <rPh sb="4" eb="5">
      <t>シン</t>
    </rPh>
    <rPh sb="6" eb="7">
      <t>サ</t>
    </rPh>
    <phoneticPr fontId="2"/>
  </si>
  <si>
    <t>天青宿第</t>
    <rPh sb="0" eb="1">
      <t>アマ</t>
    </rPh>
    <rPh sb="1" eb="2">
      <t>セイ</t>
    </rPh>
    <rPh sb="2" eb="3">
      <t>シュク</t>
    </rPh>
    <rPh sb="3" eb="4">
      <t>ダイ</t>
    </rPh>
    <phoneticPr fontId="21"/>
  </si>
  <si>
    <t>所　　長　　</t>
    <phoneticPr fontId="2"/>
  </si>
  <si>
    <t>副所長</t>
    <rPh sb="0" eb="3">
      <t>フクショチョウ</t>
    </rPh>
    <phoneticPr fontId="21"/>
  </si>
  <si>
    <t>　このことについて</t>
    <phoneticPr fontId="21"/>
  </si>
  <si>
    <t>事業課主任</t>
    <rPh sb="0" eb="2">
      <t>ジギョウ</t>
    </rPh>
    <rPh sb="2" eb="3">
      <t>カ</t>
    </rPh>
    <rPh sb="3" eb="5">
      <t>シュニン</t>
    </rPh>
    <phoneticPr fontId="2"/>
  </si>
  <si>
    <t>受入担当</t>
    <rPh sb="0" eb="2">
      <t>ウケイレ</t>
    </rPh>
    <rPh sb="2" eb="4">
      <t>タントウ</t>
    </rPh>
    <phoneticPr fontId="2"/>
  </si>
  <si>
    <t>宿舎担当</t>
    <rPh sb="0" eb="2">
      <t>シュクシャ</t>
    </rPh>
    <rPh sb="2" eb="4">
      <t>タントウ</t>
    </rPh>
    <phoneticPr fontId="21"/>
  </si>
  <si>
    <t>クラフト担当</t>
    <rPh sb="4" eb="6">
      <t>タントウ</t>
    </rPh>
    <phoneticPr fontId="21"/>
  </si>
  <si>
    <t>庶務担当</t>
    <rPh sb="0" eb="2">
      <t>ショム</t>
    </rPh>
    <rPh sb="2" eb="4">
      <t>タントウ</t>
    </rPh>
    <phoneticPr fontId="2"/>
  </si>
  <si>
    <t xml:space="preserve">から別紙のとおり利用申し込みがあり、審査しましたところ適当と認められますので、別紙により施行してよろしいか伺います。
</t>
    <phoneticPr fontId="21"/>
  </si>
  <si>
    <t>利用申し込みの許可について（伺い）</t>
  </si>
  <si>
    <r>
      <t>取</t>
    </r>
    <r>
      <rPr>
        <sz val="11"/>
        <color indexed="8"/>
        <rFont val="Century"/>
        <family val="1"/>
      </rPr>
      <t xml:space="preserve"> </t>
    </r>
    <r>
      <rPr>
        <sz val="11"/>
        <color indexed="8"/>
        <rFont val="ＭＳ 明朝"/>
        <family val="1"/>
        <charset val="128"/>
      </rPr>
      <t>扱</t>
    </r>
    <r>
      <rPr>
        <sz val="11"/>
        <color indexed="8"/>
        <rFont val="Century"/>
        <family val="1"/>
      </rPr>
      <t xml:space="preserve"> </t>
    </r>
    <r>
      <rPr>
        <sz val="11"/>
        <color indexed="8"/>
        <rFont val="ＭＳ 明朝"/>
        <family val="1"/>
        <charset val="128"/>
      </rPr>
      <t>区</t>
    </r>
    <r>
      <rPr>
        <sz val="11"/>
        <color indexed="8"/>
        <rFont val="Century"/>
        <family val="1"/>
      </rPr>
      <t xml:space="preserve"> </t>
    </r>
    <r>
      <rPr>
        <sz val="11"/>
        <color indexed="8"/>
        <rFont val="ＭＳ 明朝"/>
        <family val="1"/>
        <charset val="128"/>
      </rPr>
      <t>分</t>
    </r>
  </si>
  <si>
    <r>
      <t>決</t>
    </r>
    <r>
      <rPr>
        <sz val="11"/>
        <color indexed="8"/>
        <rFont val="Century"/>
        <family val="1"/>
      </rPr>
      <t xml:space="preserve"> </t>
    </r>
    <r>
      <rPr>
        <sz val="11"/>
        <color indexed="8"/>
        <rFont val="ＭＳ 明朝"/>
        <family val="1"/>
        <charset val="128"/>
      </rPr>
      <t>裁</t>
    </r>
    <r>
      <rPr>
        <sz val="11"/>
        <color indexed="8"/>
        <rFont val="Century"/>
        <family val="1"/>
      </rPr>
      <t xml:space="preserve"> </t>
    </r>
    <r>
      <rPr>
        <sz val="11"/>
        <color indexed="8"/>
        <rFont val="ＭＳ 明朝"/>
        <family val="1"/>
        <charset val="128"/>
      </rPr>
      <t>日</t>
    </r>
    <r>
      <rPr>
        <sz val="11"/>
        <color indexed="8"/>
        <rFont val="Century"/>
        <family val="1"/>
      </rPr>
      <t xml:space="preserve"> </t>
    </r>
    <r>
      <rPr>
        <sz val="11"/>
        <color indexed="8"/>
        <rFont val="ＭＳ 明朝"/>
        <family val="1"/>
        <charset val="128"/>
      </rPr>
      <t>付</t>
    </r>
    <r>
      <rPr>
        <sz val="11"/>
        <color indexed="8"/>
        <rFont val="Century"/>
        <family val="1"/>
      </rPr>
      <t xml:space="preserve"> </t>
    </r>
    <r>
      <rPr>
        <sz val="11"/>
        <color indexed="8"/>
        <rFont val="ＭＳ 明朝"/>
        <family val="1"/>
        <charset val="128"/>
      </rPr>
      <t>印</t>
    </r>
  </si>
  <si>
    <r>
      <t>発</t>
    </r>
    <r>
      <rPr>
        <sz val="11"/>
        <color indexed="8"/>
        <rFont val="Century"/>
        <family val="1"/>
      </rPr>
      <t xml:space="preserve"> </t>
    </r>
    <r>
      <rPr>
        <sz val="11"/>
        <color indexed="8"/>
        <rFont val="ＭＳ 明朝"/>
        <family val="1"/>
        <charset val="128"/>
      </rPr>
      <t>送</t>
    </r>
    <r>
      <rPr>
        <sz val="11"/>
        <color indexed="8"/>
        <rFont val="Century"/>
        <family val="1"/>
      </rPr>
      <t xml:space="preserve"> </t>
    </r>
    <r>
      <rPr>
        <sz val="11"/>
        <color indexed="8"/>
        <rFont val="ＭＳ 明朝"/>
        <family val="1"/>
        <charset val="128"/>
      </rPr>
      <t>済</t>
    </r>
    <r>
      <rPr>
        <sz val="11"/>
        <color indexed="8"/>
        <rFont val="Century"/>
        <family val="1"/>
      </rPr>
      <t xml:space="preserve"> </t>
    </r>
    <r>
      <rPr>
        <sz val="11"/>
        <color indexed="8"/>
        <rFont val="ＭＳ 明朝"/>
        <family val="1"/>
        <charset val="128"/>
      </rPr>
      <t>印</t>
    </r>
  </si>
  <si>
    <t>松村　奈緒</t>
    <rPh sb="0" eb="2">
      <t>マツムラ</t>
    </rPh>
    <rPh sb="3" eb="5">
      <t>ナオ</t>
    </rPh>
    <phoneticPr fontId="21"/>
  </si>
  <si>
    <t>　標記の件について</t>
    <phoneticPr fontId="21"/>
  </si>
  <si>
    <r>
      <t>文</t>
    </r>
    <r>
      <rPr>
        <sz val="12"/>
        <color theme="1"/>
        <rFont val="Century"/>
        <family val="1"/>
      </rPr>
      <t xml:space="preserve"> </t>
    </r>
    <r>
      <rPr>
        <sz val="12"/>
        <color theme="1"/>
        <rFont val="ＭＳ 明朝"/>
        <family val="1"/>
        <charset val="128"/>
      </rPr>
      <t>書</t>
    </r>
    <r>
      <rPr>
        <sz val="12"/>
        <color theme="1"/>
        <rFont val="Century"/>
        <family val="1"/>
      </rPr>
      <t xml:space="preserve"> </t>
    </r>
    <r>
      <rPr>
        <sz val="12"/>
        <color theme="1"/>
        <rFont val="ＭＳ 明朝"/>
        <family val="1"/>
        <charset val="128"/>
      </rPr>
      <t>番</t>
    </r>
    <r>
      <rPr>
        <sz val="12"/>
        <color theme="1"/>
        <rFont val="Century"/>
        <family val="1"/>
      </rPr>
      <t xml:space="preserve"> </t>
    </r>
    <r>
      <rPr>
        <sz val="12"/>
        <color theme="1"/>
        <rFont val="ＭＳ 明朝"/>
        <family val="1"/>
        <charset val="128"/>
      </rPr>
      <t>号</t>
    </r>
    <phoneticPr fontId="21"/>
  </si>
  <si>
    <t>　　　　　（指定）天青宿第</t>
    <rPh sb="6" eb="8">
      <t>シテイ</t>
    </rPh>
    <rPh sb="9" eb="10">
      <t>アマ</t>
    </rPh>
    <rPh sb="10" eb="11">
      <t>セイ</t>
    </rPh>
    <rPh sb="11" eb="12">
      <t>シュク</t>
    </rPh>
    <rPh sb="12" eb="13">
      <t>ダイ</t>
    </rPh>
    <phoneticPr fontId="21"/>
  </si>
  <si>
    <t>本田　理佐</t>
    <rPh sb="0" eb="2">
      <t>ホンダ</t>
    </rPh>
    <rPh sb="3" eb="5">
      <t>リサ</t>
    </rPh>
    <phoneticPr fontId="21"/>
  </si>
  <si>
    <t>副　所　長</t>
    <rPh sb="0" eb="1">
      <t>フク</t>
    </rPh>
    <phoneticPr fontId="2"/>
  </si>
  <si>
    <t>利用変更許可申請書の許可について　（伺い）</t>
    <rPh sb="0" eb="2">
      <t>リヨウ</t>
    </rPh>
    <rPh sb="2" eb="4">
      <t>ヘンコウ</t>
    </rPh>
    <rPh sb="4" eb="6">
      <t>キョカ</t>
    </rPh>
    <rPh sb="6" eb="9">
      <t>シンセイショ</t>
    </rPh>
    <rPh sb="10" eb="12">
      <t>キョカ</t>
    </rPh>
    <rPh sb="18" eb="19">
      <t>ウカガ</t>
    </rPh>
    <phoneticPr fontId="21"/>
  </si>
  <si>
    <t>施設利用料免除申請書の許可について（伺い）</t>
    <rPh sb="0" eb="2">
      <t>シセツ</t>
    </rPh>
    <rPh sb="2" eb="4">
      <t>リヨウ</t>
    </rPh>
    <rPh sb="4" eb="5">
      <t>リョウ</t>
    </rPh>
    <rPh sb="5" eb="7">
      <t>メンジョ</t>
    </rPh>
    <rPh sb="7" eb="10">
      <t>シンセイショ</t>
    </rPh>
    <rPh sb="11" eb="13">
      <t>キョカ</t>
    </rPh>
    <phoneticPr fontId="21"/>
  </si>
  <si>
    <t xml:space="preserve"> 様から別紙のとおり利用申し込みがあり、審査しましたところ適当と認められますので、別紙により施行してよろしいか伺います。
</t>
    <rPh sb="1" eb="2">
      <t>サマ</t>
    </rPh>
    <phoneticPr fontId="21"/>
  </si>
  <si>
    <t>2日目</t>
    <rPh sb="1" eb="3">
      <t>ニチメ</t>
    </rPh>
    <phoneticPr fontId="2"/>
  </si>
  <si>
    <t>3日目</t>
    <rPh sb="1" eb="3">
      <t>ニチメ</t>
    </rPh>
    <phoneticPr fontId="2"/>
  </si>
  <si>
    <t>1日目　食事</t>
    <rPh sb="1" eb="3">
      <t>ニチメ</t>
    </rPh>
    <rPh sb="4" eb="6">
      <t>ショクジ</t>
    </rPh>
    <phoneticPr fontId="2"/>
  </si>
  <si>
    <t>.</t>
    <phoneticPr fontId="2"/>
  </si>
  <si>
    <t>その他 (</t>
    <rPh sb="2" eb="3">
      <t>タ</t>
    </rPh>
    <phoneticPr fontId="2"/>
  </si>
  <si>
    <t>所 　在 　地  　〒</t>
    <rPh sb="0" eb="1">
      <t>トコロ</t>
    </rPh>
    <rPh sb="3" eb="4">
      <t>ザイ</t>
    </rPh>
    <rPh sb="6" eb="7">
      <t>チ</t>
    </rPh>
    <phoneticPr fontId="2"/>
  </si>
  <si>
    <t>代　表　者</t>
    <rPh sb="0" eb="1">
      <t>ダイ</t>
    </rPh>
    <rPh sb="2" eb="3">
      <t>オモテ</t>
    </rPh>
    <rPh sb="4" eb="5">
      <t>モノ</t>
    </rPh>
    <phoneticPr fontId="2"/>
  </si>
  <si>
    <t>合　　　計</t>
    <rPh sb="0" eb="1">
      <t>ア</t>
    </rPh>
    <rPh sb="4" eb="5">
      <t>ケイ</t>
    </rPh>
    <phoneticPr fontId="2"/>
  </si>
  <si>
    <t xml:space="preserve">  計</t>
    <rPh sb="2" eb="3">
      <t>ケイ</t>
    </rPh>
    <phoneticPr fontId="2"/>
  </si>
  <si>
    <t>日帰り　 計</t>
    <rPh sb="0" eb="2">
      <t>ヒガエ</t>
    </rPh>
    <phoneticPr fontId="2"/>
  </si>
  <si>
    <t>炊きあがり米　０．８合</t>
    <rPh sb="0" eb="1">
      <t>タ</t>
    </rPh>
    <rPh sb="5" eb="6">
      <t>マイ</t>
    </rPh>
    <rPh sb="10" eb="11">
      <t>ゴウ</t>
    </rPh>
    <phoneticPr fontId="2"/>
  </si>
  <si>
    <t>米　1合（１５０ｇ）　</t>
    <rPh sb="0" eb="1">
      <t>コメ</t>
    </rPh>
    <rPh sb="3" eb="4">
      <t>ゴウ</t>
    </rPh>
    <phoneticPr fontId="2"/>
  </si>
  <si>
    <t>カートンドック（10人分）</t>
    <rPh sb="10" eb="12">
      <t>ニンブン</t>
    </rPh>
    <phoneticPr fontId="2"/>
  </si>
  <si>
    <t>人/</t>
    <rPh sb="0" eb="1">
      <t>ニン</t>
    </rPh>
    <phoneticPr fontId="2"/>
  </si>
  <si>
    <t>領収書</t>
    <rPh sb="0" eb="3">
      <t>リョウシュウショ</t>
    </rPh>
    <phoneticPr fontId="2"/>
  </si>
  <si>
    <t>代表者と同じ</t>
    <rPh sb="0" eb="3">
      <t>ダイヒョウシャ</t>
    </rPh>
    <rPh sb="4" eb="5">
      <t>オナ</t>
    </rPh>
    <phoneticPr fontId="2"/>
  </si>
  <si>
    <t xml:space="preserve">食物アレルギー確認票 </t>
    <rPh sb="0" eb="2">
      <t>ショクモツ</t>
    </rPh>
    <rPh sb="7" eb="9">
      <t>カクニン</t>
    </rPh>
    <rPh sb="9" eb="10">
      <t>ヒョウ</t>
    </rPh>
    <phoneticPr fontId="2"/>
  </si>
  <si>
    <t>本館</t>
    <rPh sb="0" eb="2">
      <t>ホンカン</t>
    </rPh>
    <phoneticPr fontId="2"/>
  </si>
  <si>
    <t>宿泊場所</t>
    <rPh sb="0" eb="2">
      <t>シュクハク</t>
    </rPh>
    <rPh sb="2" eb="4">
      <t>バショ</t>
    </rPh>
    <phoneticPr fontId="2"/>
  </si>
  <si>
    <t>320円</t>
    <rPh sb="3" eb="4">
      <t>エン</t>
    </rPh>
    <phoneticPr fontId="2"/>
  </si>
  <si>
    <t>690円</t>
    <rPh sb="3" eb="4">
      <t>エン</t>
    </rPh>
    <phoneticPr fontId="2"/>
  </si>
  <si>
    <t>260円</t>
    <rPh sb="3" eb="4">
      <t>エン</t>
    </rPh>
    <phoneticPr fontId="2"/>
  </si>
  <si>
    <t>料　金</t>
    <rPh sb="0" eb="1">
      <t>リョウ</t>
    </rPh>
    <rPh sb="2" eb="3">
      <t>キン</t>
    </rPh>
    <phoneticPr fontId="2"/>
  </si>
  <si>
    <t>ハイゼックス炊飯　1袋</t>
    <rPh sb="6" eb="8">
      <t>スイハン</t>
    </rPh>
    <rPh sb="10" eb="11">
      <t>フクロ</t>
    </rPh>
    <phoneticPr fontId="2"/>
  </si>
  <si>
    <t>クリスマスリース</t>
    <phoneticPr fontId="23"/>
  </si>
  <si>
    <t>区分</t>
    <rPh sb="0" eb="2">
      <t>クブン</t>
    </rPh>
    <phoneticPr fontId="2"/>
  </si>
  <si>
    <t>未就学児</t>
    <rPh sb="0" eb="4">
      <t>ミシュウガクジ</t>
    </rPh>
    <phoneticPr fontId="2"/>
  </si>
  <si>
    <t>●</t>
    <phoneticPr fontId="2"/>
  </si>
  <si>
    <t>△</t>
    <phoneticPr fontId="2"/>
  </si>
  <si>
    <t>▲</t>
    <phoneticPr fontId="2"/>
  </si>
  <si>
    <t>□</t>
    <phoneticPr fontId="2"/>
  </si>
  <si>
    <t>■</t>
    <phoneticPr fontId="2"/>
  </si>
  <si>
    <t>小学生～高校生</t>
    <rPh sb="0" eb="3">
      <t>ショウガクセイ</t>
    </rPh>
    <rPh sb="4" eb="7">
      <t>コウコウセイ</t>
    </rPh>
    <phoneticPr fontId="2"/>
  </si>
  <si>
    <t>男　　女　　計</t>
    <rPh sb="0" eb="1">
      <t>オトコ</t>
    </rPh>
    <rPh sb="3" eb="4">
      <t>オンナ</t>
    </rPh>
    <rPh sb="6" eb="7">
      <t>ケイ</t>
    </rPh>
    <phoneticPr fontId="2"/>
  </si>
  <si>
    <t>◎</t>
    <phoneticPr fontId="2"/>
  </si>
  <si>
    <t>一般（引率者/大学生/保護者）</t>
    <rPh sb="0" eb="2">
      <t>イッパン</t>
    </rPh>
    <rPh sb="3" eb="6">
      <t>インソツシャ</t>
    </rPh>
    <rPh sb="7" eb="10">
      <t>ダイガクセイ</t>
    </rPh>
    <rPh sb="11" eb="14">
      <t>ホゴシャ</t>
    </rPh>
    <phoneticPr fontId="2"/>
  </si>
  <si>
    <t>小</t>
    <rPh sb="0" eb="1">
      <t>ショウ</t>
    </rPh>
    <phoneticPr fontId="2"/>
  </si>
  <si>
    <t>中</t>
    <rPh sb="0" eb="1">
      <t>チュウ</t>
    </rPh>
    <phoneticPr fontId="2"/>
  </si>
  <si>
    <t>高</t>
    <rPh sb="0" eb="1">
      <t>コウ</t>
    </rPh>
    <phoneticPr fontId="2"/>
  </si>
  <si>
    <r>
      <t>該当者がいる場合</t>
    </r>
    <r>
      <rPr>
        <b/>
        <sz val="18"/>
        <rFont val="游ゴシック"/>
        <family val="3"/>
        <charset val="128"/>
        <scheme val="minor"/>
      </rPr>
      <t>は、</t>
    </r>
    <r>
      <rPr>
        <b/>
        <sz val="18"/>
        <color rgb="FFFF0000"/>
        <rFont val="游ゴシック"/>
        <family val="3"/>
        <charset val="128"/>
        <scheme val="minor"/>
      </rPr>
      <t>個人票</t>
    </r>
    <r>
      <rPr>
        <b/>
        <sz val="18"/>
        <rFont val="游ゴシック"/>
        <family val="3"/>
        <charset val="128"/>
        <scheme val="minor"/>
      </rPr>
      <t>も(別紙）添えてご提出ください。</t>
    </r>
    <rPh sb="0" eb="3">
      <t>ガイトウシャ</t>
    </rPh>
    <rPh sb="6" eb="8">
      <t>バアイ</t>
    </rPh>
    <rPh sb="10" eb="13">
      <t>コジンヒョウ</t>
    </rPh>
    <rPh sb="15" eb="17">
      <t>ベッシ</t>
    </rPh>
    <rPh sb="18" eb="19">
      <t>ソ</t>
    </rPh>
    <rPh sb="22" eb="24">
      <t>テイシュツ</t>
    </rPh>
    <phoneticPr fontId="2"/>
  </si>
  <si>
    <t>号</t>
    <rPh sb="0" eb="1">
      <t>ゴウ</t>
    </rPh>
    <phoneticPr fontId="2"/>
  </si>
  <si>
    <t>熊本県立天草青年の家を下記のとおり利用することを許可します。</t>
    <rPh sb="0" eb="4">
      <t>クマモトケンリツ</t>
    </rPh>
    <rPh sb="4" eb="8">
      <t>アマクサセイネン</t>
    </rPh>
    <rPh sb="9" eb="10">
      <t>イエ</t>
    </rPh>
    <rPh sb="11" eb="13">
      <t>カキ</t>
    </rPh>
    <rPh sb="17" eb="19">
      <t>リヨウ</t>
    </rPh>
    <rPh sb="24" eb="26">
      <t>キョカ</t>
    </rPh>
    <phoneticPr fontId="2"/>
  </si>
  <si>
    <t>サイト図
キャンプ物品貸出</t>
    <rPh sb="3" eb="4">
      <t>ズ</t>
    </rPh>
    <rPh sb="9" eb="11">
      <t>ブッピン</t>
    </rPh>
    <rPh sb="11" eb="13">
      <t>カシダシ</t>
    </rPh>
    <phoneticPr fontId="21"/>
  </si>
  <si>
    <t>利用人数</t>
    <rPh sb="0" eb="2">
      <t>リヨウ</t>
    </rPh>
    <rPh sb="2" eb="4">
      <t>ニンズウ</t>
    </rPh>
    <phoneticPr fontId="2"/>
  </si>
  <si>
    <t>全体</t>
    <rPh sb="0" eb="2">
      <t>ゼンタイ</t>
    </rPh>
    <phoneticPr fontId="2"/>
  </si>
  <si>
    <t>提出済</t>
    <rPh sb="0" eb="2">
      <t>テイシュツ</t>
    </rPh>
    <rPh sb="2" eb="3">
      <t>ズ</t>
    </rPh>
    <phoneticPr fontId="2"/>
  </si>
  <si>
    <t>後日提出</t>
    <rPh sb="0" eb="4">
      <t>ゴジツテイシュツ</t>
    </rPh>
    <phoneticPr fontId="2"/>
  </si>
  <si>
    <t>所　　長　　</t>
    <phoneticPr fontId="2"/>
  </si>
  <si>
    <t>T　 E　 L　</t>
    <phoneticPr fontId="2"/>
  </si>
  <si>
    <t>F　 A　 X　</t>
    <phoneticPr fontId="2"/>
  </si>
  <si>
    <t>)</t>
    <phoneticPr fontId="2"/>
  </si>
  <si>
    <t>（</t>
    <phoneticPr fontId="2"/>
  </si>
  <si>
    <t>）</t>
    <phoneticPr fontId="2"/>
  </si>
  <si>
    <t>から</t>
    <phoneticPr fontId="2"/>
  </si>
  <si>
    <t>（</t>
    <phoneticPr fontId="2"/>
  </si>
  <si>
    <t>）</t>
    <phoneticPr fontId="2"/>
  </si>
  <si>
    <t>まで</t>
    <phoneticPr fontId="2"/>
  </si>
  <si>
    <t>/</t>
    <phoneticPr fontId="2"/>
  </si>
  <si>
    <r>
      <t xml:space="preserve"> ４ 利用人数
</t>
    </r>
    <r>
      <rPr>
        <sz val="11"/>
        <color theme="1"/>
        <rFont val="ＭＳ Ｐ明朝"/>
        <family val="1"/>
        <charset val="128"/>
      </rPr>
      <t>(名簿と一致)</t>
    </r>
    <rPh sb="3" eb="5">
      <t>リヨウ</t>
    </rPh>
    <rPh sb="5" eb="7">
      <t>ニンズウ</t>
    </rPh>
    <rPh sb="9" eb="11">
      <t>メイボ</t>
    </rPh>
    <rPh sb="12" eb="14">
      <t>イッチ</t>
    </rPh>
    <phoneticPr fontId="2"/>
  </si>
  <si>
    <t>連絡先
（ＴＥＬ）</t>
    <rPh sb="0" eb="3">
      <t>レンラクサキ</t>
    </rPh>
    <phoneticPr fontId="2"/>
  </si>
  <si>
    <t>池田　泰介</t>
    <phoneticPr fontId="21"/>
  </si>
  <si>
    <t>吉川　純理</t>
    <rPh sb="0" eb="2">
      <t>ヨシカワ</t>
    </rPh>
    <rPh sb="3" eb="5">
      <t>ジュンリ</t>
    </rPh>
    <phoneticPr fontId="21"/>
  </si>
  <si>
    <t>竹川　まゆみ</t>
    <rPh sb="0" eb="2">
      <t>タケガワ</t>
    </rPh>
    <phoneticPr fontId="21"/>
  </si>
  <si>
    <t>陳内　和浩</t>
    <rPh sb="0" eb="2">
      <t>ジンナイ</t>
    </rPh>
    <rPh sb="3" eb="5">
      <t>カズヒロ</t>
    </rPh>
    <phoneticPr fontId="21"/>
  </si>
  <si>
    <t>井手尾　茉鈴</t>
    <rPh sb="0" eb="3">
      <t>イデオ</t>
    </rPh>
    <rPh sb="4" eb="6">
      <t>マリン</t>
    </rPh>
    <phoneticPr fontId="21"/>
  </si>
  <si>
    <t>松島　睦朗</t>
    <rPh sb="0" eb="2">
      <t>マツシマ</t>
    </rPh>
    <rPh sb="3" eb="4">
      <t>ムツ</t>
    </rPh>
    <rPh sb="4" eb="5">
      <t>ロウ</t>
    </rPh>
    <phoneticPr fontId="21"/>
  </si>
  <si>
    <t>山嵜　幸博</t>
    <rPh sb="0" eb="2">
      <t>ヤ</t>
    </rPh>
    <rPh sb="3" eb="4">
      <t>ユキ</t>
    </rPh>
    <rPh sb="4" eb="5">
      <t>ヒロシ</t>
    </rPh>
    <phoneticPr fontId="21"/>
  </si>
  <si>
    <t>泉　雄樹</t>
    <rPh sb="0" eb="1">
      <t>イズミ</t>
    </rPh>
    <rPh sb="2" eb="4">
      <t>ユウキ</t>
    </rPh>
    <phoneticPr fontId="21"/>
  </si>
  <si>
    <t>久津摩　雄一郎</t>
    <rPh sb="0" eb="3">
      <t>ク</t>
    </rPh>
    <rPh sb="4" eb="7">
      <t>ユウイチロウ</t>
    </rPh>
    <phoneticPr fontId="21"/>
  </si>
  <si>
    <t>調理済みメニュー</t>
    <rPh sb="0" eb="3">
      <t>チョウリズ</t>
    </rPh>
    <phoneticPr fontId="2"/>
  </si>
  <si>
    <t>野外炊飯材料</t>
    <rPh sb="0" eb="4">
      <t>ヤガイスイハン</t>
    </rPh>
    <rPh sb="4" eb="6">
      <t>ザイリョウ</t>
    </rPh>
    <phoneticPr fontId="2"/>
  </si>
  <si>
    <t>スポーツドリンク</t>
  </si>
  <si>
    <t>人 /</t>
    <rPh sb="0" eb="1">
      <t>ニン</t>
    </rPh>
    <phoneticPr fontId="2"/>
  </si>
  <si>
    <t>カレー(５人分）</t>
    <rPh sb="5" eb="6">
      <t>ニン</t>
    </rPh>
    <rPh sb="6" eb="7">
      <t>ブン</t>
    </rPh>
    <phoneticPr fontId="2"/>
  </si>
  <si>
    <t>豚汁（5人分）</t>
    <rPh sb="0" eb="2">
      <t>トンジル</t>
    </rPh>
    <rPh sb="4" eb="5">
      <t>ニン</t>
    </rPh>
    <rPh sb="5" eb="6">
      <t>ブン</t>
    </rPh>
    <phoneticPr fontId="2"/>
  </si>
  <si>
    <t>期日</t>
    <rPh sb="0" eb="2">
      <t>キジツ</t>
    </rPh>
    <phoneticPr fontId="2"/>
  </si>
  <si>
    <t>1日目</t>
    <rPh sb="1" eb="3">
      <t>ニチメ</t>
    </rPh>
    <phoneticPr fontId="2"/>
  </si>
  <si>
    <t>(</t>
    <phoneticPr fontId="2"/>
  </si>
  <si>
    <t>豚汁１人</t>
    <rPh sb="0" eb="2">
      <t>トンジル</t>
    </rPh>
    <rPh sb="3" eb="4">
      <t>ニン</t>
    </rPh>
    <phoneticPr fontId="2"/>
  </si>
  <si>
    <t>ポタージュ１人</t>
    <rPh sb="6" eb="7">
      <t>ニン</t>
    </rPh>
    <phoneticPr fontId="2"/>
  </si>
  <si>
    <t>おにぎり1個</t>
    <rPh sb="5" eb="6">
      <t>コ</t>
    </rPh>
    <phoneticPr fontId="2"/>
  </si>
  <si>
    <t>活　動　内　容</t>
    <rPh sb="0" eb="1">
      <t>カツ</t>
    </rPh>
    <rPh sb="2" eb="3">
      <t>ドウ</t>
    </rPh>
    <rPh sb="4" eb="5">
      <t>ナイ</t>
    </rPh>
    <rPh sb="6" eb="7">
      <t>カタチ</t>
    </rPh>
    <phoneticPr fontId="21"/>
  </si>
  <si>
    <t>ゴミ袋</t>
    <rPh sb="2" eb="3">
      <t>ブクロ</t>
    </rPh>
    <phoneticPr fontId="2"/>
  </si>
  <si>
    <t>（案）</t>
    <rPh sb="1" eb="2">
      <t>アン</t>
    </rPh>
    <phoneticPr fontId="2"/>
  </si>
  <si>
    <t>利 用 許 可 書</t>
    <phoneticPr fontId="2"/>
  </si>
  <si>
    <t>利用団体</t>
    <rPh sb="0" eb="2">
      <t>リヨウ</t>
    </rPh>
    <rPh sb="2" eb="4">
      <t>ダンタイ</t>
    </rPh>
    <phoneticPr fontId="2"/>
  </si>
  <si>
    <t>利用施設</t>
    <rPh sb="0" eb="4">
      <t>リヨウシセツ</t>
    </rPh>
    <phoneticPr fontId="2"/>
  </si>
  <si>
    <t>利用期間</t>
    <rPh sb="0" eb="2">
      <t>リヨウ</t>
    </rPh>
    <rPh sb="2" eb="4">
      <t>キカン</t>
    </rPh>
    <phoneticPr fontId="2"/>
  </si>
  <si>
    <t>　　</t>
    <phoneticPr fontId="2"/>
  </si>
  <si>
    <t>日</t>
    <rPh sb="0" eb="1">
      <t>ニチ</t>
    </rPh>
    <phoneticPr fontId="2"/>
  </si>
  <si>
    <t>号</t>
    <rPh sb="0" eb="1">
      <t>ゴウ</t>
    </rPh>
    <phoneticPr fontId="2"/>
  </si>
  <si>
    <r>
      <t xml:space="preserve">起案者
</t>
    </r>
    <r>
      <rPr>
        <sz val="16"/>
        <color theme="0" tint="-0.249977111117893"/>
        <rFont val="ＭＳ Ｐ明朝"/>
        <family val="1"/>
        <charset val="128"/>
      </rPr>
      <t>最終</t>
    </r>
    <rPh sb="0" eb="3">
      <t>キアンシャ</t>
    </rPh>
    <rPh sb="4" eb="6">
      <t>サイシュウ</t>
    </rPh>
    <phoneticPr fontId="21"/>
  </si>
  <si>
    <r>
      <t>文</t>
    </r>
    <r>
      <rPr>
        <sz val="16"/>
        <rFont val="ＭＳ Ｐ明朝"/>
        <family val="1"/>
        <charset val="128"/>
      </rPr>
      <t xml:space="preserve"> 書 番 号</t>
    </r>
    <phoneticPr fontId="21"/>
  </si>
  <si>
    <r>
      <t>取</t>
    </r>
    <r>
      <rPr>
        <sz val="16"/>
        <color indexed="8"/>
        <rFont val="ＭＳ Ｐ明朝"/>
        <family val="1"/>
        <charset val="128"/>
      </rPr>
      <t xml:space="preserve"> 扱 区 分</t>
    </r>
  </si>
  <si>
    <r>
      <t>決</t>
    </r>
    <r>
      <rPr>
        <sz val="16"/>
        <color indexed="8"/>
        <rFont val="ＭＳ Ｐ明朝"/>
        <family val="1"/>
        <charset val="128"/>
      </rPr>
      <t xml:space="preserve"> 裁 日 付 印</t>
    </r>
  </si>
  <si>
    <r>
      <t>発</t>
    </r>
    <r>
      <rPr>
        <sz val="16"/>
        <color indexed="8"/>
        <rFont val="ＭＳ Ｐ明朝"/>
        <family val="1"/>
        <charset val="128"/>
      </rPr>
      <t xml:space="preserve"> 送 日 付</t>
    </r>
    <rPh sb="4" eb="5">
      <t>ヒ</t>
    </rPh>
    <rPh sb="6" eb="7">
      <t>ツ</t>
    </rPh>
    <phoneticPr fontId="21"/>
  </si>
  <si>
    <t>号の３</t>
    <phoneticPr fontId="21"/>
  </si>
  <si>
    <t>号の２</t>
    <phoneticPr fontId="21"/>
  </si>
  <si>
    <t>4年生以下</t>
    <rPh sb="1" eb="3">
      <t>ネンセイ</t>
    </rPh>
    <rPh sb="3" eb="5">
      <t>イカ</t>
    </rPh>
    <phoneticPr fontId="2"/>
  </si>
  <si>
    <t>5年生以上</t>
    <rPh sb="1" eb="3">
      <t>ネンセイ</t>
    </rPh>
    <rPh sb="3" eb="5">
      <t>イジョウ</t>
    </rPh>
    <phoneticPr fontId="2"/>
  </si>
  <si>
    <t>〇</t>
    <phoneticPr fontId="2"/>
  </si>
  <si>
    <t>△</t>
    <phoneticPr fontId="2"/>
  </si>
  <si>
    <t>４年生以下</t>
    <rPh sb="1" eb="3">
      <t>ネンセイ</t>
    </rPh>
    <rPh sb="3" eb="5">
      <t>イカ</t>
    </rPh>
    <phoneticPr fontId="2"/>
  </si>
  <si>
    <t>月/日</t>
    <rPh sb="0" eb="1">
      <t>ツキ</t>
    </rPh>
    <rPh sb="2" eb="3">
      <t>ニチ</t>
    </rPh>
    <phoneticPr fontId="2"/>
  </si>
  <si>
    <t>〇</t>
    <phoneticPr fontId="2"/>
  </si>
  <si>
    <t>円</t>
    <rPh sb="0" eb="1">
      <t>エン</t>
    </rPh>
    <phoneticPr fontId="2"/>
  </si>
  <si>
    <t>キャンプ場</t>
    <rPh sb="4" eb="5">
      <t>ジョウ</t>
    </rPh>
    <phoneticPr fontId="2"/>
  </si>
  <si>
    <t>子ども</t>
    <rPh sb="0" eb="1">
      <t>コ</t>
    </rPh>
    <phoneticPr fontId="2"/>
  </si>
  <si>
    <t>1日目
宿泊</t>
    <rPh sb="1" eb="3">
      <t>ニチメ</t>
    </rPh>
    <rPh sb="4" eb="6">
      <t>シュクハク</t>
    </rPh>
    <phoneticPr fontId="2"/>
  </si>
  <si>
    <t>合計</t>
    <rPh sb="0" eb="2">
      <t>ゴウケイ</t>
    </rPh>
    <phoneticPr fontId="2"/>
  </si>
  <si>
    <t>一般</t>
    <rPh sb="0" eb="2">
      <t>イッパン</t>
    </rPh>
    <phoneticPr fontId="2"/>
  </si>
  <si>
    <t>本館</t>
    <rPh sb="0" eb="2">
      <t>ホンカン</t>
    </rPh>
    <phoneticPr fontId="2"/>
  </si>
  <si>
    <t>キャンプ場</t>
    <rPh sb="4" eb="5">
      <t>ジョウ</t>
    </rPh>
    <phoneticPr fontId="2"/>
  </si>
  <si>
    <t>宿</t>
    <rPh sb="0" eb="1">
      <t>シュク</t>
    </rPh>
    <phoneticPr fontId="2"/>
  </si>
  <si>
    <t>ｷｬﾝﾌﾟ</t>
    <phoneticPr fontId="2"/>
  </si>
  <si>
    <t>一般</t>
    <rPh sb="0" eb="2">
      <t>イッパン</t>
    </rPh>
    <phoneticPr fontId="2"/>
  </si>
  <si>
    <t>男　女　計</t>
    <rPh sb="0" eb="1">
      <t>オトコ</t>
    </rPh>
    <rPh sb="2" eb="3">
      <t>オンナ</t>
    </rPh>
    <rPh sb="4" eb="5">
      <t>ケイ</t>
    </rPh>
    <phoneticPr fontId="2"/>
  </si>
  <si>
    <t>名簿</t>
    <rPh sb="0" eb="2">
      <t>メイボ</t>
    </rPh>
    <phoneticPr fontId="2"/>
  </si>
  <si>
    <t>引率者</t>
    <rPh sb="0" eb="3">
      <t>インソツシャ</t>
    </rPh>
    <phoneticPr fontId="2"/>
  </si>
  <si>
    <t>保護者</t>
    <rPh sb="0" eb="3">
      <t>ホゴシャ</t>
    </rPh>
    <phoneticPr fontId="2"/>
  </si>
  <si>
    <t>備考欄</t>
    <rPh sb="0" eb="3">
      <t>ビコウラン</t>
    </rPh>
    <phoneticPr fontId="2"/>
  </si>
  <si>
    <t>　一般の方は入力ください</t>
  </si>
  <si>
    <t>（先生</t>
    <rPh sb="1" eb="3">
      <t>センセイ</t>
    </rPh>
    <phoneticPr fontId="2"/>
  </si>
  <si>
    <t>日帰り(引</t>
    <rPh sb="0" eb="2">
      <t>ヒガエ</t>
    </rPh>
    <rPh sb="4" eb="5">
      <t>イン</t>
    </rPh>
    <phoneticPr fontId="2"/>
  </si>
  <si>
    <t>引率者</t>
    <rPh sb="0" eb="3">
      <t>インソツシャ</t>
    </rPh>
    <phoneticPr fontId="2"/>
  </si>
  <si>
    <t>保護者</t>
    <rPh sb="0" eb="3">
      <t>ホゴシャ</t>
    </rPh>
    <phoneticPr fontId="2"/>
  </si>
  <si>
    <t>大学生</t>
    <rPh sb="0" eb="2">
      <t>ダイガク</t>
    </rPh>
    <rPh sb="2" eb="3">
      <t>セイ</t>
    </rPh>
    <phoneticPr fontId="2"/>
  </si>
  <si>
    <t>小５～高３年生</t>
    <rPh sb="0" eb="1">
      <t>ショウ</t>
    </rPh>
    <rPh sb="3" eb="4">
      <t>コウ</t>
    </rPh>
    <rPh sb="5" eb="7">
      <t>ネンセイ</t>
    </rPh>
    <phoneticPr fontId="2"/>
  </si>
  <si>
    <t>小１～小４年生</t>
    <rPh sb="0" eb="1">
      <t>ショウ</t>
    </rPh>
    <rPh sb="3" eb="4">
      <t>ショウ</t>
    </rPh>
    <rPh sb="5" eb="6">
      <t>ネン</t>
    </rPh>
    <rPh sb="6" eb="7">
      <t>セイ</t>
    </rPh>
    <phoneticPr fontId="2"/>
  </si>
  <si>
    <t>免除者</t>
    <rPh sb="0" eb="2">
      <t>メンジョ</t>
    </rPh>
    <rPh sb="2" eb="3">
      <t>シャ</t>
    </rPh>
    <phoneticPr fontId="2"/>
  </si>
  <si>
    <t xml:space="preserve"> </t>
    <phoneticPr fontId="2"/>
  </si>
  <si>
    <t>学生</t>
    <rPh sb="0" eb="2">
      <t>ガクセイ</t>
    </rPh>
    <phoneticPr fontId="2"/>
  </si>
  <si>
    <t>その他</t>
    <rPh sb="2" eb="3">
      <t>タ</t>
    </rPh>
    <phoneticPr fontId="2"/>
  </si>
  <si>
    <t>泊数</t>
    <rPh sb="0" eb="2">
      <t>ハクスウ</t>
    </rPh>
    <phoneticPr fontId="2"/>
  </si>
  <si>
    <t>宿泊一般</t>
    <rPh sb="0" eb="2">
      <t>シュクハク</t>
    </rPh>
    <rPh sb="2" eb="4">
      <t>イッパン</t>
    </rPh>
    <phoneticPr fontId="2"/>
  </si>
  <si>
    <t>宿泊引率</t>
    <rPh sb="0" eb="2">
      <t>シュクハク</t>
    </rPh>
    <rPh sb="2" eb="4">
      <t>インソツ</t>
    </rPh>
    <phoneticPr fontId="2"/>
  </si>
  <si>
    <t>日帰り一般</t>
    <rPh sb="0" eb="2">
      <t>ヒガエ</t>
    </rPh>
    <rPh sb="3" eb="5">
      <t>イッパン</t>
    </rPh>
    <phoneticPr fontId="2"/>
  </si>
  <si>
    <t>宿泊 小</t>
    <rPh sb="0" eb="2">
      <t>シュクハク</t>
    </rPh>
    <rPh sb="3" eb="4">
      <t>ショウ</t>
    </rPh>
    <phoneticPr fontId="2"/>
  </si>
  <si>
    <t>日帰り小</t>
    <rPh sb="0" eb="2">
      <t>ヒガエ</t>
    </rPh>
    <rPh sb="3" eb="4">
      <t>ショウ</t>
    </rPh>
    <phoneticPr fontId="2"/>
  </si>
  <si>
    <t>施設利用免除者等</t>
    <rPh sb="0" eb="2">
      <t>シセツ</t>
    </rPh>
    <rPh sb="2" eb="4">
      <t>リヨウ</t>
    </rPh>
    <rPh sb="4" eb="7">
      <t>メンジョシャ</t>
    </rPh>
    <rPh sb="7" eb="8">
      <t>トウ</t>
    </rPh>
    <phoneticPr fontId="2"/>
  </si>
  <si>
    <t>人</t>
    <rPh sb="0" eb="1">
      <t>ニン</t>
    </rPh>
    <phoneticPr fontId="2"/>
  </si>
  <si>
    <t>引率者/</t>
    <rPh sb="0" eb="2">
      <t>インソツ</t>
    </rPh>
    <rPh sb="2" eb="3">
      <t>シャ</t>
    </rPh>
    <phoneticPr fontId="2"/>
  </si>
  <si>
    <t>大学生</t>
    <rPh sb="0" eb="3">
      <t>ダイガクセイ</t>
    </rPh>
    <phoneticPr fontId="2"/>
  </si>
  <si>
    <t>利用人数</t>
    <rPh sb="0" eb="4">
      <t>リヨウニンズウ</t>
    </rPh>
    <phoneticPr fontId="2"/>
  </si>
  <si>
    <t>高校生
以下</t>
    <rPh sb="0" eb="3">
      <t>コウコウセイ</t>
    </rPh>
    <rPh sb="4" eb="6">
      <t>イカ</t>
    </rPh>
    <phoneticPr fontId="2"/>
  </si>
  <si>
    <t>宿泊 幼児</t>
    <rPh sb="0" eb="2">
      <t>シュクハク</t>
    </rPh>
    <rPh sb="3" eb="5">
      <t>ヨウジ</t>
    </rPh>
    <phoneticPr fontId="2"/>
  </si>
  <si>
    <t>日帰り幼</t>
    <rPh sb="0" eb="2">
      <t>ヒガエ</t>
    </rPh>
    <rPh sb="3" eb="4">
      <t>ヨウ</t>
    </rPh>
    <phoneticPr fontId="2"/>
  </si>
  <si>
    <t>男</t>
    <rPh sb="0" eb="1">
      <t>オトコ</t>
    </rPh>
    <phoneticPr fontId="2"/>
  </si>
  <si>
    <t>女</t>
    <rPh sb="0" eb="1">
      <t>オンナ</t>
    </rPh>
    <phoneticPr fontId="2"/>
  </si>
  <si>
    <t>高校生</t>
    <rPh sb="0" eb="3">
      <t>コウコウセイ</t>
    </rPh>
    <phoneticPr fontId="2"/>
  </si>
  <si>
    <t>中学生</t>
    <rPh sb="0" eb="3">
      <t>チュウガクセイ</t>
    </rPh>
    <phoneticPr fontId="2"/>
  </si>
  <si>
    <t>2日目
宿泊</t>
    <rPh sb="1" eb="3">
      <t>ニチメ</t>
    </rPh>
    <rPh sb="4" eb="6">
      <t>シュクハク</t>
    </rPh>
    <phoneticPr fontId="2"/>
  </si>
  <si>
    <t>3日目
宿泊</t>
    <rPh sb="1" eb="3">
      <t>ニチメ</t>
    </rPh>
    <rPh sb="4" eb="6">
      <t>シュクハク</t>
    </rPh>
    <phoneticPr fontId="2"/>
  </si>
  <si>
    <t>１日　小</t>
    <rPh sb="1" eb="2">
      <t>ニチ</t>
    </rPh>
    <rPh sb="3" eb="4">
      <t>ショウ</t>
    </rPh>
    <phoneticPr fontId="2"/>
  </si>
  <si>
    <t>引率</t>
    <rPh sb="0" eb="2">
      <t>インソツ</t>
    </rPh>
    <phoneticPr fontId="2"/>
  </si>
  <si>
    <t>1日　引率</t>
    <rPh sb="1" eb="2">
      <t>ニチ</t>
    </rPh>
    <rPh sb="3" eb="5">
      <t>インソツ</t>
    </rPh>
    <phoneticPr fontId="2"/>
  </si>
  <si>
    <t>３日　大</t>
    <rPh sb="1" eb="2">
      <t>ニチ</t>
    </rPh>
    <rPh sb="3" eb="4">
      <t>ダイ</t>
    </rPh>
    <phoneticPr fontId="2"/>
  </si>
  <si>
    <t>３日　小</t>
    <rPh sb="1" eb="2">
      <t>ニチ</t>
    </rPh>
    <rPh sb="3" eb="4">
      <t>ショウ</t>
    </rPh>
    <phoneticPr fontId="2"/>
  </si>
  <si>
    <t>３日　引率</t>
    <rPh sb="1" eb="2">
      <t>ニチ</t>
    </rPh>
    <rPh sb="3" eb="5">
      <t>インソツ</t>
    </rPh>
    <phoneticPr fontId="2"/>
  </si>
  <si>
    <t>ペットボトル５００ｍｌ程度</t>
    <rPh sb="11" eb="13">
      <t>テイド</t>
    </rPh>
    <phoneticPr fontId="2"/>
  </si>
  <si>
    <t>緑　茶</t>
    <rPh sb="0" eb="1">
      <t>ミドリ</t>
    </rPh>
    <rPh sb="2" eb="3">
      <t>チャ</t>
    </rPh>
    <phoneticPr fontId="2"/>
  </si>
  <si>
    <t>麦　茶</t>
    <rPh sb="0" eb="1">
      <t>ムギ</t>
    </rPh>
    <rPh sb="2" eb="3">
      <t>チャ</t>
    </rPh>
    <phoneticPr fontId="2"/>
  </si>
  <si>
    <t>概算合計金額(①+②+③）</t>
    <rPh sb="0" eb="2">
      <t>ガイサン</t>
    </rPh>
    <rPh sb="2" eb="4">
      <t>ゴウケイ</t>
    </rPh>
    <rPh sb="4" eb="6">
      <t>キンガク</t>
    </rPh>
    <phoneticPr fontId="2"/>
  </si>
  <si>
    <t>すいぞくｋ</t>
    <phoneticPr fontId="2"/>
  </si>
  <si>
    <t>小学校4年以下</t>
    <rPh sb="0" eb="3">
      <t>ショウガッコウ</t>
    </rPh>
    <rPh sb="4" eb="5">
      <t>ネン</t>
    </rPh>
    <rPh sb="5" eb="7">
      <t>イカ</t>
    </rPh>
    <phoneticPr fontId="2"/>
  </si>
  <si>
    <t>小学校5年以上</t>
    <rPh sb="0" eb="3">
      <t>ショウガッコウ</t>
    </rPh>
    <rPh sb="4" eb="5">
      <t>ネン</t>
    </rPh>
    <rPh sb="5" eb="7">
      <t>イジョウ</t>
    </rPh>
    <phoneticPr fontId="2"/>
  </si>
  <si>
    <t>) 日</t>
    <rPh sb="2" eb="3">
      <t>ヒ</t>
    </rPh>
    <phoneticPr fontId="2"/>
  </si>
  <si>
    <t>人</t>
    <rPh sb="0" eb="1">
      <t>ニン</t>
    </rPh>
    <phoneticPr fontId="2"/>
  </si>
  <si>
    <t>人/</t>
    <rPh sb="0" eb="1">
      <t>ニン</t>
    </rPh>
    <phoneticPr fontId="2"/>
  </si>
  <si>
    <t>木村　亜依美</t>
    <rPh sb="0" eb="2">
      <t>キムラ</t>
    </rPh>
    <rPh sb="3" eb="4">
      <t>ア</t>
    </rPh>
    <rPh sb="4" eb="5">
      <t>イ</t>
    </rPh>
    <rPh sb="5" eb="6">
      <t>ミ</t>
    </rPh>
    <phoneticPr fontId="2"/>
  </si>
  <si>
    <t>シーツ</t>
    <phoneticPr fontId="2"/>
  </si>
  <si>
    <t>①概算金額(引率者）</t>
    <rPh sb="1" eb="3">
      <t>ガイサン</t>
    </rPh>
    <rPh sb="3" eb="5">
      <t>キンガク</t>
    </rPh>
    <rPh sb="6" eb="9">
      <t>インソツシャ</t>
    </rPh>
    <phoneticPr fontId="2"/>
  </si>
  <si>
    <t>保護者
大学生等</t>
    <rPh sb="0" eb="3">
      <t>ホゴシャ</t>
    </rPh>
    <rPh sb="4" eb="5">
      <t>ダイ</t>
    </rPh>
    <rPh sb="5" eb="7">
      <t>ガクセイ</t>
    </rPh>
    <rPh sb="7" eb="8">
      <t>トウ</t>
    </rPh>
    <phoneticPr fontId="2"/>
  </si>
  <si>
    <t>一般
免除者</t>
    <rPh sb="0" eb="2">
      <t>イッパン</t>
    </rPh>
    <rPh sb="3" eb="5">
      <t>メンジョ</t>
    </rPh>
    <rPh sb="5" eb="6">
      <t>シャ</t>
    </rPh>
    <phoneticPr fontId="2"/>
  </si>
  <si>
    <t>保護者
学生等</t>
    <rPh sb="0" eb="3">
      <t>ホゴシャ</t>
    </rPh>
    <rPh sb="4" eb="6">
      <t>ガクセイ</t>
    </rPh>
    <rPh sb="6" eb="7">
      <t>トウ</t>
    </rPh>
    <phoneticPr fontId="2"/>
  </si>
  <si>
    <t>本　館</t>
    <rPh sb="0" eb="1">
      <t>モト</t>
    </rPh>
    <rPh sb="2" eb="3">
      <t>カン</t>
    </rPh>
    <phoneticPr fontId="2"/>
  </si>
  <si>
    <t>②概算金額(保護者/学生等）</t>
    <rPh sb="1" eb="3">
      <t>ガイサン</t>
    </rPh>
    <rPh sb="3" eb="5">
      <t>キンガク</t>
    </rPh>
    <rPh sb="6" eb="9">
      <t>ホゴシャ</t>
    </rPh>
    <rPh sb="10" eb="12">
      <t>ガクセイ</t>
    </rPh>
    <rPh sb="12" eb="13">
      <t>トウ</t>
    </rPh>
    <phoneticPr fontId="2"/>
  </si>
  <si>
    <t xml:space="preserve">③概算金額(高校生以下）     </t>
    <rPh sb="1" eb="3">
      <t>ガイサン</t>
    </rPh>
    <rPh sb="3" eb="5">
      <t>キンガク</t>
    </rPh>
    <rPh sb="6" eb="11">
      <t>コウコウセイイカ</t>
    </rPh>
    <phoneticPr fontId="2"/>
  </si>
  <si>
    <t>施設利用料免除申請書</t>
  </si>
  <si>
    <t>　熊本県立天草青年の家</t>
    <phoneticPr fontId="2"/>
  </si>
  <si>
    <t>　指定管理者　ひとづくりＪＡＰＡＮネットワーク・三勢共同体</t>
    <phoneticPr fontId="2"/>
  </si>
  <si>
    <t>　代表者　　中 川 保 敬 様</t>
    <phoneticPr fontId="2"/>
  </si>
  <si>
    <t>　団　体　名</t>
    <phoneticPr fontId="2"/>
  </si>
  <si>
    <t>　代　表　者</t>
    <phoneticPr fontId="2"/>
  </si>
  <si>
    <t>下記の理由により施設利用料を免除していただきたいので申請します。</t>
    <phoneticPr fontId="2"/>
  </si>
  <si>
    <t>記</t>
  </si>
  <si>
    <t xml:space="preserve"> １　利用期間</t>
    <phoneticPr fontId="2"/>
  </si>
  <si>
    <t>泊</t>
    <rPh sb="0" eb="1">
      <t>ハク</t>
    </rPh>
    <phoneticPr fontId="2"/>
  </si>
  <si>
    <t xml:space="preserve"> ２　免除理由</t>
    <phoneticPr fontId="2"/>
  </si>
  <si>
    <t>　(1) 本人が免除に該当する手帳等の交付を受けている</t>
    <phoneticPr fontId="2"/>
  </si>
  <si>
    <t>　(2) 特定の介護者（該当手帳等を交付されている者１名につき１名まで）</t>
    <rPh sb="5" eb="7">
      <t>トクテイ</t>
    </rPh>
    <phoneticPr fontId="2"/>
  </si>
  <si>
    <t>利用者区分</t>
  </si>
  <si>
    <t>２の(１)に該当する者</t>
    <phoneticPr fontId="2"/>
  </si>
  <si>
    <t>２の(２)に該当する者</t>
    <phoneticPr fontId="2"/>
  </si>
  <si>
    <t>計</t>
  </si>
  <si>
    <t xml:space="preserve"> ３　免除者数</t>
    <phoneticPr fontId="2"/>
  </si>
  <si>
    <t>一　般</t>
    <phoneticPr fontId="2"/>
  </si>
  <si>
    <t>人</t>
  </si>
  <si>
    <t>高校生以下</t>
  </si>
  <si>
    <t>４　免除申請</t>
    <phoneticPr fontId="2"/>
  </si>
  <si>
    <t>【宿泊を伴う利用】</t>
  </si>
  <si>
    <t>（宿泊棟利用）</t>
    <phoneticPr fontId="2"/>
  </si>
  <si>
    <t>一般の者　</t>
    <phoneticPr fontId="2"/>
  </si>
  <si>
    <t>690円</t>
    <phoneticPr fontId="2"/>
  </si>
  <si>
    <t>×</t>
    <phoneticPr fontId="2"/>
  </si>
  <si>
    <t>人</t>
    <rPh sb="0" eb="1">
      <t>ヒト</t>
    </rPh>
    <phoneticPr fontId="2"/>
  </si>
  <si>
    <t>高校生以下</t>
    <phoneticPr fontId="2"/>
  </si>
  <si>
    <t xml:space="preserve">  内　訳</t>
    <phoneticPr fontId="2"/>
  </si>
  <si>
    <t>（キャンプ場）</t>
    <rPh sb="5" eb="6">
      <t>ジョウ</t>
    </rPh>
    <phoneticPr fontId="2"/>
  </si>
  <si>
    <t>320円</t>
    <phoneticPr fontId="2"/>
  </si>
  <si>
    <t>100円</t>
    <phoneticPr fontId="2"/>
  </si>
  <si>
    <t>【日帰りの利用】</t>
    <phoneticPr fontId="2"/>
  </si>
  <si>
    <t xml:space="preserve"> ５　備　考</t>
    <phoneticPr fontId="2"/>
  </si>
  <si>
    <t>※施設記入欄</t>
    <rPh sb="1" eb="3">
      <t>シセツ</t>
    </rPh>
    <rPh sb="3" eb="6">
      <t>キニュウラン</t>
    </rPh>
    <phoneticPr fontId="2"/>
  </si>
  <si>
    <t>( 指定 )天青</t>
    <rPh sb="2" eb="4">
      <t>シテイ</t>
    </rPh>
    <rPh sb="6" eb="8">
      <t>アマセイ</t>
    </rPh>
    <phoneticPr fontId="2"/>
  </si>
  <si>
    <t>第</t>
    <rPh sb="0" eb="1">
      <t>ダイ</t>
    </rPh>
    <phoneticPr fontId="2"/>
  </si>
  <si>
    <t>号の</t>
    <rPh sb="0" eb="1">
      <t>ゴウ</t>
    </rPh>
    <phoneticPr fontId="2"/>
  </si>
  <si>
    <t>　次のとおり施設等利用料の免除を承認します。</t>
    <phoneticPr fontId="2"/>
  </si>
  <si>
    <t>　　　　　　　　　　　　　　　</t>
    <phoneticPr fontId="2"/>
  </si>
  <si>
    <t>熊本県立天草青年の家</t>
    <phoneticPr fontId="2"/>
  </si>
  <si>
    <t>　　　　　　　　　　　 　</t>
    <phoneticPr fontId="2"/>
  </si>
  <si>
    <t>指定管理者　ひとづくりJAPANネットワーク・三勢共同体</t>
    <phoneticPr fontId="2"/>
  </si>
  <si>
    <t>　　　　　　　　　　　</t>
    <phoneticPr fontId="2"/>
  </si>
  <si>
    <t xml:space="preserve"> 代表者　　中 　川 　保　 敬　</t>
    <phoneticPr fontId="2"/>
  </si>
  <si>
    <t>１　次に掲げる者が利用するときは、利用料金の全部を免除することができる。</t>
    <phoneticPr fontId="2"/>
  </si>
  <si>
    <t>(1)　身体障害者福祉法(昭和24年法律第283号)第15条第4項の規定により身体障害者</t>
    <phoneticPr fontId="2"/>
  </si>
  <si>
    <t xml:space="preserve">  手帳の交付を受けている者( 15歳未満の者につき、その保護者が身体障害者手帳の交付</t>
    <phoneticPr fontId="2"/>
  </si>
  <si>
    <t xml:space="preserve">  を受けているときは、当該15歳未満の者)</t>
    <phoneticPr fontId="2"/>
  </si>
  <si>
    <t>(2)  厚生労働大臣の定めるところにより療育手帳の交付を受けている者</t>
    <phoneticPr fontId="2"/>
  </si>
  <si>
    <t>(3)  精神保健及び精神障害者福祉に関する法律(昭和2 5年法律第12 3号)第45条第2項</t>
    <phoneticPr fontId="2"/>
  </si>
  <si>
    <t xml:space="preserve">  の規定により精神障害者保健福祉手帳の交付を受けている者</t>
    <phoneticPr fontId="2"/>
  </si>
  <si>
    <t>２　次に掲げる者の介護のために現に同伴する者(その者が2人以上いるときは、1人に限</t>
    <phoneticPr fontId="2"/>
  </si>
  <si>
    <t xml:space="preserve">  る。)が利用するときは、利用料金の全部を免除することができる。</t>
    <phoneticPr fontId="2"/>
  </si>
  <si>
    <t>(1) 前項第1号に掲げる者のうち、次の表の左欄に掲げる障害の区分に応じ、それぞれ</t>
    <phoneticPr fontId="2"/>
  </si>
  <si>
    <t>　同表の右欄に掲げる身体障害者福祉法施行規則(昭和2 5年厚生省令第15号)別表第5　</t>
    <phoneticPr fontId="2"/>
  </si>
  <si>
    <t>　号に定める障害の級別に該当する障害を有するもの(以下この号において「重度身障者」</t>
    <phoneticPr fontId="2"/>
  </si>
  <si>
    <t>　という。)又は次の表の左欄に掲げる障害を２以上有し、その障害の総合の程度が重度</t>
    <phoneticPr fontId="2"/>
  </si>
  <si>
    <t>　身障者に準ずると指定管理者が認めるもの</t>
    <phoneticPr fontId="2"/>
  </si>
  <si>
    <t>障害の区分</t>
    <rPh sb="0" eb="1">
      <t>ショウ</t>
    </rPh>
    <rPh sb="1" eb="2">
      <t>ガイ</t>
    </rPh>
    <rPh sb="3" eb="5">
      <t>クブン</t>
    </rPh>
    <phoneticPr fontId="2"/>
  </si>
  <si>
    <t>障害の級別</t>
    <rPh sb="0" eb="2">
      <t>ショウガイ</t>
    </rPh>
    <rPh sb="3" eb="5">
      <t>キュウベツ</t>
    </rPh>
    <phoneticPr fontId="2"/>
  </si>
  <si>
    <t>視覚障害</t>
    <rPh sb="0" eb="4">
      <t>シカクショウガイ</t>
    </rPh>
    <phoneticPr fontId="2"/>
  </si>
  <si>
    <t>1級から3級までの各級及び4級の1</t>
    <phoneticPr fontId="2"/>
  </si>
  <si>
    <t>聴覚障害</t>
    <rPh sb="0" eb="2">
      <t>チョウカク</t>
    </rPh>
    <rPh sb="2" eb="4">
      <t>ショウガイ</t>
    </rPh>
    <phoneticPr fontId="2"/>
  </si>
  <si>
    <t>2級及び3級</t>
  </si>
  <si>
    <t>肢体不自由</t>
    <rPh sb="0" eb="2">
      <t>シタイ</t>
    </rPh>
    <rPh sb="2" eb="5">
      <t>フジユウ</t>
    </rPh>
    <phoneticPr fontId="2"/>
  </si>
  <si>
    <t>上肢不自由</t>
    <rPh sb="0" eb="2">
      <t>ジョウシ</t>
    </rPh>
    <rPh sb="2" eb="5">
      <t>フジユウ</t>
    </rPh>
    <phoneticPr fontId="2"/>
  </si>
  <si>
    <t>1 級、 2 級の 1 及び2 級の 2</t>
    <phoneticPr fontId="2"/>
  </si>
  <si>
    <t>下肢不自由</t>
    <rPh sb="0" eb="2">
      <t>カシ</t>
    </rPh>
    <rPh sb="2" eb="5">
      <t>フジユウ</t>
    </rPh>
    <phoneticPr fontId="2"/>
  </si>
  <si>
    <t>1 級、2 級及び 3 級の 1</t>
    <phoneticPr fontId="2"/>
  </si>
  <si>
    <t>体幹不自由</t>
    <rPh sb="0" eb="2">
      <t>タイカン</t>
    </rPh>
    <rPh sb="2" eb="5">
      <t>フジユウ</t>
    </rPh>
    <phoneticPr fontId="2"/>
  </si>
  <si>
    <t>1 級から 3 級までの各級</t>
    <phoneticPr fontId="2"/>
  </si>
  <si>
    <t>乳幼児期以前の非進行性の脳病変による運動機能障害</t>
    <rPh sb="0" eb="3">
      <t>ニュウヨウジ</t>
    </rPh>
    <rPh sb="3" eb="4">
      <t>キ</t>
    </rPh>
    <rPh sb="4" eb="6">
      <t>イゼン</t>
    </rPh>
    <rPh sb="7" eb="8">
      <t>ヒ</t>
    </rPh>
    <rPh sb="8" eb="11">
      <t>シンコウセイ</t>
    </rPh>
    <rPh sb="12" eb="14">
      <t>ノウビョウ</t>
    </rPh>
    <rPh sb="14" eb="15">
      <t>ヘン</t>
    </rPh>
    <rPh sb="18" eb="20">
      <t>ウンドウ</t>
    </rPh>
    <rPh sb="20" eb="22">
      <t>キノウ</t>
    </rPh>
    <rPh sb="22" eb="24">
      <t>ショウガイ</t>
    </rPh>
    <phoneticPr fontId="2"/>
  </si>
  <si>
    <t>上肢機能　障害</t>
    <rPh sb="0" eb="4">
      <t>ジョウシキノウ</t>
    </rPh>
    <rPh sb="5" eb="7">
      <t>ショウガイ</t>
    </rPh>
    <phoneticPr fontId="2"/>
  </si>
  <si>
    <t>1級及び2級( 1上肢のみに運動機能障害がある場合を除く。）</t>
    <phoneticPr fontId="2"/>
  </si>
  <si>
    <t>移動機能　障害</t>
    <rPh sb="0" eb="2">
      <t>イドウ</t>
    </rPh>
    <rPh sb="2" eb="4">
      <t>キノウ</t>
    </rPh>
    <rPh sb="5" eb="7">
      <t>ショウガイ</t>
    </rPh>
    <phoneticPr fontId="2"/>
  </si>
  <si>
    <t>1級から3級までの各級( 1下肢のみに運動機能障害がある場合を除く。)</t>
  </si>
  <si>
    <t>内部障害</t>
  </si>
  <si>
    <t>心臓機能障害</t>
  </si>
  <si>
    <t>1級、3級及び4級</t>
  </si>
  <si>
    <t>じん臓機能障害障害</t>
  </si>
  <si>
    <t>呼吸器機能</t>
  </si>
  <si>
    <t>ぼうこう又は直腸の機能障害</t>
    <rPh sb="4" eb="5">
      <t>マタ</t>
    </rPh>
    <rPh sb="6" eb="8">
      <t>チョクチョウ</t>
    </rPh>
    <rPh sb="9" eb="11">
      <t>キノウ</t>
    </rPh>
    <rPh sb="11" eb="13">
      <t>ショウガイ</t>
    </rPh>
    <phoneticPr fontId="2"/>
  </si>
  <si>
    <t>1級及び3級</t>
  </si>
  <si>
    <t>小腸機能障害</t>
    <rPh sb="0" eb="2">
      <t>ショウチョウ</t>
    </rPh>
    <rPh sb="2" eb="4">
      <t>キノウ</t>
    </rPh>
    <rPh sb="4" eb="6">
      <t>ショウガイ</t>
    </rPh>
    <phoneticPr fontId="2"/>
  </si>
  <si>
    <t>ヒト免疫不全ウイルスによる免疫機能障害</t>
    <rPh sb="18" eb="19">
      <t>ガイ</t>
    </rPh>
    <phoneticPr fontId="2"/>
  </si>
  <si>
    <t>1級から4級までの各級</t>
    <rPh sb="9" eb="10">
      <t>カク</t>
    </rPh>
    <rPh sb="10" eb="11">
      <t>キュウ</t>
    </rPh>
    <phoneticPr fontId="2"/>
  </si>
  <si>
    <t>肝臓機能障害</t>
  </si>
  <si>
    <t>(2) 前項第2号に掲げる者のうち、同号の療育手帳の障害の程度の記載欄に、重度であ</t>
    <phoneticPr fontId="2"/>
  </si>
  <si>
    <t>　ることの表示として「Ａ」と記載されたもの</t>
    <phoneticPr fontId="2"/>
  </si>
  <si>
    <t>(3) 前項第3号に掲げる者のうち、同号の精神障害者保健福祉手帳に精神保健及び精神</t>
    <phoneticPr fontId="2"/>
  </si>
  <si>
    <t xml:space="preserve">   障害者福祉に法律施行令(昭和2 5年政令第15 5号)第6条第3項に規定する障害</t>
    <phoneticPr fontId="2"/>
  </si>
  <si>
    <t>等級が1級である者として記載されているもの</t>
    <phoneticPr fontId="2"/>
  </si>
  <si>
    <t>障害者福祉に法律施行令(昭和2 5年政令第15 5号)第6条第3項に規定する障害</t>
    <phoneticPr fontId="2"/>
  </si>
  <si>
    <t>３　前2項に規定する場合のほか、指定管理者が特別の事情があると認めるときは、利用</t>
    <phoneticPr fontId="2"/>
  </si>
  <si>
    <t>料金の全部を免除することができる。</t>
    <phoneticPr fontId="2"/>
  </si>
  <si>
    <t>介護者</t>
    <rPh sb="0" eb="3">
      <t>カイゴシャ</t>
    </rPh>
    <phoneticPr fontId="2"/>
  </si>
  <si>
    <t>介護者
保護者</t>
    <rPh sb="0" eb="3">
      <t>カイゴシャ</t>
    </rPh>
    <rPh sb="4" eb="7">
      <t>ホゴシャ</t>
    </rPh>
    <phoneticPr fontId="2"/>
  </si>
  <si>
    <t>引率
介護者</t>
    <rPh sb="0" eb="2">
      <t>インソツ</t>
    </rPh>
    <rPh sb="3" eb="5">
      <t>カイゴ</t>
    </rPh>
    <rPh sb="5" eb="6">
      <t>シャ</t>
    </rPh>
    <phoneticPr fontId="2"/>
  </si>
  <si>
    <t>保護者
介護者</t>
    <rPh sb="0" eb="3">
      <t>ホゴシャ</t>
    </rPh>
    <rPh sb="4" eb="7">
      <t>カイゴシャ</t>
    </rPh>
    <phoneticPr fontId="2"/>
  </si>
  <si>
    <t>午前の活動　</t>
    <rPh sb="0" eb="2">
      <t>ゴゼン</t>
    </rPh>
    <rPh sb="3" eb="4">
      <t>カツ</t>
    </rPh>
    <rPh sb="4" eb="5">
      <t>ドウ</t>
    </rPh>
    <phoneticPr fontId="21"/>
  </si>
  <si>
    <t>夏時間</t>
    <rPh sb="0" eb="3">
      <t>ナツジカン</t>
    </rPh>
    <phoneticPr fontId="2"/>
  </si>
  <si>
    <t>冬時間</t>
    <rPh sb="0" eb="3">
      <t>フユジカン</t>
    </rPh>
    <phoneticPr fontId="2"/>
  </si>
  <si>
    <t>９：３０～１２：００</t>
    <phoneticPr fontId="2"/>
  </si>
  <si>
    <t>【石窯メニュー】</t>
    <rPh sb="1" eb="3">
      <t>イシガマ</t>
    </rPh>
    <phoneticPr fontId="21"/>
  </si>
  <si>
    <t>注文数</t>
    <rPh sb="0" eb="3">
      <t>チュウモンスウ</t>
    </rPh>
    <phoneticPr fontId="21"/>
  </si>
  <si>
    <t>【野外炊飯材料】</t>
    <rPh sb="1" eb="5">
      <t>ヤガイスイハン</t>
    </rPh>
    <rPh sb="5" eb="7">
      <t>ザイリョウ</t>
    </rPh>
    <phoneticPr fontId="21"/>
  </si>
  <si>
    <t>メニュー</t>
    <phoneticPr fontId="21"/>
  </si>
  <si>
    <t>【調理済みメニュー】</t>
    <rPh sb="1" eb="4">
      <t>チョウリズ</t>
    </rPh>
    <phoneticPr fontId="21"/>
  </si>
  <si>
    <t>（</t>
    <phoneticPr fontId="21"/>
  </si>
  <si>
    <t>）</t>
    <phoneticPr fontId="21"/>
  </si>
  <si>
    <t>班</t>
    <rPh sb="0" eb="1">
      <t>ハン</t>
    </rPh>
    <phoneticPr fontId="2"/>
  </si>
  <si>
    <t>団体名</t>
    <rPh sb="0" eb="3">
      <t>ダンタイメイ</t>
    </rPh>
    <phoneticPr fontId="21"/>
  </si>
  <si>
    <t>シーツ類・ゴミ袋等</t>
    <rPh sb="3" eb="4">
      <t>ルイ</t>
    </rPh>
    <rPh sb="7" eb="8">
      <t>ブクロ</t>
    </rPh>
    <rPh sb="8" eb="9">
      <t>トウ</t>
    </rPh>
    <phoneticPr fontId="2"/>
  </si>
  <si>
    <t>引率者
免除</t>
    <rPh sb="0" eb="3">
      <t>インソツシャ</t>
    </rPh>
    <rPh sb="4" eb="6">
      <t>メンジョ</t>
    </rPh>
    <phoneticPr fontId="2"/>
  </si>
  <si>
    <t>免除</t>
    <rPh sb="0" eb="2">
      <t>メンジョ</t>
    </rPh>
    <phoneticPr fontId="2"/>
  </si>
  <si>
    <t>高校生以下</t>
    <rPh sb="0" eb="5">
      <t>コウコウセイイカ</t>
    </rPh>
    <phoneticPr fontId="2"/>
  </si>
  <si>
    <t>保護者
大学生他</t>
    <rPh sb="0" eb="3">
      <t>ホゴシャ</t>
    </rPh>
    <rPh sb="4" eb="5">
      <t>ダイ</t>
    </rPh>
    <rPh sb="5" eb="7">
      <t>ガクセイ</t>
    </rPh>
    <rPh sb="7" eb="8">
      <t>ホカ</t>
    </rPh>
    <phoneticPr fontId="2"/>
  </si>
  <si>
    <t>高校生以下
未就学児</t>
    <rPh sb="0" eb="5">
      <t>コウコウセイイカ</t>
    </rPh>
    <rPh sb="6" eb="10">
      <t>ミシュウガクジ</t>
    </rPh>
    <phoneticPr fontId="2"/>
  </si>
  <si>
    <t>合計人数</t>
    <rPh sb="0" eb="2">
      <t>ゴウケイ</t>
    </rPh>
    <rPh sb="2" eb="4">
      <t>ニンズウ</t>
    </rPh>
    <phoneticPr fontId="2"/>
  </si>
  <si>
    <t>利用者人数</t>
    <rPh sb="0" eb="3">
      <t>リヨウシャ</t>
    </rPh>
    <rPh sb="3" eb="5">
      <t>ニンズウ</t>
    </rPh>
    <phoneticPr fontId="2"/>
  </si>
  <si>
    <t>携帯電話</t>
    <rPh sb="0" eb="4">
      <t>ケイタイデンワ</t>
    </rPh>
    <phoneticPr fontId="2"/>
  </si>
  <si>
    <t>③後日持参（利用日より１ヶ月以内）</t>
    <rPh sb="1" eb="3">
      <t>ゴジツ</t>
    </rPh>
    <rPh sb="3" eb="5">
      <t>ジサン</t>
    </rPh>
    <rPh sb="6" eb="9">
      <t>リヨウビ</t>
    </rPh>
    <rPh sb="11" eb="14">
      <t>イッカゲツ</t>
    </rPh>
    <rPh sb="14" eb="16">
      <t>イナイ</t>
    </rPh>
    <phoneticPr fontId="2"/>
  </si>
  <si>
    <t>利用料免除者/介護者</t>
    <rPh sb="0" eb="3">
      <t>リヨウリョウ</t>
    </rPh>
    <rPh sb="3" eb="5">
      <t>メンジョ</t>
    </rPh>
    <rPh sb="5" eb="6">
      <t>シャ</t>
    </rPh>
    <rPh sb="7" eb="10">
      <t>カイゴシャ</t>
    </rPh>
    <phoneticPr fontId="2"/>
  </si>
  <si>
    <t>火起こし体験(1台４～6名)</t>
    <rPh sb="0" eb="2">
      <t>ヒオ</t>
    </rPh>
    <rPh sb="4" eb="6">
      <t>タイケン</t>
    </rPh>
    <rPh sb="8" eb="9">
      <t>ダイ</t>
    </rPh>
    <rPh sb="12" eb="13">
      <t>メイ</t>
    </rPh>
    <phoneticPr fontId="2"/>
  </si>
  <si>
    <t>※領収書…領収金額5万円以上の１日利用及び宿泊利用(金額に関わらず)の場合、現金お支払い当日にメールにて送付させていただきます。</t>
    <rPh sb="38" eb="40">
      <t>ゲンキン</t>
    </rPh>
    <rPh sb="41" eb="43">
      <t>シハラ</t>
    </rPh>
    <phoneticPr fontId="2"/>
  </si>
  <si>
    <t>高校生以下　免除</t>
    <rPh sb="0" eb="3">
      <t>コウコウセイ</t>
    </rPh>
    <rPh sb="3" eb="5">
      <t>イカ</t>
    </rPh>
    <rPh sb="6" eb="8">
      <t>メンジョ</t>
    </rPh>
    <phoneticPr fontId="2"/>
  </si>
  <si>
    <t>開　始　時　間</t>
    <rPh sb="0" eb="1">
      <t>カイ</t>
    </rPh>
    <rPh sb="2" eb="3">
      <t>ハジメ</t>
    </rPh>
    <rPh sb="4" eb="5">
      <t>トキ</t>
    </rPh>
    <rPh sb="6" eb="7">
      <t>アイダ</t>
    </rPh>
    <phoneticPr fontId="2"/>
  </si>
  <si>
    <t>材料受取時間</t>
    <rPh sb="0" eb="2">
      <t>ザイリョウ</t>
    </rPh>
    <rPh sb="2" eb="4">
      <t>ウケトリ</t>
    </rPh>
    <rPh sb="4" eb="6">
      <t>ジカン</t>
    </rPh>
    <phoneticPr fontId="2"/>
  </si>
  <si>
    <t>月</t>
    <rPh sb="0" eb="1">
      <t>ガツ</t>
    </rPh>
    <phoneticPr fontId="2"/>
  </si>
  <si>
    <t>肉のみ 　牛肉１２０ｇ 　豚肉１００ｇ</t>
    <rPh sb="0" eb="1">
      <t>ニク</t>
    </rPh>
    <rPh sb="5" eb="7">
      <t>ギュウニク</t>
    </rPh>
    <rPh sb="13" eb="15">
      <t>ブタニク</t>
    </rPh>
    <phoneticPr fontId="21"/>
  </si>
  <si>
    <t>台</t>
    <rPh sb="0" eb="1">
      <t>ダイ</t>
    </rPh>
    <phoneticPr fontId="21"/>
  </si>
  <si>
    <t>バーベキュー台
借用台数</t>
    <rPh sb="6" eb="7">
      <t>ダイ</t>
    </rPh>
    <rPh sb="8" eb="12">
      <t>シャクヨウダイスウ</t>
    </rPh>
    <phoneticPr fontId="2"/>
  </si>
  <si>
    <t>持参物</t>
    <rPh sb="0" eb="2">
      <t>ジサン</t>
    </rPh>
    <rPh sb="2" eb="3">
      <t>ブツ</t>
    </rPh>
    <phoneticPr fontId="2"/>
  </si>
  <si>
    <t>持参物</t>
    <rPh sb="0" eb="3">
      <t>ジサンブツ</t>
    </rPh>
    <phoneticPr fontId="2"/>
  </si>
  <si>
    <t>　</t>
    <phoneticPr fontId="2"/>
  </si>
  <si>
    <t>フルーツヨーグルト(５人分)</t>
    <rPh sb="11" eb="13">
      <t>ニンブン</t>
    </rPh>
    <phoneticPr fontId="2"/>
  </si>
  <si>
    <t>バーベキュー　1セット</t>
    <phoneticPr fontId="2"/>
  </si>
  <si>
    <t>肉のみ</t>
    <rPh sb="0" eb="1">
      <t>ニク</t>
    </rPh>
    <phoneticPr fontId="2"/>
  </si>
  <si>
    <t>内容</t>
    <rPh sb="0" eb="2">
      <t>ナイヨウ</t>
    </rPh>
    <phoneticPr fontId="21"/>
  </si>
  <si>
    <t>内　容　</t>
    <rPh sb="0" eb="1">
      <t>ウチ</t>
    </rPh>
    <rPh sb="2" eb="3">
      <t>カタチ</t>
    </rPh>
    <phoneticPr fontId="2"/>
  </si>
  <si>
    <t>分</t>
    <rPh sb="0" eb="1">
      <t>フン</t>
    </rPh>
    <phoneticPr fontId="2"/>
  </si>
  <si>
    <t>実施日　　令和</t>
    <rPh sb="0" eb="3">
      <t>ジッシビ</t>
    </rPh>
    <rPh sb="5" eb="7">
      <t>レイワ</t>
    </rPh>
    <phoneticPr fontId="21"/>
  </si>
  <si>
    <t>時</t>
    <rPh sb="0" eb="1">
      <t>ジ</t>
    </rPh>
    <phoneticPr fontId="2"/>
  </si>
  <si>
    <t>【バーベキュー】</t>
    <phoneticPr fontId="2"/>
  </si>
  <si>
    <t>(</t>
    <phoneticPr fontId="2"/>
  </si>
  <si>
    <t>)</t>
    <phoneticPr fontId="2"/>
  </si>
  <si>
    <t>メニュー</t>
    <phoneticPr fontId="21"/>
  </si>
  <si>
    <t>〇</t>
    <phoneticPr fontId="2"/>
  </si>
  <si>
    <t>月</t>
    <rPh sb="0" eb="1">
      <t>ゲツ</t>
    </rPh>
    <phoneticPr fontId="2"/>
  </si>
  <si>
    <t>別紙熊本県立青少年の家条例第12条に基づく施設利用料金の減免の基準</t>
    <phoneticPr fontId="2"/>
  </si>
  <si>
    <t>様から別紙のとおり施設利用変更申し込みがあり、審査しましたところ適当と認められますので、別紙のとおり施行してよろしいか伺います。</t>
    <rPh sb="0" eb="1">
      <t>サマ</t>
    </rPh>
    <rPh sb="59" eb="60">
      <t>ウカガ</t>
    </rPh>
    <phoneticPr fontId="21"/>
  </si>
  <si>
    <t>様から別紙のとおり施設利用免除申し込みがあり、審査しましたところ適当と認められますので、別紙のとおり施行してよろしいか伺います。</t>
    <rPh sb="0" eb="1">
      <t>サマ</t>
    </rPh>
    <rPh sb="13" eb="15">
      <t>メンジョ</t>
    </rPh>
    <rPh sb="59" eb="60">
      <t>ウカガ</t>
    </rPh>
    <phoneticPr fontId="21"/>
  </si>
  <si>
    <t>利  用  変　更　許  可  申  請  書</t>
    <rPh sb="0" eb="1">
      <t>リ</t>
    </rPh>
    <rPh sb="3" eb="4">
      <t>ヨウ</t>
    </rPh>
    <rPh sb="6" eb="7">
      <t>ヘン</t>
    </rPh>
    <rPh sb="8" eb="9">
      <t>サラ</t>
    </rPh>
    <rPh sb="10" eb="11">
      <t>モト</t>
    </rPh>
    <rPh sb="13" eb="14">
      <t>カ</t>
    </rPh>
    <rPh sb="16" eb="17">
      <t>サル</t>
    </rPh>
    <rPh sb="19" eb="20">
      <t>ショウ</t>
    </rPh>
    <rPh sb="22" eb="23">
      <t>ショ</t>
    </rPh>
    <phoneticPr fontId="2"/>
  </si>
  <si>
    <t>熊本県立天草青年の家</t>
    <rPh sb="0" eb="4">
      <t>クマモトケンリツ</t>
    </rPh>
    <rPh sb="4" eb="8">
      <t>アマクサセイネン</t>
    </rPh>
    <rPh sb="9" eb="10">
      <t>イエ</t>
    </rPh>
    <phoneticPr fontId="21"/>
  </si>
  <si>
    <t>指定管理者　　ひとづくりＪＡＰＡＮネットワーク・三勢共同体</t>
    <rPh sb="0" eb="4">
      <t>シテイカンリ</t>
    </rPh>
    <rPh sb="4" eb="5">
      <t>シャ</t>
    </rPh>
    <rPh sb="24" eb="25">
      <t>サン</t>
    </rPh>
    <rPh sb="25" eb="26">
      <t>セイ</t>
    </rPh>
    <rPh sb="26" eb="29">
      <t>キョウドウタイ</t>
    </rPh>
    <phoneticPr fontId="21"/>
  </si>
  <si>
    <t>代表者</t>
    <rPh sb="0" eb="3">
      <t>ダイヒョウシャ</t>
    </rPh>
    <phoneticPr fontId="2"/>
  </si>
  <si>
    <t>月</t>
    <rPh sb="0" eb="1">
      <t>ガツ</t>
    </rPh>
    <phoneticPr fontId="21"/>
  </si>
  <si>
    <t>日</t>
    <rPh sb="0" eb="1">
      <t>ヒ</t>
    </rPh>
    <phoneticPr fontId="21"/>
  </si>
  <si>
    <t>号</t>
    <rPh sb="0" eb="1">
      <t>ゴウ</t>
    </rPh>
    <phoneticPr fontId="21"/>
  </si>
  <si>
    <t>で許可を受けた熊本県立天草青年の家の利用に</t>
    <rPh sb="1" eb="3">
      <t>キョカ</t>
    </rPh>
    <rPh sb="4" eb="5">
      <t>ウ</t>
    </rPh>
    <rPh sb="7" eb="11">
      <t>クマモトケンリツ</t>
    </rPh>
    <rPh sb="11" eb="15">
      <t>アマクサセイネン</t>
    </rPh>
    <rPh sb="16" eb="17">
      <t>イエ</t>
    </rPh>
    <rPh sb="18" eb="20">
      <t>リヨウ</t>
    </rPh>
    <phoneticPr fontId="21"/>
  </si>
  <si>
    <t>ついて、下記のとおり利用を変更したいので申請します。</t>
    <rPh sb="4" eb="6">
      <t>カキ</t>
    </rPh>
    <rPh sb="10" eb="12">
      <t>リヨウ</t>
    </rPh>
    <rPh sb="13" eb="15">
      <t>ヘンコウ</t>
    </rPh>
    <rPh sb="20" eb="22">
      <t>シンセイ</t>
    </rPh>
    <phoneticPr fontId="21"/>
  </si>
  <si>
    <r>
      <t xml:space="preserve">変更項目
</t>
    </r>
    <r>
      <rPr>
        <sz val="10"/>
        <color theme="1"/>
        <rFont val="ＭＳ Ｐ明朝"/>
        <family val="1"/>
        <charset val="128"/>
      </rPr>
      <t>（□にチェックしてください）</t>
    </r>
    <rPh sb="0" eb="2">
      <t>ヘンコウ</t>
    </rPh>
    <rPh sb="2" eb="4">
      <t>コウモク</t>
    </rPh>
    <phoneticPr fontId="2"/>
  </si>
  <si>
    <t>利用期間</t>
    <rPh sb="0" eb="4">
      <t>リヨウキカン</t>
    </rPh>
    <phoneticPr fontId="21"/>
  </si>
  <si>
    <t>・</t>
    <phoneticPr fontId="21"/>
  </si>
  <si>
    <t>利用人数</t>
    <rPh sb="0" eb="2">
      <t>リヨウ</t>
    </rPh>
    <rPh sb="2" eb="4">
      <t>ニンズウ</t>
    </rPh>
    <phoneticPr fontId="21"/>
  </si>
  <si>
    <t>変更理由</t>
    <rPh sb="0" eb="2">
      <t>ヘンコウ</t>
    </rPh>
    <rPh sb="2" eb="4">
      <t>リユウ</t>
    </rPh>
    <phoneticPr fontId="2"/>
  </si>
  <si>
    <t>変更後の利用期間</t>
    <rPh sb="0" eb="3">
      <t>ヘンコウゴ</t>
    </rPh>
    <rPh sb="4" eb="8">
      <t>リヨウキカン</t>
    </rPh>
    <phoneticPr fontId="2"/>
  </si>
  <si>
    <t>時</t>
    <rPh sb="0" eb="1">
      <t>ジ</t>
    </rPh>
    <phoneticPr fontId="21"/>
  </si>
  <si>
    <t>分</t>
    <rPh sb="0" eb="1">
      <t>フン</t>
    </rPh>
    <phoneticPr fontId="21"/>
  </si>
  <si>
    <t>から</t>
    <phoneticPr fontId="21"/>
  </si>
  <si>
    <t>変更後の利用人数</t>
    <rPh sb="0" eb="2">
      <t>ヘンコウ</t>
    </rPh>
    <rPh sb="2" eb="3">
      <t>ゴ</t>
    </rPh>
    <rPh sb="4" eb="6">
      <t>リヨウ</t>
    </rPh>
    <rPh sb="6" eb="8">
      <t>ニンズウ</t>
    </rPh>
    <phoneticPr fontId="2"/>
  </si>
  <si>
    <t>人</t>
    <rPh sb="0" eb="1">
      <t>ニン</t>
    </rPh>
    <phoneticPr fontId="21"/>
  </si>
  <si>
    <t>一般/引率者</t>
    <rPh sb="0" eb="2">
      <t>イッパン</t>
    </rPh>
    <rPh sb="3" eb="6">
      <t>インソツシャ</t>
    </rPh>
    <phoneticPr fontId="2"/>
  </si>
  <si>
    <t>　　　　※施設記入欄</t>
    <rPh sb="5" eb="7">
      <t>シセツ</t>
    </rPh>
    <rPh sb="7" eb="10">
      <t>キニュウラン</t>
    </rPh>
    <phoneticPr fontId="21"/>
  </si>
  <si>
    <t>（指定）</t>
    <rPh sb="1" eb="3">
      <t>シテイ</t>
    </rPh>
    <phoneticPr fontId="21"/>
  </si>
  <si>
    <t>第</t>
    <rPh sb="0" eb="1">
      <t>ダイ</t>
    </rPh>
    <phoneticPr fontId="21"/>
  </si>
  <si>
    <t>の</t>
    <phoneticPr fontId="21"/>
  </si>
  <si>
    <t>上記の申請を許可します。</t>
    <rPh sb="0" eb="2">
      <t>ジョウキ</t>
    </rPh>
    <rPh sb="3" eb="5">
      <t>シンセイ</t>
    </rPh>
    <rPh sb="6" eb="8">
      <t>キョカ</t>
    </rPh>
    <phoneticPr fontId="21"/>
  </si>
  <si>
    <t>熊本県立天草青年の家
指定管理者　ひとづくりＪＡＰＡＮネットワーク・三勢共同体
　　　　　　　　　代表者　　中川　保敬</t>
    <rPh sb="0" eb="4">
      <t>クマモトケンリツ</t>
    </rPh>
    <rPh sb="4" eb="8">
      <t>アマクサセイネン</t>
    </rPh>
    <rPh sb="9" eb="10">
      <t>イエ</t>
    </rPh>
    <rPh sb="11" eb="15">
      <t>シテイカンリ</t>
    </rPh>
    <rPh sb="15" eb="16">
      <t>シャ</t>
    </rPh>
    <rPh sb="34" eb="35">
      <t>ミ</t>
    </rPh>
    <rPh sb="35" eb="36">
      <t>セイ</t>
    </rPh>
    <rPh sb="36" eb="39">
      <t>キョウドウタイ</t>
    </rPh>
    <rPh sb="49" eb="52">
      <t>ダイヒョウシャ</t>
    </rPh>
    <rPh sb="54" eb="56">
      <t>ナカガワ</t>
    </rPh>
    <rPh sb="57" eb="58">
      <t>タモツ</t>
    </rPh>
    <rPh sb="58" eb="59">
      <t>ケイ</t>
    </rPh>
    <phoneticPr fontId="21"/>
  </si>
  <si>
    <t>※『利用許可申請書』を添付して提出してください。</t>
    <rPh sb="2" eb="4">
      <t>リヨウ</t>
    </rPh>
    <rPh sb="4" eb="6">
      <t>キョカ</t>
    </rPh>
    <rPh sb="6" eb="8">
      <t>シンセイ</t>
    </rPh>
    <rPh sb="8" eb="9">
      <t>ショ</t>
    </rPh>
    <rPh sb="11" eb="13">
      <t>テンプ</t>
    </rPh>
    <rPh sb="15" eb="17">
      <t>テイシュツ</t>
    </rPh>
    <phoneticPr fontId="2"/>
  </si>
  <si>
    <t>天青宿</t>
    <rPh sb="0" eb="1">
      <t>アマ</t>
    </rPh>
    <rPh sb="1" eb="2">
      <t>セイ</t>
    </rPh>
    <rPh sb="2" eb="3">
      <t>シュク</t>
    </rPh>
    <phoneticPr fontId="21"/>
  </si>
  <si>
    <t>日</t>
    <rPh sb="0" eb="1">
      <t>ニチ</t>
    </rPh>
    <phoneticPr fontId="2"/>
  </si>
  <si>
    <t>入所日</t>
    <rPh sb="0" eb="3">
      <t>ニュウショビ</t>
    </rPh>
    <phoneticPr fontId="2"/>
  </si>
  <si>
    <t>内容</t>
    <rPh sb="0" eb="2">
      <t>ナイヨウ</t>
    </rPh>
    <phoneticPr fontId="2"/>
  </si>
  <si>
    <t>注文数</t>
    <rPh sb="0" eb="3">
      <t>チュウモンスウ</t>
    </rPh>
    <phoneticPr fontId="2"/>
  </si>
  <si>
    <t>緑茶</t>
    <rPh sb="0" eb="2">
      <t>リョクチャ</t>
    </rPh>
    <phoneticPr fontId="2"/>
  </si>
  <si>
    <t>麦茶</t>
    <rPh sb="0" eb="2">
      <t>ムギチャ</t>
    </rPh>
    <phoneticPr fontId="2"/>
  </si>
  <si>
    <t>NO,</t>
    <phoneticPr fontId="2"/>
  </si>
  <si>
    <t>スポーツ　　　ドリンク</t>
    <phoneticPr fontId="2"/>
  </si>
  <si>
    <t>備　考</t>
    <rPh sb="0" eb="1">
      <t>ビ</t>
    </rPh>
    <rPh sb="2" eb="3">
      <t>コウ</t>
    </rPh>
    <phoneticPr fontId="2"/>
  </si>
  <si>
    <t>保管場所</t>
    <rPh sb="0" eb="4">
      <t>ホカンバショ</t>
    </rPh>
    <phoneticPr fontId="2"/>
  </si>
  <si>
    <t>青年の家職員サイン</t>
    <rPh sb="0" eb="2">
      <t>セイネン</t>
    </rPh>
    <rPh sb="3" eb="4">
      <t>イエ</t>
    </rPh>
    <rPh sb="4" eb="6">
      <t>ショクイン</t>
    </rPh>
    <phoneticPr fontId="2"/>
  </si>
  <si>
    <t>○</t>
    <phoneticPr fontId="2"/>
  </si>
  <si>
    <t>△</t>
    <phoneticPr fontId="2"/>
  </si>
  <si>
    <t>宿</t>
    <rPh sb="0" eb="1">
      <t>シュク</t>
    </rPh>
    <phoneticPr fontId="2"/>
  </si>
  <si>
    <t>一日</t>
    <rPh sb="0" eb="2">
      <t>イチニチ</t>
    </rPh>
    <phoneticPr fontId="2"/>
  </si>
  <si>
    <t>一般免除者</t>
    <rPh sb="0" eb="2">
      <t>イッパン</t>
    </rPh>
    <rPh sb="2" eb="5">
      <t>メンジョシャ</t>
    </rPh>
    <phoneticPr fontId="2"/>
  </si>
  <si>
    <t>一般介護者</t>
    <rPh sb="0" eb="2">
      <t>イッパン</t>
    </rPh>
    <rPh sb="2" eb="5">
      <t>カイゴシャ</t>
    </rPh>
    <phoneticPr fontId="2"/>
  </si>
  <si>
    <t>野外で食べる場合：①お椀orお皿　②箸　③紙コップ 
④ウエットティッシュ等　⑤ゴミ袋(50円購入可）</t>
    <rPh sb="0" eb="2">
      <t>ヤガイ</t>
    </rPh>
    <rPh sb="3" eb="4">
      <t>タ</t>
    </rPh>
    <rPh sb="6" eb="8">
      <t>バアイ</t>
    </rPh>
    <rPh sb="11" eb="12">
      <t>ワン</t>
    </rPh>
    <rPh sb="15" eb="16">
      <t>サラ</t>
    </rPh>
    <rPh sb="18" eb="19">
      <t>ハシ</t>
    </rPh>
    <rPh sb="21" eb="22">
      <t>カミ</t>
    </rPh>
    <rPh sb="37" eb="38">
      <t>トウ</t>
    </rPh>
    <rPh sb="42" eb="43">
      <t>ブクロ</t>
    </rPh>
    <rPh sb="46" eb="47">
      <t>エン</t>
    </rPh>
    <rPh sb="47" eb="49">
      <t>コウニュウ</t>
    </rPh>
    <rPh sb="49" eb="50">
      <t>カ</t>
    </rPh>
    <phoneticPr fontId="21"/>
  </si>
  <si>
    <r>
      <rPr>
        <b/>
        <sz val="18"/>
        <color indexed="8"/>
        <rFont val="ＭＳ 明朝"/>
        <family val="1"/>
        <charset val="128"/>
      </rPr>
      <t>≪注文数の変更・キャンセルについて≫</t>
    </r>
    <r>
      <rPr>
        <sz val="18"/>
        <color indexed="8"/>
        <rFont val="ＭＳ 明朝"/>
        <family val="1"/>
        <charset val="128"/>
      </rPr>
      <t xml:space="preserve">
※食材数の変更やキャンセルは</t>
    </r>
    <r>
      <rPr>
        <b/>
        <sz val="18"/>
        <color indexed="10"/>
        <rFont val="ＭＳ 明朝"/>
        <family val="1"/>
        <charset val="128"/>
      </rPr>
      <t>入所日の７日前まで</t>
    </r>
    <r>
      <rPr>
        <sz val="18"/>
        <color indexed="8"/>
        <rFont val="ＭＳ 明朝"/>
        <family val="1"/>
        <charset val="128"/>
      </rPr>
      <t>にご連絡ください。
※お電話でのご連絡後</t>
    </r>
    <r>
      <rPr>
        <b/>
        <sz val="18"/>
        <color indexed="10"/>
        <rFont val="ＭＳ 明朝"/>
        <family val="1"/>
        <charset val="128"/>
      </rPr>
      <t>「食数変更届」</t>
    </r>
    <r>
      <rPr>
        <sz val="18"/>
        <color indexed="8"/>
        <rFont val="ＭＳ 明朝"/>
        <family val="1"/>
        <charset val="128"/>
      </rPr>
      <t>をご提出ください。</t>
    </r>
    <rPh sb="1" eb="4">
      <t>チュウモンスウ</t>
    </rPh>
    <rPh sb="5" eb="7">
      <t>ヘンコウ</t>
    </rPh>
    <rPh sb="20" eb="23">
      <t>ショクザイスウ</t>
    </rPh>
    <rPh sb="24" eb="26">
      <t>ヘンコウ</t>
    </rPh>
    <rPh sb="33" eb="36">
      <t>ニュウショビ</t>
    </rPh>
    <rPh sb="38" eb="40">
      <t>ニチマエ</t>
    </rPh>
    <rPh sb="44" eb="46">
      <t>レンラク</t>
    </rPh>
    <rPh sb="54" eb="56">
      <t>デンワ</t>
    </rPh>
    <rPh sb="59" eb="61">
      <t>レンラク</t>
    </rPh>
    <rPh sb="61" eb="62">
      <t>ゴ</t>
    </rPh>
    <rPh sb="63" eb="68">
      <t>ショクスウヘンコウトドケ</t>
    </rPh>
    <rPh sb="71" eb="73">
      <t>テイシュツ</t>
    </rPh>
    <phoneticPr fontId="21"/>
  </si>
  <si>
    <r>
      <t xml:space="preserve">持参物と注文数を確認後
</t>
    </r>
    <r>
      <rPr>
        <b/>
        <sz val="16"/>
        <color rgb="FFFF0000"/>
        <rFont val="ＭＳ 明朝"/>
        <family val="1"/>
        <charset val="128"/>
      </rPr>
      <t>◯</t>
    </r>
    <r>
      <rPr>
        <sz val="16"/>
        <color theme="1"/>
        <rFont val="ＭＳ 明朝"/>
        <family val="1"/>
        <charset val="128"/>
      </rPr>
      <t>を付けてください。</t>
    </r>
    <rPh sb="0" eb="2">
      <t>ジサン</t>
    </rPh>
    <rPh sb="2" eb="3">
      <t>ブツ</t>
    </rPh>
    <rPh sb="4" eb="7">
      <t>チュウモンスウ</t>
    </rPh>
    <rPh sb="8" eb="10">
      <t>カクニン</t>
    </rPh>
    <rPh sb="10" eb="11">
      <t>ゴ</t>
    </rPh>
    <rPh sb="14" eb="15">
      <t>ツ</t>
    </rPh>
    <phoneticPr fontId="2"/>
  </si>
  <si>
    <r>
      <t xml:space="preserve">持参物と注文数を確認後
</t>
    </r>
    <r>
      <rPr>
        <b/>
        <sz val="16"/>
        <color rgb="FFFC4646"/>
        <rFont val="ＭＳ 明朝"/>
        <family val="1"/>
        <charset val="128"/>
      </rPr>
      <t>◯</t>
    </r>
    <r>
      <rPr>
        <sz val="16"/>
        <color theme="1"/>
        <rFont val="ＭＳ 明朝"/>
        <family val="1"/>
        <charset val="128"/>
      </rPr>
      <t>を付けてください。</t>
    </r>
    <rPh sb="0" eb="2">
      <t>ジサン</t>
    </rPh>
    <rPh sb="2" eb="3">
      <t>ブツ</t>
    </rPh>
    <rPh sb="4" eb="7">
      <t>チュウモンスウ</t>
    </rPh>
    <rPh sb="8" eb="10">
      <t>カクニン</t>
    </rPh>
    <rPh sb="10" eb="11">
      <t>ゴ</t>
    </rPh>
    <rPh sb="14" eb="15">
      <t>ツ</t>
    </rPh>
    <phoneticPr fontId="2"/>
  </si>
  <si>
    <r>
      <t xml:space="preserve">※材料は注文数を一括でお渡しします。
</t>
    </r>
    <r>
      <rPr>
        <b/>
        <sz val="18"/>
        <rFont val="ＭＳ 明朝"/>
        <family val="1"/>
        <charset val="128"/>
      </rPr>
      <t>各団体で班毎に分けてください。</t>
    </r>
    <rPh sb="1" eb="3">
      <t>ザイリョウ</t>
    </rPh>
    <rPh sb="4" eb="7">
      <t>チュウモンスウ</t>
    </rPh>
    <rPh sb="8" eb="10">
      <t>イッカツ</t>
    </rPh>
    <rPh sb="12" eb="13">
      <t>ワタ</t>
    </rPh>
    <rPh sb="19" eb="22">
      <t>カクダンタイ</t>
    </rPh>
    <rPh sb="23" eb="25">
      <t>ハンゴト</t>
    </rPh>
    <rPh sb="26" eb="27">
      <t>ワ</t>
    </rPh>
    <phoneticPr fontId="21"/>
  </si>
  <si>
    <r>
      <t xml:space="preserve">青年の家でゴミ袋を購入された場合は、ゴミは青年の家で捨てる事ができます。
</t>
    </r>
    <r>
      <rPr>
        <b/>
        <sz val="18"/>
        <rFont val="ＭＳ 明朝"/>
        <family val="1"/>
        <charset val="128"/>
      </rPr>
      <t>（持参されたゴミ袋の場合は、持ち帰りとなります。）ゴミ袋が必要な場合は、料金確認表に入力</t>
    </r>
    <rPh sb="0" eb="2">
      <t>セイネン</t>
    </rPh>
    <rPh sb="3" eb="4">
      <t>イエ</t>
    </rPh>
    <rPh sb="7" eb="8">
      <t>ブクロ</t>
    </rPh>
    <rPh sb="9" eb="11">
      <t>コウニュウ</t>
    </rPh>
    <rPh sb="14" eb="16">
      <t>バアイ</t>
    </rPh>
    <rPh sb="21" eb="23">
      <t>セイネン</t>
    </rPh>
    <rPh sb="24" eb="25">
      <t>イエ</t>
    </rPh>
    <rPh sb="26" eb="27">
      <t>ス</t>
    </rPh>
    <rPh sb="29" eb="30">
      <t>コト</t>
    </rPh>
    <rPh sb="38" eb="40">
      <t>ジサン</t>
    </rPh>
    <rPh sb="45" eb="46">
      <t>フクロ</t>
    </rPh>
    <rPh sb="47" eb="49">
      <t>バアイ</t>
    </rPh>
    <rPh sb="51" eb="52">
      <t>モ</t>
    </rPh>
    <rPh sb="53" eb="54">
      <t>カエ</t>
    </rPh>
    <rPh sb="64" eb="65">
      <t>ブクロ</t>
    </rPh>
    <rPh sb="66" eb="68">
      <t>ヒツヨウ</t>
    </rPh>
    <rPh sb="69" eb="71">
      <t>バアイ</t>
    </rPh>
    <rPh sb="73" eb="78">
      <t>リョウキンカクニンヒョウ</t>
    </rPh>
    <rPh sb="79" eb="81">
      <t>ニュウリョク</t>
    </rPh>
    <phoneticPr fontId="2"/>
  </si>
  <si>
    <t>ピザ(トマトソース)1セット(６枚)</t>
    <rPh sb="16" eb="17">
      <t>マイ</t>
    </rPh>
    <phoneticPr fontId="2"/>
  </si>
  <si>
    <t>ピザ（照り焼き）1セット(６枚)</t>
    <rPh sb="3" eb="4">
      <t>テ</t>
    </rPh>
    <rPh sb="5" eb="6">
      <t>ヤ</t>
    </rPh>
    <rPh sb="14" eb="15">
      <t>マイ</t>
    </rPh>
    <phoneticPr fontId="2"/>
  </si>
  <si>
    <t>パン（チョコ）　1セット(32個)</t>
    <rPh sb="15" eb="16">
      <t>コ</t>
    </rPh>
    <phoneticPr fontId="2"/>
  </si>
  <si>
    <t>パン(ウインナー)1セット(32個)</t>
    <rPh sb="16" eb="17">
      <t>コ</t>
    </rPh>
    <phoneticPr fontId="2"/>
  </si>
  <si>
    <t>受取期日が異なる場合、下記に記入</t>
    <rPh sb="0" eb="2">
      <t>ウケトリ</t>
    </rPh>
    <rPh sb="2" eb="4">
      <t>キジツ</t>
    </rPh>
    <rPh sb="5" eb="6">
      <t>コト</t>
    </rPh>
    <rPh sb="8" eb="10">
      <t>バアイ</t>
    </rPh>
    <rPh sb="11" eb="13">
      <t>カキ</t>
    </rPh>
    <rPh sb="14" eb="16">
      <t>キニュウ</t>
    </rPh>
    <phoneticPr fontId="2"/>
  </si>
  <si>
    <t>（最終１７時）</t>
    <rPh sb="1" eb="3">
      <t>サイシュウ</t>
    </rPh>
    <rPh sb="5" eb="6">
      <t>ジ</t>
    </rPh>
    <phoneticPr fontId="2"/>
  </si>
  <si>
    <t>日</t>
    <rPh sb="0" eb="1">
      <t>ニチ</t>
    </rPh>
    <phoneticPr fontId="2"/>
  </si>
  <si>
    <t>※受取期日が異なる場合、下記に記入</t>
    <rPh sb="1" eb="3">
      <t>ウケトリ</t>
    </rPh>
    <rPh sb="3" eb="4">
      <t>キ</t>
    </rPh>
    <rPh sb="4" eb="5">
      <t>ニチ</t>
    </rPh>
    <rPh sb="6" eb="7">
      <t>コト</t>
    </rPh>
    <rPh sb="9" eb="11">
      <t>バアイ</t>
    </rPh>
    <rPh sb="12" eb="14">
      <t>カキ</t>
    </rPh>
    <rPh sb="15" eb="17">
      <t>キニュウ</t>
    </rPh>
    <phoneticPr fontId="2"/>
  </si>
  <si>
    <t>)</t>
    <phoneticPr fontId="21"/>
  </si>
  <si>
    <t>(</t>
    <phoneticPr fontId="21"/>
  </si>
  <si>
    <t xml:space="preserve">団体名（ </t>
    <rPh sb="0" eb="3">
      <t>ダンタイメイ</t>
    </rPh>
    <phoneticPr fontId="2"/>
  </si>
  <si>
    <t>※ふりがなも必ずご記入　食物アレルギーをお持ちの方のみご記入ください（個人票も提出してください）</t>
    <rPh sb="6" eb="7">
      <t>カナラ</t>
    </rPh>
    <rPh sb="9" eb="11">
      <t>キニュウ</t>
    </rPh>
    <rPh sb="12" eb="14">
      <t>ショクモツ</t>
    </rPh>
    <rPh sb="21" eb="22">
      <t>モ</t>
    </rPh>
    <rPh sb="24" eb="25">
      <t>カタ</t>
    </rPh>
    <rPh sb="28" eb="30">
      <t>キニュウ</t>
    </rPh>
    <rPh sb="35" eb="38">
      <t>コジンヒョウ</t>
    </rPh>
    <rPh sb="39" eb="41">
      <t>テイシュツ</t>
    </rPh>
    <phoneticPr fontId="2"/>
  </si>
  <si>
    <r>
      <rPr>
        <b/>
        <sz val="16"/>
        <color rgb="FFFF0000"/>
        <rFont val="游ゴシック"/>
        <family val="3"/>
        <charset val="128"/>
        <scheme val="minor"/>
      </rPr>
      <t>NO,</t>
    </r>
    <r>
      <rPr>
        <b/>
        <sz val="20"/>
        <color rgb="FFFF0000"/>
        <rFont val="游ゴシック"/>
        <family val="3"/>
        <charset val="128"/>
        <scheme val="minor"/>
      </rPr>
      <t>1</t>
    </r>
    <phoneticPr fontId="2"/>
  </si>
  <si>
    <r>
      <rPr>
        <b/>
        <sz val="16"/>
        <color rgb="FFFF0000"/>
        <rFont val="游ゴシック"/>
        <family val="3"/>
        <charset val="128"/>
        <scheme val="minor"/>
      </rPr>
      <t>NO,</t>
    </r>
    <r>
      <rPr>
        <b/>
        <sz val="20"/>
        <color rgb="FFFF0000"/>
        <rFont val="游ゴシック"/>
        <family val="3"/>
        <charset val="128"/>
        <scheme val="minor"/>
      </rPr>
      <t>2</t>
    </r>
    <phoneticPr fontId="2"/>
  </si>
  <si>
    <t>牛肉９０ｇ  豚肉７０ｇ  ウインナー１本       　玉ねぎ５０ｇ    キャベツ５０ｇ　</t>
    <rPh sb="0" eb="2">
      <t>ギュウニク</t>
    </rPh>
    <rPh sb="7" eb="8">
      <t>ニク</t>
    </rPh>
    <rPh sb="19" eb="20">
      <t>ホン</t>
    </rPh>
    <phoneticPr fontId="21"/>
  </si>
  <si>
    <t>※免除決定額　　　　　　　　　　　　　</t>
    <phoneticPr fontId="2"/>
  </si>
  <si>
    <t>円</t>
  </si>
  <si>
    <t>人</t>
    <rPh sb="0" eb="1">
      <t>ニン</t>
    </rPh>
    <phoneticPr fontId="2"/>
  </si>
  <si>
    <t>代表者会　</t>
    <rPh sb="0" eb="3">
      <t>ダイヒョウシャ</t>
    </rPh>
    <rPh sb="3" eb="4">
      <t>カイ</t>
    </rPh>
    <phoneticPr fontId="2"/>
  </si>
  <si>
    <t>身体２級</t>
    <rPh sb="0" eb="2">
      <t>シンタイ</t>
    </rPh>
    <rPh sb="3" eb="4">
      <t>キュウ</t>
    </rPh>
    <phoneticPr fontId="2"/>
  </si>
  <si>
    <t>身体３～６級</t>
    <rPh sb="0" eb="2">
      <t>シンタイ</t>
    </rPh>
    <rPh sb="5" eb="6">
      <t>キュウ</t>
    </rPh>
    <phoneticPr fontId="2"/>
  </si>
  <si>
    <t>身体７級２つ以上</t>
    <rPh sb="0" eb="2">
      <t>シンタイ</t>
    </rPh>
    <rPh sb="3" eb="4">
      <t>キュウ</t>
    </rPh>
    <rPh sb="6" eb="8">
      <t>イジョウ</t>
    </rPh>
    <phoneticPr fontId="2"/>
  </si>
  <si>
    <t>療育B１～B２</t>
    <rPh sb="0" eb="2">
      <t>リョウイク</t>
    </rPh>
    <phoneticPr fontId="2"/>
  </si>
  <si>
    <t>療育A1～A２</t>
    <rPh sb="0" eb="2">
      <t>リョウイク</t>
    </rPh>
    <phoneticPr fontId="2"/>
  </si>
  <si>
    <t>精神1級</t>
    <rPh sb="0" eb="2">
      <t>セイシン</t>
    </rPh>
    <rPh sb="3" eb="4">
      <t>キュウ</t>
    </rPh>
    <phoneticPr fontId="2"/>
  </si>
  <si>
    <t>精神２～3級</t>
    <rPh sb="0" eb="2">
      <t>セイシン</t>
    </rPh>
    <rPh sb="5" eb="6">
      <t>キュウ</t>
    </rPh>
    <phoneticPr fontId="2"/>
  </si>
  <si>
    <t>複数の障がい</t>
    <rPh sb="0" eb="2">
      <t>フクスウ</t>
    </rPh>
    <rPh sb="3" eb="4">
      <t>ショウ</t>
    </rPh>
    <phoneticPr fontId="2"/>
  </si>
  <si>
    <t>前半</t>
    <rPh sb="0" eb="2">
      <t>ゼンハン</t>
    </rPh>
    <phoneticPr fontId="2"/>
  </si>
  <si>
    <t>後半</t>
    <rPh sb="0" eb="2">
      <t>コウハン</t>
    </rPh>
    <phoneticPr fontId="2"/>
  </si>
  <si>
    <t>監視船</t>
    <rPh sb="0" eb="3">
      <t>カンシセン</t>
    </rPh>
    <phoneticPr fontId="2"/>
  </si>
  <si>
    <t>ｺｰｽ</t>
    <phoneticPr fontId="2"/>
  </si>
  <si>
    <t>B</t>
    <phoneticPr fontId="2"/>
  </si>
  <si>
    <t>C</t>
    <phoneticPr fontId="2"/>
  </si>
  <si>
    <t>前後半</t>
    <rPh sb="0" eb="3">
      <t>ゼンコウハン</t>
    </rPh>
    <phoneticPr fontId="2"/>
  </si>
  <si>
    <t>振込先：天草四郎観光協会　０９６４－５６ー
電話確認後、持参可（上天草市大矢野町道の駅さんぱーる　駐車場隣接）</t>
    <rPh sb="0" eb="3">
      <t>フリコミサキ</t>
    </rPh>
    <rPh sb="22" eb="27">
      <t>デンワカクニンゴ</t>
    </rPh>
    <rPh sb="28" eb="30">
      <t>ジサン</t>
    </rPh>
    <phoneticPr fontId="2"/>
  </si>
  <si>
    <t>身体１</t>
    <rPh sb="0" eb="2">
      <t>シンタイ</t>
    </rPh>
    <phoneticPr fontId="2"/>
  </si>
  <si>
    <t>□</t>
  </si>
  <si>
    <t>□</t>
    <phoneticPr fontId="2"/>
  </si>
  <si>
    <t>☑</t>
    <phoneticPr fontId="2"/>
  </si>
  <si>
    <t>利用相談用紙と比較し、日程計画書を確認</t>
    <rPh sb="0" eb="2">
      <t>リヨウ</t>
    </rPh>
    <rPh sb="2" eb="4">
      <t>ソウダン</t>
    </rPh>
    <rPh sb="4" eb="6">
      <t>ヨウシ</t>
    </rPh>
    <rPh sb="7" eb="9">
      <t>ヒカク</t>
    </rPh>
    <rPh sb="11" eb="13">
      <t>ニッテイ</t>
    </rPh>
    <rPh sb="13" eb="16">
      <t>ケイカクショ</t>
    </rPh>
    <rPh sb="17" eb="19">
      <t>カクニン</t>
    </rPh>
    <phoneticPr fontId="21"/>
  </si>
  <si>
    <t>月</t>
    <rPh sb="0" eb="1">
      <t>ガツ</t>
    </rPh>
    <phoneticPr fontId="2"/>
  </si>
  <si>
    <t>日</t>
    <rPh sb="0" eb="1">
      <t>ニチ</t>
    </rPh>
    <phoneticPr fontId="2"/>
  </si>
  <si>
    <t>その他の連絡事項・団体とのやり取り</t>
    <rPh sb="2" eb="3">
      <t>タ</t>
    </rPh>
    <rPh sb="4" eb="6">
      <t>レンラク</t>
    </rPh>
    <rPh sb="6" eb="8">
      <t>ジコウ</t>
    </rPh>
    <rPh sb="9" eb="11">
      <t>ダンタイ</t>
    </rPh>
    <rPh sb="15" eb="16">
      <t>ト</t>
    </rPh>
    <phoneticPr fontId="21"/>
  </si>
  <si>
    <t>印刷後ファイルに閉じる</t>
    <rPh sb="0" eb="3">
      <t>インサツゴ</t>
    </rPh>
    <rPh sb="8" eb="9">
      <t>ト</t>
    </rPh>
    <phoneticPr fontId="2"/>
  </si>
  <si>
    <t>該当あり当日内訳を記載</t>
    <rPh sb="0" eb="2">
      <t>ガイトウ</t>
    </rPh>
    <rPh sb="4" eb="6">
      <t>トウジツ</t>
    </rPh>
    <rPh sb="6" eb="8">
      <t>ウチワケ</t>
    </rPh>
    <rPh sb="9" eb="11">
      <t>キサイ</t>
    </rPh>
    <phoneticPr fontId="21"/>
  </si>
  <si>
    <t>分</t>
    <rPh sb="0" eb="1">
      <t>フン</t>
    </rPh>
    <phoneticPr fontId="2"/>
  </si>
  <si>
    <t>時</t>
    <rPh sb="0" eb="1">
      <t>ジ</t>
    </rPh>
    <phoneticPr fontId="2"/>
  </si>
  <si>
    <t>００「</t>
    <phoneticPr fontId="2"/>
  </si>
  <si>
    <t>９：００～１２：００</t>
    <phoneticPr fontId="2"/>
  </si>
  <si>
    <t>夏7:30～</t>
    <rPh sb="0" eb="1">
      <t>ナツ</t>
    </rPh>
    <phoneticPr fontId="2"/>
  </si>
  <si>
    <t>冬8:00～</t>
    <rPh sb="0" eb="1">
      <t>フユ</t>
    </rPh>
    <phoneticPr fontId="2"/>
  </si>
  <si>
    <t>備考</t>
    <rPh sb="0" eb="2">
      <t>ビコウ</t>
    </rPh>
    <phoneticPr fontId="2"/>
  </si>
  <si>
    <r>
      <rPr>
        <b/>
        <sz val="14"/>
        <color rgb="FFFF0000"/>
        <rFont val="游ゴシック"/>
        <family val="3"/>
        <charset val="128"/>
        <scheme val="minor"/>
      </rPr>
      <t>入浴希望時間を入力</t>
    </r>
    <r>
      <rPr>
        <sz val="14"/>
        <color theme="1"/>
        <rFont val="游ゴシック"/>
        <family val="3"/>
        <charset val="128"/>
        <scheme val="minor"/>
      </rPr>
      <t>（時間の決定は代表者会)</t>
    </r>
    <rPh sb="0" eb="2">
      <t>ニュウヨク</t>
    </rPh>
    <rPh sb="2" eb="4">
      <t>キボウ</t>
    </rPh>
    <rPh sb="4" eb="6">
      <t>ジカン</t>
    </rPh>
    <rPh sb="7" eb="9">
      <t>ニュウリョク</t>
    </rPh>
    <rPh sb="10" eb="12">
      <t>ジカン</t>
    </rPh>
    <rPh sb="13" eb="15">
      <t>ケッテイ</t>
    </rPh>
    <rPh sb="16" eb="19">
      <t>ダイヒョウシャ</t>
    </rPh>
    <rPh sb="19" eb="20">
      <t>カイ</t>
    </rPh>
    <phoneticPr fontId="2"/>
  </si>
  <si>
    <t>仏島</t>
    <rPh sb="0" eb="2">
      <t>ホトケジマ</t>
    </rPh>
    <phoneticPr fontId="2"/>
  </si>
  <si>
    <t>西目</t>
    <rPh sb="0" eb="2">
      <t>ニシメ</t>
    </rPh>
    <phoneticPr fontId="2"/>
  </si>
  <si>
    <t>号艇</t>
  </si>
  <si>
    <t>中学生以上</t>
    <rPh sb="0" eb="3">
      <t>チュウガクセイ</t>
    </rPh>
    <rPh sb="3" eb="5">
      <t>イジョウ</t>
    </rPh>
    <phoneticPr fontId="2"/>
  </si>
  <si>
    <t>小学生以下</t>
    <rPh sb="0" eb="3">
      <t>ショウガクセイ</t>
    </rPh>
    <rPh sb="3" eb="5">
      <t>イカ</t>
    </rPh>
    <phoneticPr fontId="2"/>
  </si>
  <si>
    <t>例：２０８人は同時に乗船できないので、前後半に分かれて乗船
前半（96名）ペーロン６艇＜監視船２隻＞　後半（112名）ペーロン７艇＜監視船３隻＞　　
〇監視船　A船　計11,000円（前半/後半監視）〇監視船　B船　計11,000円（前半/後半監視）
〇監視船　C船  計 7,000円（後半のみ監視）　　合計29,000円</t>
    <phoneticPr fontId="2"/>
  </si>
  <si>
    <t>研修生
(人）</t>
    <rPh sb="0" eb="3">
      <t>ケンシュウセイ</t>
    </rPh>
    <rPh sb="5" eb="6">
      <t>ニン</t>
    </rPh>
    <phoneticPr fontId="2"/>
  </si>
  <si>
    <t>引率者
（人）</t>
    <rPh sb="0" eb="3">
      <t>インソツシャ</t>
    </rPh>
    <rPh sb="5" eb="6">
      <t>ニン</t>
    </rPh>
    <phoneticPr fontId="2"/>
  </si>
  <si>
    <t>実施日</t>
    <rPh sb="0" eb="1">
      <t>ミノル</t>
    </rPh>
    <rPh sb="1" eb="2">
      <t>シ</t>
    </rPh>
    <rPh sb="2" eb="3">
      <t>ヒ</t>
    </rPh>
    <phoneticPr fontId="2"/>
  </si>
  <si>
    <t>開始時間</t>
    <rPh sb="0" eb="4">
      <t>カイシジカン</t>
    </rPh>
    <phoneticPr fontId="2"/>
  </si>
  <si>
    <t>監視船
(隻)</t>
    <rPh sb="0" eb="3">
      <t>カンシセン</t>
    </rPh>
    <rPh sb="5" eb="6">
      <t>セキ</t>
    </rPh>
    <phoneticPr fontId="2"/>
  </si>
  <si>
    <t>引率者
(円)</t>
    <rPh sb="0" eb="3">
      <t>インソツシャ</t>
    </rPh>
    <rPh sb="5" eb="6">
      <t>エン</t>
    </rPh>
    <phoneticPr fontId="2"/>
  </si>
  <si>
    <t>研修生
(円)</t>
    <rPh sb="0" eb="3">
      <t>ケンシュウセイ</t>
    </rPh>
    <rPh sb="5" eb="6">
      <t>エン</t>
    </rPh>
    <phoneticPr fontId="2"/>
  </si>
  <si>
    <t>16
舵取</t>
    <rPh sb="3" eb="5">
      <t>カジト</t>
    </rPh>
    <phoneticPr fontId="2"/>
  </si>
  <si>
    <t>1８
舵取</t>
    <rPh sb="3" eb="5">
      <t>カジト</t>
    </rPh>
    <phoneticPr fontId="2"/>
  </si>
  <si>
    <t>ペーロン</t>
    <phoneticPr fontId="2"/>
  </si>
  <si>
    <r>
      <rPr>
        <sz val="16"/>
        <color rgb="FFFF0000"/>
        <rFont val="＠游ゴシック"/>
        <family val="3"/>
        <charset val="128"/>
      </rPr>
      <t>当日持参</t>
    </r>
    <r>
      <rPr>
        <sz val="16"/>
        <color theme="1"/>
        <rFont val="＠游ゴシック"/>
        <family val="3"/>
        <charset val="128"/>
      </rPr>
      <t>監視船</t>
    </r>
    <r>
      <rPr>
        <sz val="16"/>
        <color theme="1"/>
        <rFont val="＠游ゴシック"/>
        <family val="3"/>
      </rPr>
      <t>1</t>
    </r>
    <r>
      <rPr>
        <sz val="16"/>
        <color theme="1"/>
        <rFont val="MS UI Gothic"/>
        <family val="3"/>
        <charset val="128"/>
      </rPr>
      <t>隻（</t>
    </r>
    <r>
      <rPr>
        <sz val="16"/>
        <color theme="1"/>
        <rFont val="＠游ゴシック"/>
        <family val="3"/>
        <charset val="128"/>
      </rPr>
      <t>仏島</t>
    </r>
    <r>
      <rPr>
        <sz val="16"/>
        <color theme="1"/>
        <rFont val="MS UI Gothic"/>
        <family val="3"/>
        <charset val="128"/>
      </rPr>
      <t>ｺｰｽ</t>
    </r>
    <r>
      <rPr>
        <sz val="16"/>
        <color theme="1"/>
        <rFont val="＠游ゴシック"/>
        <family val="3"/>
      </rPr>
      <t>7,000</t>
    </r>
    <r>
      <rPr>
        <sz val="16"/>
        <color theme="1"/>
        <rFont val="＠游ゴシック"/>
        <family val="3"/>
        <charset val="128"/>
      </rPr>
      <t>円　西目</t>
    </r>
    <r>
      <rPr>
        <sz val="16"/>
        <color theme="1"/>
        <rFont val="MS UI Gothic"/>
        <family val="3"/>
        <charset val="128"/>
      </rPr>
      <t>ｺｰｽ</t>
    </r>
    <r>
      <rPr>
        <sz val="16"/>
        <color theme="1"/>
        <rFont val="＠游ゴシック"/>
        <family val="3"/>
      </rPr>
      <t>9,000</t>
    </r>
    <r>
      <rPr>
        <sz val="16"/>
        <color theme="1"/>
        <rFont val="＠游ゴシック"/>
        <family val="3"/>
        <charset val="128"/>
      </rPr>
      <t>円）　
（例：仏島ｺｰｽ　</t>
    </r>
    <r>
      <rPr>
        <sz val="16"/>
        <color rgb="FFFF0000"/>
        <rFont val="＠游ゴシック"/>
        <family val="3"/>
        <charset val="128"/>
      </rPr>
      <t>監視船２隻の場合、</t>
    </r>
    <r>
      <rPr>
        <sz val="16"/>
        <color rgb="FFFF0000"/>
        <rFont val="＠游ゴシック"/>
        <family val="3"/>
      </rPr>
      <t>7,000</t>
    </r>
    <r>
      <rPr>
        <sz val="16"/>
        <color rgb="FFFF0000"/>
        <rFont val="＠游ゴシック"/>
        <family val="3"/>
        <charset val="128"/>
      </rPr>
      <t>円を２つご準備お願いします。</t>
    </r>
    <r>
      <rPr>
        <sz val="16"/>
        <color theme="1"/>
        <rFont val="＠游ゴシック"/>
        <family val="3"/>
        <charset val="128"/>
      </rPr>
      <t>　各監視船から領収書（計２枚）</t>
    </r>
    <rPh sb="0" eb="2">
      <t>トウジツ</t>
    </rPh>
    <rPh sb="2" eb="4">
      <t>ジサン</t>
    </rPh>
    <rPh sb="4" eb="7">
      <t>カンシセン</t>
    </rPh>
    <rPh sb="8" eb="9">
      <t>セキ</t>
    </rPh>
    <rPh sb="37" eb="38">
      <t>レイ</t>
    </rPh>
    <rPh sb="39" eb="41">
      <t>ホトケジマ</t>
    </rPh>
    <rPh sb="45" eb="48">
      <t>カンシセン</t>
    </rPh>
    <rPh sb="49" eb="50">
      <t>セキ</t>
    </rPh>
    <rPh sb="51" eb="53">
      <t>バアイ</t>
    </rPh>
    <rPh sb="64" eb="66">
      <t>ジュンビ</t>
    </rPh>
    <rPh sb="67" eb="68">
      <t>ネガ</t>
    </rPh>
    <rPh sb="74" eb="75">
      <t>カク</t>
    </rPh>
    <rPh sb="75" eb="78">
      <t>カンシセン</t>
    </rPh>
    <rPh sb="80" eb="83">
      <t>リョウシュウショ</t>
    </rPh>
    <rPh sb="84" eb="85">
      <t>ケイ</t>
    </rPh>
    <rPh sb="86" eb="87">
      <t>マイ</t>
    </rPh>
    <phoneticPr fontId="2"/>
  </si>
  <si>
    <t>利用
艇数
(艇)</t>
    <rPh sb="0" eb="2">
      <t>リヨウ</t>
    </rPh>
    <rPh sb="3" eb="4">
      <t>テイ</t>
    </rPh>
    <rPh sb="4" eb="5">
      <t>スウ</t>
    </rPh>
    <rPh sb="7" eb="8">
      <t>テイ</t>
    </rPh>
    <phoneticPr fontId="2"/>
  </si>
  <si>
    <t>仏島
or
西目</t>
    <rPh sb="0" eb="1">
      <t>ホトケ</t>
    </rPh>
    <rPh sb="1" eb="2">
      <t>ジマ</t>
    </rPh>
    <rPh sb="6" eb="8">
      <t>ニシメ</t>
    </rPh>
    <phoneticPr fontId="2"/>
  </si>
  <si>
    <t>乗船人数</t>
    <rPh sb="0" eb="2">
      <t>ジョウセン</t>
    </rPh>
    <rPh sb="2" eb="4">
      <t>ニンズウ</t>
    </rPh>
    <phoneticPr fontId="2"/>
  </si>
  <si>
    <t>合計</t>
  </si>
  <si>
    <r>
      <rPr>
        <b/>
        <sz val="6"/>
        <rFont val="＠メイリオ"/>
        <family val="3"/>
        <charset val="128"/>
      </rPr>
      <t>保護者</t>
    </r>
    <r>
      <rPr>
        <b/>
        <sz val="8"/>
        <rFont val="＠メイリオ"/>
        <family val="3"/>
        <charset val="128"/>
      </rPr>
      <t xml:space="preserve">
</t>
    </r>
    <r>
      <rPr>
        <b/>
        <sz val="7"/>
        <rFont val="＠メイリオ"/>
        <family val="3"/>
        <charset val="128"/>
      </rPr>
      <t xml:space="preserve">大学生
</t>
    </r>
    <r>
      <rPr>
        <b/>
        <sz val="7"/>
        <rFont val="MS UI Gothic"/>
        <family val="3"/>
        <charset val="128"/>
      </rPr>
      <t>その他</t>
    </r>
    <rPh sb="0" eb="3">
      <t>ホゴシャ</t>
    </rPh>
    <rPh sb="4" eb="5">
      <t>ダイ</t>
    </rPh>
    <rPh sb="5" eb="7">
      <t>ガクセイ</t>
    </rPh>
    <rPh sb="10" eb="11">
      <t>タ</t>
    </rPh>
    <phoneticPr fontId="2"/>
  </si>
  <si>
    <t xml:space="preserve">注文弁当種類 </t>
    <rPh sb="4" eb="6">
      <t>シュルイ</t>
    </rPh>
    <phoneticPr fontId="2"/>
  </si>
  <si>
    <t>ピザ/パン</t>
    <phoneticPr fontId="2"/>
  </si>
  <si>
    <t>野外炊飯</t>
    <rPh sb="0" eb="4">
      <t>ヤガイスイハン</t>
    </rPh>
    <phoneticPr fontId="2"/>
  </si>
  <si>
    <t>○</t>
    <phoneticPr fontId="2"/>
  </si>
  <si>
    <t>BBQ</t>
    <phoneticPr fontId="2"/>
  </si>
  <si>
    <t>引</t>
    <rPh sb="0" eb="1">
      <t>イン</t>
    </rPh>
    <phoneticPr fontId="21"/>
  </si>
  <si>
    <t>研</t>
    <rPh sb="0" eb="1">
      <t>ケン</t>
    </rPh>
    <phoneticPr fontId="21"/>
  </si>
  <si>
    <t>様</t>
    <rPh sb="0" eb="1">
      <t>サマ</t>
    </rPh>
    <phoneticPr fontId="21"/>
  </si>
  <si>
    <t>団体サイン</t>
    <rPh sb="0" eb="2">
      <t>ダンタイ</t>
    </rPh>
    <phoneticPr fontId="2"/>
  </si>
  <si>
    <t>前半</t>
    <rPh sb="0" eb="2">
      <t>ゼンハン</t>
    </rPh>
    <phoneticPr fontId="2"/>
  </si>
  <si>
    <t>後半</t>
    <rPh sb="0" eb="2">
      <t>コウハン</t>
    </rPh>
    <phoneticPr fontId="2"/>
  </si>
  <si>
    <r>
      <t xml:space="preserve">監視船代
</t>
    </r>
    <r>
      <rPr>
        <sz val="16"/>
        <color rgb="FFFF0000"/>
        <rFont val="＠游ゴシック"/>
        <family val="3"/>
        <charset val="128"/>
      </rPr>
      <t>当日持参(円</t>
    </r>
    <r>
      <rPr>
        <sz val="16"/>
        <rFont val="＠游ゴシック"/>
        <family val="3"/>
        <charset val="128"/>
      </rPr>
      <t>)</t>
    </r>
    <phoneticPr fontId="2"/>
  </si>
  <si>
    <t>×</t>
  </si>
  <si>
    <t>×</t>
    <phoneticPr fontId="2"/>
  </si>
  <si>
    <t>夜の活動　１９：００～２０：３０</t>
    <rPh sb="0" eb="1">
      <t>ヨル</t>
    </rPh>
    <rPh sb="2" eb="4">
      <t>カツドウ</t>
    </rPh>
    <phoneticPr fontId="2"/>
  </si>
  <si>
    <t>×</t>
    <phoneticPr fontId="2"/>
  </si>
  <si>
    <t>例</t>
    <rPh sb="0" eb="1">
      <t>レイ</t>
    </rPh>
    <phoneticPr fontId="2"/>
  </si>
  <si>
    <t>朝のつどい</t>
    <rPh sb="0" eb="1">
      <t>アサ</t>
    </rPh>
    <phoneticPr fontId="2"/>
  </si>
  <si>
    <t>ペーロン活動表</t>
    <rPh sb="4" eb="6">
      <t>カツドウ</t>
    </rPh>
    <rPh sb="6" eb="7">
      <t>ヒョウ</t>
    </rPh>
    <phoneticPr fontId="2"/>
  </si>
  <si>
    <r>
      <t>連合で監視船代を折半する団体
（例：監視船代を半分づつ→監視船</t>
    </r>
    <r>
      <rPr>
        <sz val="14"/>
        <color theme="1"/>
        <rFont val="MS UI Gothic"/>
        <family val="3"/>
        <charset val="128"/>
      </rPr>
      <t>　</t>
    </r>
    <r>
      <rPr>
        <sz val="14"/>
        <color theme="1"/>
        <rFont val="＠游ゴシック"/>
        <family val="3"/>
        <charset val="128"/>
      </rPr>
      <t>0.5</t>
    </r>
    <r>
      <rPr>
        <sz val="14"/>
        <color theme="1"/>
        <rFont val="MS UI Gothic"/>
        <family val="3"/>
        <charset val="128"/>
      </rPr>
      <t>隻  3500円など</t>
    </r>
    <r>
      <rPr>
        <sz val="14"/>
        <color theme="1"/>
        <rFont val="＠游ゴシック"/>
        <family val="3"/>
        <charset val="128"/>
      </rPr>
      <t>）</t>
    </r>
    <rPh sb="0" eb="2">
      <t>レンゴウ</t>
    </rPh>
    <rPh sb="3" eb="7">
      <t>カンシセンダイ</t>
    </rPh>
    <rPh sb="8" eb="10">
      <t>セッパン</t>
    </rPh>
    <rPh sb="12" eb="14">
      <t>ダンタイ</t>
    </rPh>
    <rPh sb="16" eb="17">
      <t>レイ</t>
    </rPh>
    <rPh sb="18" eb="21">
      <t>カンシセン</t>
    </rPh>
    <rPh sb="21" eb="22">
      <t>ダイ</t>
    </rPh>
    <rPh sb="23" eb="25">
      <t>ハンブン</t>
    </rPh>
    <rPh sb="28" eb="31">
      <t>カンシセン</t>
    </rPh>
    <rPh sb="35" eb="36">
      <t>セキ</t>
    </rPh>
    <rPh sb="42" eb="43">
      <t>エン</t>
    </rPh>
    <phoneticPr fontId="2"/>
  </si>
  <si>
    <t>団 体 名</t>
    <rPh sb="0" eb="1">
      <t>ダン</t>
    </rPh>
    <rPh sb="2" eb="3">
      <t>カラダ</t>
    </rPh>
    <rPh sb="4" eb="5">
      <t>ナ</t>
    </rPh>
    <phoneticPr fontId="2"/>
  </si>
  <si>
    <t>仏島ｺｰｽ</t>
    <rPh sb="0" eb="2">
      <t>ホトケジマ</t>
    </rPh>
    <phoneticPr fontId="2"/>
  </si>
  <si>
    <r>
      <rPr>
        <sz val="24"/>
        <color rgb="FFFF0000"/>
        <rFont val="游ゴシック"/>
        <family val="3"/>
        <charset val="128"/>
        <scheme val="minor"/>
      </rPr>
      <t>後半</t>
    </r>
    <r>
      <rPr>
        <sz val="24"/>
        <color theme="1"/>
        <rFont val="游ゴシック"/>
        <family val="3"/>
        <charset val="128"/>
        <scheme val="minor"/>
      </rPr>
      <t>実施団体名</t>
    </r>
    <rPh sb="0" eb="2">
      <t>コウハン</t>
    </rPh>
    <rPh sb="2" eb="4">
      <t>ジッシ</t>
    </rPh>
    <rPh sb="4" eb="7">
      <t>ダンタイメイ</t>
    </rPh>
    <phoneticPr fontId="2"/>
  </si>
  <si>
    <r>
      <t>食材注文表</t>
    </r>
    <r>
      <rPr>
        <b/>
        <sz val="22"/>
        <color theme="1"/>
        <rFont val="ＭＳ 明朝"/>
        <family val="1"/>
        <charset val="128"/>
      </rPr>
      <t>(石窯/野外炊飯等）</t>
    </r>
    <rPh sb="0" eb="2">
      <t>ショクザイ</t>
    </rPh>
    <rPh sb="2" eb="4">
      <t>チュウモン</t>
    </rPh>
    <rPh sb="4" eb="5">
      <t>ヒョウ</t>
    </rPh>
    <rPh sb="13" eb="14">
      <t>トウ</t>
    </rPh>
    <phoneticPr fontId="21"/>
  </si>
  <si>
    <t>個人票</t>
    <rPh sb="0" eb="2">
      <t>コジン</t>
    </rPh>
    <rPh sb="2" eb="3">
      <t>ヒョウ</t>
    </rPh>
    <phoneticPr fontId="2"/>
  </si>
  <si>
    <t>月</t>
    <rPh sb="0" eb="1">
      <t>ガツ</t>
    </rPh>
    <phoneticPr fontId="2"/>
  </si>
  <si>
    <t>日</t>
    <rPh sb="0" eb="1">
      <t>ニチ</t>
    </rPh>
    <phoneticPr fontId="2"/>
  </si>
  <si>
    <t>～</t>
    <phoneticPr fontId="2"/>
  </si>
  <si>
    <t>ペーロン活動表</t>
    <rPh sb="4" eb="6">
      <t>カツドウ</t>
    </rPh>
    <rPh sb="6" eb="7">
      <t>ヒョウ</t>
    </rPh>
    <phoneticPr fontId="21"/>
  </si>
  <si>
    <t>ペーロン乗船料　　1人３００円</t>
    <rPh sb="4" eb="6">
      <t>ジョウセン</t>
    </rPh>
    <rPh sb="6" eb="7">
      <t>リョウ</t>
    </rPh>
    <rPh sb="10" eb="11">
      <t>ニン</t>
    </rPh>
    <rPh sb="14" eb="15">
      <t>エン</t>
    </rPh>
    <phoneticPr fontId="2"/>
  </si>
  <si>
    <t>仏島</t>
    <rPh sb="0" eb="2">
      <t>ホトケジマ</t>
    </rPh>
    <phoneticPr fontId="2"/>
  </si>
  <si>
    <t>西目</t>
    <rPh sb="0" eb="2">
      <t>ニシメ</t>
    </rPh>
    <phoneticPr fontId="2"/>
  </si>
  <si>
    <t>/</t>
    <phoneticPr fontId="2"/>
  </si>
  <si>
    <t>ペットボトル用ゴミ袋
（　　　枚）</t>
    <rPh sb="6" eb="7">
      <t>ヨウ</t>
    </rPh>
    <rPh sb="9" eb="10">
      <t>ブクロ</t>
    </rPh>
    <rPh sb="15" eb="16">
      <t>マイ</t>
    </rPh>
    <phoneticPr fontId="2"/>
  </si>
  <si>
    <t>１日目</t>
    <rPh sb="1" eb="2">
      <t>ニチ</t>
    </rPh>
    <rPh sb="2" eb="3">
      <t>メ</t>
    </rPh>
    <phoneticPr fontId="2"/>
  </si>
  <si>
    <t>３日目</t>
    <rPh sb="1" eb="2">
      <t>ニチ</t>
    </rPh>
    <rPh sb="2" eb="3">
      <t>メ</t>
    </rPh>
    <phoneticPr fontId="2"/>
  </si>
  <si>
    <r>
      <rPr>
        <sz val="22"/>
        <color theme="1"/>
        <rFont val="ＭＳ 明朝"/>
        <family val="1"/>
        <charset val="128"/>
      </rPr>
      <t>活動班</t>
    </r>
    <r>
      <rPr>
        <sz val="16"/>
        <color theme="1"/>
        <rFont val="ＭＳ 明朝"/>
        <family val="1"/>
        <charset val="128"/>
      </rPr>
      <t xml:space="preserve">
1セット（２班）</t>
    </r>
    <rPh sb="0" eb="3">
      <t>カツドウハン</t>
    </rPh>
    <rPh sb="10" eb="11">
      <t>ハン</t>
    </rPh>
    <phoneticPr fontId="2"/>
  </si>
  <si>
    <t>１班(５～６人分)</t>
    <rPh sb="1" eb="2">
      <t>ハン</t>
    </rPh>
    <rPh sb="6" eb="8">
      <t>ニンブン</t>
    </rPh>
    <phoneticPr fontId="2"/>
  </si>
  <si>
    <t>※必要な網の大きさ
1台に40㎝×60㎝以上</t>
    <rPh sb="1" eb="3">
      <t>ヒツヨウ</t>
    </rPh>
    <rPh sb="4" eb="5">
      <t>アミ</t>
    </rPh>
    <rPh sb="6" eb="7">
      <t>オオ</t>
    </rPh>
    <rPh sb="11" eb="12">
      <t>ダイ</t>
    </rPh>
    <rPh sb="20" eb="22">
      <t>イジョウ</t>
    </rPh>
    <phoneticPr fontId="2"/>
  </si>
  <si>
    <t>①エプロン  ②三角巾　③マスク　④取り皿
⑤紙コップ　⑥新聞紙　⑦ウエットティッシュ　
⑧ゴミ袋(50円購入可）</t>
    <rPh sb="8" eb="10">
      <t>ミスミ</t>
    </rPh>
    <rPh sb="10" eb="11">
      <t>キン</t>
    </rPh>
    <rPh sb="18" eb="19">
      <t>ト</t>
    </rPh>
    <rPh sb="20" eb="21">
      <t>ザラ</t>
    </rPh>
    <rPh sb="23" eb="24">
      <t>カミ</t>
    </rPh>
    <rPh sb="29" eb="32">
      <t>シンブンシ</t>
    </rPh>
    <rPh sb="48" eb="49">
      <t>ブクロ</t>
    </rPh>
    <rPh sb="52" eb="53">
      <t>エン</t>
    </rPh>
    <rPh sb="53" eb="55">
      <t>コウニュウ</t>
    </rPh>
    <rPh sb="55" eb="56">
      <t>カ</t>
    </rPh>
    <phoneticPr fontId="21"/>
  </si>
  <si>
    <r>
      <rPr>
        <b/>
        <sz val="16"/>
        <color rgb="FFFF0000"/>
        <rFont val="游ゴシック"/>
        <family val="3"/>
        <charset val="128"/>
        <scheme val="minor"/>
      </rPr>
      <t>後日振込</t>
    </r>
    <r>
      <rPr>
        <sz val="16"/>
        <rFont val="游ゴシック"/>
        <family val="3"/>
        <charset val="128"/>
        <scheme val="minor"/>
      </rPr>
      <t xml:space="preserve">
合計（円）</t>
    </r>
    <rPh sb="0" eb="2">
      <t>ゴジツ</t>
    </rPh>
    <rPh sb="2" eb="4">
      <t>フリコミ</t>
    </rPh>
    <rPh sb="5" eb="7">
      <t>ゴウケイ</t>
    </rPh>
    <rPh sb="8" eb="9">
      <t>エン</t>
    </rPh>
    <phoneticPr fontId="2"/>
  </si>
  <si>
    <r>
      <rPr>
        <b/>
        <sz val="16"/>
        <color rgb="FFFF0000"/>
        <rFont val="ＭＳ Ｐゴシック"/>
        <family val="3"/>
        <charset val="128"/>
      </rPr>
      <t xml:space="preserve">当日持参
</t>
    </r>
    <r>
      <rPr>
        <sz val="16"/>
        <rFont val="ＭＳ Ｐゴシック"/>
        <family val="3"/>
        <charset val="128"/>
      </rPr>
      <t>合計(円)</t>
    </r>
    <rPh sb="5" eb="7">
      <t>ゴウケイ</t>
    </rPh>
    <phoneticPr fontId="2"/>
  </si>
  <si>
    <t>※舵取りは引率者（大人）の方が担当となります。</t>
    <rPh sb="1" eb="3">
      <t>カジト</t>
    </rPh>
    <rPh sb="5" eb="8">
      <t>インソツシャ</t>
    </rPh>
    <rPh sb="9" eb="11">
      <t>オトナ</t>
    </rPh>
    <rPh sb="13" eb="14">
      <t>カタ</t>
    </rPh>
    <rPh sb="15" eb="17">
      <t>タントウ</t>
    </rPh>
    <phoneticPr fontId="2"/>
  </si>
  <si>
    <t>肉のみ：牛肉120ｇ豚肉100ｇ</t>
    <rPh sb="0" eb="1">
      <t>ニク</t>
    </rPh>
    <rPh sb="4" eb="6">
      <t>ギュウニク</t>
    </rPh>
    <rPh sb="10" eb="12">
      <t>ブタニク</t>
    </rPh>
    <phoneticPr fontId="2"/>
  </si>
  <si>
    <t>味噌汁（１人分）</t>
    <rPh sb="0" eb="3">
      <t>ミソシル</t>
    </rPh>
    <rPh sb="5" eb="6">
      <t>ニン</t>
    </rPh>
    <rPh sb="6" eb="7">
      <t>ブン</t>
    </rPh>
    <phoneticPr fontId="2"/>
  </si>
  <si>
    <t>米　1合</t>
    <rPh sb="0" eb="1">
      <t>コメ</t>
    </rPh>
    <rPh sb="3" eb="4">
      <t>ゴウ</t>
    </rPh>
    <phoneticPr fontId="2"/>
  </si>
  <si>
    <t>洗って返却(翌日点検）
汚れ等が残っている場合
洗い直しとなります</t>
    <rPh sb="0" eb="1">
      <t>アラ</t>
    </rPh>
    <rPh sb="2" eb="4">
      <t>ヨクジツ</t>
    </rPh>
    <rPh sb="6" eb="8">
      <t>ヨクジツ</t>
    </rPh>
    <rPh sb="7" eb="8">
      <t>ヨゴ</t>
    </rPh>
    <rPh sb="9" eb="10">
      <t>トウ</t>
    </rPh>
    <rPh sb="12" eb="13">
      <t>オ</t>
    </rPh>
    <rPh sb="16" eb="17">
      <t>ノコ</t>
    </rPh>
    <rPh sb="21" eb="22">
      <t>アラ</t>
    </rPh>
    <phoneticPr fontId="2"/>
  </si>
  <si>
    <r>
      <t>①炭 ②着火剤 ③うちわ ④新聞紙 ⑤マッチ等 ⑥紙皿　　　 
⑦箸 ⑧</t>
    </r>
    <r>
      <rPr>
        <b/>
        <sz val="18"/>
        <color rgb="FFFF0000"/>
        <rFont val="ＭＳ 明朝"/>
        <family val="1"/>
        <charset val="128"/>
      </rPr>
      <t>網×台数分</t>
    </r>
    <r>
      <rPr>
        <sz val="18"/>
        <color theme="1"/>
        <rFont val="ＭＳ 明朝"/>
        <family val="1"/>
        <charset val="128"/>
      </rPr>
      <t xml:space="preserve"> ⑩ラップ ⑪塩コショウ等
⑪アルミホイル⑫ゴミ袋(50円購入可)⑭焼き肉のたれ</t>
    </r>
    <rPh sb="1" eb="2">
      <t>スミ</t>
    </rPh>
    <rPh sb="4" eb="7">
      <t>チャッカザイ</t>
    </rPh>
    <rPh sb="14" eb="17">
      <t>シンブンシ</t>
    </rPh>
    <rPh sb="22" eb="23">
      <t>トウ</t>
    </rPh>
    <rPh sb="38" eb="40">
      <t>ダイスウ</t>
    </rPh>
    <rPh sb="40" eb="41">
      <t>ブン</t>
    </rPh>
    <rPh sb="64" eb="65">
      <t>ブクロ</t>
    </rPh>
    <rPh sb="68" eb="69">
      <t>エン</t>
    </rPh>
    <rPh sb="69" eb="71">
      <t>コウニュウ</t>
    </rPh>
    <rPh sb="71" eb="72">
      <t>カ</t>
    </rPh>
    <rPh sb="74" eb="75">
      <t>ヤ</t>
    </rPh>
    <rPh sb="76" eb="77">
      <t>ニク</t>
    </rPh>
    <phoneticPr fontId="21"/>
  </si>
  <si>
    <t>①新聞紙 ②食器用洗剤 ③クレンザー ④軍手 ⑤マッチ等　⑥ﾊﾝﾄﾞｿｰﾌﾟ　⑦ゴミ袋（50円購入可）
⑧布巾　⑨コップ ⑩箸 ⑪お椀</t>
    <rPh sb="1" eb="4">
      <t>シンブンシ</t>
    </rPh>
    <rPh sb="6" eb="9">
      <t>ショッキヨウ</t>
    </rPh>
    <rPh sb="9" eb="11">
      <t>センザイ</t>
    </rPh>
    <rPh sb="20" eb="22">
      <t>グンテ</t>
    </rPh>
    <rPh sb="27" eb="28">
      <t>トウ</t>
    </rPh>
    <rPh sb="53" eb="55">
      <t>フキン</t>
    </rPh>
    <rPh sb="66" eb="67">
      <t>ワン</t>
    </rPh>
    <phoneticPr fontId="21"/>
  </si>
  <si>
    <t>カレー:①～⑦　⑫カレー皿　⑬スプーン　⑭サラダ油</t>
    <phoneticPr fontId="21"/>
  </si>
  <si>
    <r>
      <t>昼食/</t>
    </r>
    <r>
      <rPr>
        <b/>
        <sz val="14"/>
        <color rgb="FFFF0000"/>
        <rFont val="游ゴシック"/>
        <family val="3"/>
        <charset val="128"/>
        <scheme val="minor"/>
      </rPr>
      <t>受取時間</t>
    </r>
    <rPh sb="0" eb="2">
      <t>チュウショク</t>
    </rPh>
    <rPh sb="3" eb="5">
      <t>ウケトリ</t>
    </rPh>
    <rPh sb="5" eb="7">
      <t>ジカン</t>
    </rPh>
    <phoneticPr fontId="2"/>
  </si>
  <si>
    <r>
      <t>夕食／</t>
    </r>
    <r>
      <rPr>
        <b/>
        <sz val="14"/>
        <color rgb="FFFF0000"/>
        <rFont val="游ゴシック"/>
        <family val="3"/>
        <charset val="128"/>
        <scheme val="minor"/>
      </rPr>
      <t>受取時間</t>
    </r>
    <rPh sb="0" eb="2">
      <t>ユウショク</t>
    </rPh>
    <rPh sb="3" eb="5">
      <t>ウケトリ</t>
    </rPh>
    <rPh sb="5" eb="7">
      <t>ジカン</t>
    </rPh>
    <phoneticPr fontId="2"/>
  </si>
  <si>
    <t>）泊（</t>
    <rPh sb="1" eb="2">
      <t>ハク</t>
    </rPh>
    <phoneticPr fontId="2"/>
  </si>
  <si>
    <t>食数</t>
    <rPh sb="0" eb="1">
      <t>ショク</t>
    </rPh>
    <rPh sb="1" eb="2">
      <t>カズ</t>
    </rPh>
    <phoneticPr fontId="2"/>
  </si>
  <si>
    <r>
      <rPr>
        <u/>
        <sz val="18"/>
        <color theme="1"/>
        <rFont val="ＭＳ 明朝"/>
        <family val="1"/>
        <charset val="128"/>
      </rPr>
      <t>ピザ：最大注文　６セットまで</t>
    </r>
    <r>
      <rPr>
        <sz val="16"/>
        <color theme="1"/>
        <rFont val="ＭＳ 明朝"/>
        <family val="1"/>
        <charset val="128"/>
      </rPr>
      <t xml:space="preserve">
（１人0.5枚食べる場合:1セット１２人分） </t>
    </r>
    <r>
      <rPr>
        <u/>
        <sz val="18"/>
        <color theme="1"/>
        <rFont val="ＭＳ 明朝"/>
        <family val="1"/>
        <charset val="128"/>
      </rPr>
      <t>パン：最大注文　５セットまで</t>
    </r>
    <rPh sb="17" eb="18">
      <t>ヒト</t>
    </rPh>
    <rPh sb="21" eb="22">
      <t>マイ</t>
    </rPh>
    <rPh sb="22" eb="23">
      <t>タ</t>
    </rPh>
    <rPh sb="25" eb="27">
      <t>バアイ</t>
    </rPh>
    <rPh sb="34" eb="36">
      <t>ニンブン</t>
    </rPh>
    <phoneticPr fontId="21"/>
  </si>
  <si>
    <t>調理済み</t>
    <rPh sb="0" eb="3">
      <t>チョウリズ</t>
    </rPh>
    <phoneticPr fontId="2"/>
  </si>
  <si>
    <t>創作活動・その他</t>
    <rPh sb="0" eb="2">
      <t>ソウサク</t>
    </rPh>
    <rPh sb="2" eb="4">
      <t>カツドウ</t>
    </rPh>
    <rPh sb="7" eb="8">
      <t>タ</t>
    </rPh>
    <phoneticPr fontId="2"/>
  </si>
  <si>
    <r>
      <t>※食物アレルギーに該当する場合は、HPより
別紙「</t>
    </r>
    <r>
      <rPr>
        <b/>
        <sz val="14"/>
        <color rgb="FFFF0000"/>
        <rFont val="＠游ゴシック"/>
        <family val="3"/>
        <charset val="128"/>
      </rPr>
      <t>アレルギー確認票(個人用）</t>
    </r>
    <r>
      <rPr>
        <sz val="14"/>
        <color theme="1"/>
        <rFont val="＠游ゴシック"/>
        <family val="3"/>
        <charset val="128"/>
      </rPr>
      <t>」をご提出ください。</t>
    </r>
    <rPh sb="1" eb="3">
      <t>ショクモツ</t>
    </rPh>
    <rPh sb="9" eb="11">
      <t>ガイトウ</t>
    </rPh>
    <rPh sb="13" eb="15">
      <t>バアイ</t>
    </rPh>
    <rPh sb="22" eb="24">
      <t>ベッシ</t>
    </rPh>
    <rPh sb="30" eb="32">
      <t>カクニン</t>
    </rPh>
    <rPh sb="32" eb="33">
      <t>ヒョウ</t>
    </rPh>
    <rPh sb="34" eb="36">
      <t>コジン</t>
    </rPh>
    <rPh sb="36" eb="37">
      <t>ヨウ</t>
    </rPh>
    <rPh sb="41" eb="43">
      <t>テイシュツ</t>
    </rPh>
    <phoneticPr fontId="21"/>
  </si>
  <si>
    <t>免除</t>
    <rPh sb="0" eb="2">
      <t>メンジョ</t>
    </rPh>
    <phoneticPr fontId="2"/>
  </si>
  <si>
    <t>1日目</t>
    <rPh sb="1" eb="3">
      <t>ニチメ</t>
    </rPh>
    <phoneticPr fontId="2"/>
  </si>
  <si>
    <t>2日目</t>
    <rPh sb="1" eb="3">
      <t>ニチメ</t>
    </rPh>
    <phoneticPr fontId="2"/>
  </si>
  <si>
    <t>介護者</t>
    <rPh sb="0" eb="3">
      <t>カイゴシャ</t>
    </rPh>
    <phoneticPr fontId="2"/>
  </si>
  <si>
    <t>幼児</t>
    <rPh sb="0" eb="2">
      <t>ヨウジ</t>
    </rPh>
    <phoneticPr fontId="2"/>
  </si>
  <si>
    <t>免除者</t>
    <rPh sb="0" eb="3">
      <t>メンジョシャ</t>
    </rPh>
    <phoneticPr fontId="2"/>
  </si>
  <si>
    <t>一般　引そ
免除者</t>
    <rPh sb="0" eb="2">
      <t>イッパン</t>
    </rPh>
    <rPh sb="3" eb="4">
      <t>イン</t>
    </rPh>
    <rPh sb="6" eb="8">
      <t>メンジョ</t>
    </rPh>
    <rPh sb="8" eb="9">
      <t>シャ</t>
    </rPh>
    <phoneticPr fontId="2"/>
  </si>
  <si>
    <t>引率者
保護者
学生/他</t>
    <rPh sb="0" eb="3">
      <t>インソツシャ</t>
    </rPh>
    <rPh sb="4" eb="7">
      <t>ホゴシャ</t>
    </rPh>
    <rPh sb="8" eb="10">
      <t>ガクセイ</t>
    </rPh>
    <rPh sb="9" eb="10">
      <t>セイ</t>
    </rPh>
    <rPh sb="11" eb="12">
      <t>タ</t>
    </rPh>
    <phoneticPr fontId="2"/>
  </si>
  <si>
    <t>②後日振込（振込手数料は団体負担）</t>
    <rPh sb="1" eb="3">
      <t>ゴジツ</t>
    </rPh>
    <rPh sb="3" eb="5">
      <t>フリコミ</t>
    </rPh>
    <rPh sb="6" eb="8">
      <t>フリコミ</t>
    </rPh>
    <rPh sb="8" eb="11">
      <t>テスウリョウ</t>
    </rPh>
    <rPh sb="12" eb="14">
      <t>ダンタイ</t>
    </rPh>
    <rPh sb="14" eb="16">
      <t>フタン</t>
    </rPh>
    <phoneticPr fontId="2"/>
  </si>
  <si>
    <t>① 申請書等を送付したアドレス</t>
    <rPh sb="2" eb="5">
      <t>シンセイショ</t>
    </rPh>
    <rPh sb="5" eb="6">
      <t>ナド</t>
    </rPh>
    <rPh sb="7" eb="9">
      <t>ソウフ</t>
    </rPh>
    <phoneticPr fontId="2"/>
  </si>
  <si>
    <t>② 他のメールアドレスへ（当日確認）</t>
    <rPh sb="2" eb="3">
      <t>タ</t>
    </rPh>
    <rPh sb="13" eb="15">
      <t>トウジツ</t>
    </rPh>
    <rPh sb="15" eb="17">
      <t>カクニン</t>
    </rPh>
    <phoneticPr fontId="2"/>
  </si>
  <si>
    <t>Pキャップフォルダー</t>
    <phoneticPr fontId="2"/>
  </si>
  <si>
    <t>Pキャップフォルダー(リジンあり）</t>
    <phoneticPr fontId="2"/>
  </si>
  <si>
    <t>金額</t>
    <rPh sb="0" eb="2">
      <t>キンガク</t>
    </rPh>
    <phoneticPr fontId="2"/>
  </si>
  <si>
    <r>
      <rPr>
        <b/>
        <sz val="16"/>
        <color theme="1"/>
        <rFont val="ＭＳ 明朝"/>
        <family val="1"/>
        <charset val="128"/>
      </rPr>
      <t>野外炊飯用具借用</t>
    </r>
    <r>
      <rPr>
        <sz val="14"/>
        <color theme="1"/>
        <rFont val="ＭＳ 明朝"/>
        <family val="1"/>
        <charset val="128"/>
      </rPr>
      <t>(持参の場合：記入不要)</t>
    </r>
    <rPh sb="0" eb="4">
      <t>ヤガイスイハン</t>
    </rPh>
    <rPh sb="4" eb="6">
      <t>ヨウグ</t>
    </rPh>
    <rPh sb="6" eb="8">
      <t>シャクヨウ</t>
    </rPh>
    <phoneticPr fontId="2"/>
  </si>
  <si>
    <t>付け（指定）天青宿　第</t>
    <rPh sb="0" eb="1">
      <t>ツ</t>
    </rPh>
    <rPh sb="3" eb="5">
      <t>シテイ</t>
    </rPh>
    <rPh sb="6" eb="7">
      <t>アマ</t>
    </rPh>
    <rPh sb="7" eb="8">
      <t>セイ</t>
    </rPh>
    <rPh sb="8" eb="9">
      <t>シュク</t>
    </rPh>
    <rPh sb="10" eb="11">
      <t>ダイ</t>
    </rPh>
    <phoneticPr fontId="21"/>
  </si>
  <si>
    <t>天候不良のため</t>
    <rPh sb="0" eb="2">
      <t>テンコウ</t>
    </rPh>
    <rPh sb="2" eb="4">
      <t>フリョウ</t>
    </rPh>
    <phoneticPr fontId="2"/>
  </si>
  <si>
    <t>その他（</t>
    <rPh sb="2" eb="3">
      <t>タ</t>
    </rPh>
    <phoneticPr fontId="2"/>
  </si>
  <si>
    <t>カートンドッグ：④～⑦と⑮牛乳パック(１本に１パック)
                ⑯アルミホイル⑰クッキングシート</t>
    <phoneticPr fontId="2"/>
  </si>
  <si>
    <t>カートンドッグ（10人分）</t>
    <rPh sb="10" eb="12">
      <t>ニンブン</t>
    </rPh>
    <phoneticPr fontId="2"/>
  </si>
  <si>
    <t>令和８年度</t>
    <rPh sb="0" eb="2">
      <t>レイワ</t>
    </rPh>
    <rPh sb="3" eb="5">
      <t>ネンド</t>
    </rPh>
    <phoneticPr fontId="2"/>
  </si>
  <si>
    <r>
      <rPr>
        <sz val="18"/>
        <rFont val="ＭＳ 明朝"/>
        <family val="1"/>
        <charset val="128"/>
      </rPr>
      <t>　※準備(数名） 9:00～　開始　9:30～</t>
    </r>
    <r>
      <rPr>
        <sz val="16"/>
        <rFont val="ＭＳ 明朝"/>
        <family val="1"/>
        <charset val="128"/>
      </rPr>
      <t>　※他の時間を希望する場合は青年の家へご相談ください。</t>
    </r>
    <rPh sb="2" eb="4">
      <t>ジュンビ</t>
    </rPh>
    <rPh sb="5" eb="7">
      <t>スウメイ</t>
    </rPh>
    <rPh sb="15" eb="17">
      <t>カイシ</t>
    </rPh>
    <rPh sb="25" eb="26">
      <t>タ</t>
    </rPh>
    <rPh sb="27" eb="29">
      <t>ジカン</t>
    </rPh>
    <rPh sb="30" eb="32">
      <t>キボウ</t>
    </rPh>
    <rPh sb="34" eb="36">
      <t>バアイ</t>
    </rPh>
    <rPh sb="37" eb="39">
      <t>セイネン</t>
    </rPh>
    <rPh sb="40" eb="41">
      <t>イエ</t>
    </rPh>
    <rPh sb="43" eb="45">
      <t>ソウダン</t>
    </rPh>
    <phoneticPr fontId="2"/>
  </si>
  <si>
    <t>一般</t>
    <rPh sb="0" eb="2">
      <t>イッパン</t>
    </rPh>
    <phoneticPr fontId="2"/>
  </si>
  <si>
    <t>未就学児</t>
    <rPh sb="0" eb="4">
      <t>ミシュウガクジ</t>
    </rPh>
    <phoneticPr fontId="2"/>
  </si>
  <si>
    <t>合　　計</t>
    <rPh sb="0" eb="1">
      <t>ゴウ</t>
    </rPh>
    <rPh sb="3" eb="4">
      <t>ケイ</t>
    </rPh>
    <phoneticPr fontId="2"/>
  </si>
  <si>
    <t>未就　学児</t>
    <rPh sb="0" eb="2">
      <t>ミシュウ</t>
    </rPh>
    <rPh sb="3" eb="4">
      <t>マナブ</t>
    </rPh>
    <rPh sb="4" eb="5">
      <t>ジ</t>
    </rPh>
    <phoneticPr fontId="2"/>
  </si>
  <si>
    <t>名簿人数</t>
    <rPh sb="0" eb="2">
      <t>メイボ</t>
    </rPh>
    <rPh sb="2" eb="4">
      <t>ニンズウ</t>
    </rPh>
    <phoneticPr fontId="2"/>
  </si>
  <si>
    <t>一般女計</t>
    <rPh sb="0" eb="2">
      <t>イッパン</t>
    </rPh>
    <rPh sb="2" eb="3">
      <t>オンナ</t>
    </rPh>
    <rPh sb="3" eb="4">
      <t>ケイ</t>
    </rPh>
    <phoneticPr fontId="2"/>
  </si>
  <si>
    <t>一般男計</t>
    <rPh sb="0" eb="2">
      <t>イッパン</t>
    </rPh>
    <rPh sb="2" eb="3">
      <t>オトコ</t>
    </rPh>
    <rPh sb="3" eb="4">
      <t>ケイ</t>
    </rPh>
    <phoneticPr fontId="2"/>
  </si>
  <si>
    <t>高校生以下</t>
    <rPh sb="0" eb="3">
      <t>コウコウセイ</t>
    </rPh>
    <rPh sb="3" eb="5">
      <t>イカ</t>
    </rPh>
    <phoneticPr fontId="2"/>
  </si>
  <si>
    <r>
      <t>(</t>
    </r>
    <r>
      <rPr>
        <b/>
        <sz val="24"/>
        <color rgb="FFFF0000"/>
        <rFont val="游ゴシック"/>
        <family val="3"/>
        <charset val="128"/>
        <scheme val="minor"/>
      </rPr>
      <t>期日/コース/乗船人数/船ごとの名簿</t>
    </r>
    <r>
      <rPr>
        <sz val="24"/>
        <color theme="1"/>
        <rFont val="游ゴシック"/>
        <family val="3"/>
        <charset val="128"/>
        <scheme val="minor"/>
      </rPr>
      <t>を記入)</t>
    </r>
    <rPh sb="1" eb="3">
      <t>キジツ</t>
    </rPh>
    <rPh sb="8" eb="10">
      <t>ジョウセン</t>
    </rPh>
    <rPh sb="10" eb="12">
      <t>ニンズウ</t>
    </rPh>
    <rPh sb="13" eb="14">
      <t>フネ</t>
    </rPh>
    <rPh sb="17" eb="19">
      <t>メイボ</t>
    </rPh>
    <rPh sb="20" eb="22">
      <t>キニュウ</t>
    </rPh>
    <phoneticPr fontId="2"/>
  </si>
  <si>
    <t>受取渡し</t>
    <rPh sb="0" eb="2">
      <t>ウケトリ</t>
    </rPh>
    <rPh sb="2" eb="3">
      <t>ワタ</t>
    </rPh>
    <phoneticPr fontId="2"/>
  </si>
  <si>
    <t>例：ピザ2.5セットの場合</t>
    <rPh sb="0" eb="1">
      <t>レイ</t>
    </rPh>
    <rPh sb="11" eb="13">
      <t>バアイ</t>
    </rPh>
    <phoneticPr fontId="2"/>
  </si>
  <si>
    <t>キャップアート</t>
    <phoneticPr fontId="2"/>
  </si>
  <si>
    <t>キャップアート(レジンあり）</t>
    <phoneticPr fontId="2"/>
  </si>
  <si>
    <r>
      <rPr>
        <sz val="15"/>
        <rFont val="メイリオ"/>
        <family val="3"/>
        <charset val="128"/>
      </rPr>
      <t>※最大</t>
    </r>
    <r>
      <rPr>
        <sz val="15"/>
        <color rgb="FFFF0000"/>
        <rFont val="メイリオ"/>
        <family val="3"/>
        <charset val="128"/>
      </rPr>
      <t>パン５</t>
    </r>
    <r>
      <rPr>
        <sz val="15"/>
        <rFont val="メイリオ"/>
        <family val="3"/>
        <charset val="128"/>
      </rPr>
      <t>Set、</t>
    </r>
    <r>
      <rPr>
        <sz val="15"/>
        <color rgb="FFFF0000"/>
        <rFont val="メイリオ"/>
        <family val="3"/>
        <charset val="128"/>
      </rPr>
      <t>ピザ６</t>
    </r>
    <r>
      <rPr>
        <sz val="15"/>
        <rFont val="メイリオ"/>
        <family val="3"/>
        <charset val="128"/>
      </rPr>
      <t>Set(</t>
    </r>
    <r>
      <rPr>
        <sz val="15"/>
        <color theme="1"/>
        <rFont val="メイリオ"/>
        <family val="3"/>
        <charset val="128"/>
      </rPr>
      <t>ピザのみ1Set以上から0.5単位可)</t>
    </r>
    <rPh sb="1" eb="3">
      <t>サイダイ</t>
    </rPh>
    <rPh sb="25" eb="27">
      <t>イジョウ</t>
    </rPh>
    <rPh sb="32" eb="34">
      <t>タンイ</t>
    </rPh>
    <rPh sb="34" eb="35">
      <t>カ</t>
    </rPh>
    <phoneticPr fontId="2"/>
  </si>
  <si>
    <r>
      <t>ピザ(</t>
    </r>
    <r>
      <rPr>
        <sz val="14"/>
        <rFont val="メイリオ"/>
        <family val="3"/>
        <charset val="128"/>
      </rPr>
      <t>トマトソース</t>
    </r>
    <r>
      <rPr>
        <sz val="12"/>
        <rFont val="メイリオ"/>
        <family val="3"/>
        <charset val="128"/>
      </rPr>
      <t>)1セット(６枚)</t>
    </r>
    <rPh sb="16" eb="17">
      <t>マイ</t>
    </rPh>
    <phoneticPr fontId="2"/>
  </si>
  <si>
    <r>
      <t>ピザ（</t>
    </r>
    <r>
      <rPr>
        <sz val="14"/>
        <rFont val="メイリオ"/>
        <family val="3"/>
        <charset val="128"/>
      </rPr>
      <t>照り焼き</t>
    </r>
    <r>
      <rPr>
        <sz val="12"/>
        <rFont val="メイリオ"/>
        <family val="3"/>
        <charset val="128"/>
      </rPr>
      <t>）1セット(６枚)</t>
    </r>
    <rPh sb="3" eb="4">
      <t>テ</t>
    </rPh>
    <rPh sb="5" eb="6">
      <t>ヤ</t>
    </rPh>
    <rPh sb="14" eb="15">
      <t>マイ</t>
    </rPh>
    <phoneticPr fontId="2"/>
  </si>
  <si>
    <r>
      <t>パン（</t>
    </r>
    <r>
      <rPr>
        <sz val="14"/>
        <rFont val="メイリオ"/>
        <family val="3"/>
        <charset val="128"/>
      </rPr>
      <t>チョコ</t>
    </r>
    <r>
      <rPr>
        <sz val="12"/>
        <rFont val="メイリオ"/>
        <family val="3"/>
        <charset val="128"/>
      </rPr>
      <t>）　1セット(３２個)</t>
    </r>
    <rPh sb="15" eb="16">
      <t>コ</t>
    </rPh>
    <phoneticPr fontId="2"/>
  </si>
  <si>
    <r>
      <t>パン(</t>
    </r>
    <r>
      <rPr>
        <sz val="14"/>
        <rFont val="メイリオ"/>
        <family val="3"/>
        <charset val="128"/>
      </rPr>
      <t>ウインナー</t>
    </r>
    <r>
      <rPr>
        <sz val="12"/>
        <rFont val="メイリオ"/>
        <family val="3"/>
        <charset val="128"/>
      </rPr>
      <t>)1セット(３２個)</t>
    </r>
    <rPh sb="16" eb="17">
      <t>コ</t>
    </rPh>
    <phoneticPr fontId="2"/>
  </si>
  <si>
    <t>施設使用料</t>
    <rPh sb="0" eb="2">
      <t>シセツ</t>
    </rPh>
    <rPh sb="2" eb="5">
      <t>シヨウリョウ</t>
    </rPh>
    <phoneticPr fontId="2"/>
  </si>
  <si>
    <t>野外炊飯の食材を持参される場合は食事注文はできません。</t>
    <phoneticPr fontId="2"/>
  </si>
  <si>
    <r>
      <rPr>
        <sz val="16"/>
        <color theme="1"/>
        <rFont val="メイリオ"/>
        <family val="3"/>
        <charset val="128"/>
      </rPr>
      <t>①</t>
    </r>
    <r>
      <rPr>
        <sz val="16"/>
        <color theme="1"/>
        <rFont val="＠メイリオ"/>
        <family val="3"/>
        <charset val="128"/>
      </rPr>
      <t xml:space="preserve">
</t>
    </r>
    <r>
      <rPr>
        <sz val="15"/>
        <color theme="1"/>
        <rFont val="＠メイリオ"/>
        <family val="3"/>
        <charset val="128"/>
      </rPr>
      <t>現金支払</t>
    </r>
    <rPh sb="2" eb="4">
      <t>ゲンキン</t>
    </rPh>
    <rPh sb="4" eb="5">
      <t>バライ</t>
    </rPh>
    <phoneticPr fontId="2"/>
  </si>
  <si>
    <t>宿泊利用（本館宿泊）</t>
    <rPh sb="0" eb="2">
      <t>シュクハク</t>
    </rPh>
    <rPh sb="2" eb="4">
      <t>リヨウ</t>
    </rPh>
    <rPh sb="5" eb="9">
      <t>ホンカンシュクハク</t>
    </rPh>
    <phoneticPr fontId="2"/>
  </si>
  <si>
    <t>4日目</t>
    <rPh sb="1" eb="3">
      <t>ニチメ</t>
    </rPh>
    <phoneticPr fontId="2"/>
  </si>
  <si>
    <t>5日目</t>
    <rPh sb="1" eb="3">
      <t>ニチメ</t>
    </rPh>
    <phoneticPr fontId="2"/>
  </si>
  <si>
    <r>
      <rPr>
        <sz val="22"/>
        <color rgb="FFFF0000"/>
        <rFont val="メイリオ"/>
        <family val="3"/>
        <charset val="128"/>
      </rPr>
      <t>令和8年度</t>
    </r>
    <r>
      <rPr>
        <sz val="28"/>
        <color rgb="FFFF0000"/>
        <rFont val="メイリオ"/>
        <family val="3"/>
        <charset val="128"/>
      </rPr>
      <t>料金確認表</t>
    </r>
    <r>
      <rPr>
        <sz val="26"/>
        <color rgb="FFFF0000"/>
        <rFont val="メイリオ"/>
        <family val="3"/>
        <charset val="128"/>
      </rPr>
      <t>（</t>
    </r>
    <r>
      <rPr>
        <b/>
        <sz val="26"/>
        <color rgb="FFFF0000"/>
        <rFont val="メイリオ"/>
        <family val="3"/>
        <charset val="128"/>
      </rPr>
      <t>本館</t>
    </r>
    <r>
      <rPr>
        <sz val="26"/>
        <color rgb="FFFF0000"/>
        <rFont val="メイリオ"/>
        <family val="3"/>
        <charset val="128"/>
      </rPr>
      <t>宿泊用）</t>
    </r>
    <rPh sb="0" eb="2">
      <t>レイワ</t>
    </rPh>
    <rPh sb="3" eb="5">
      <t>ネンド</t>
    </rPh>
    <rPh sb="5" eb="7">
      <t>リョウキン</t>
    </rPh>
    <rPh sb="7" eb="10">
      <t>カクニンヒョウ</t>
    </rPh>
    <rPh sb="11" eb="13">
      <t>ホンカン</t>
    </rPh>
    <rPh sb="13" eb="15">
      <t>シュクハク</t>
    </rPh>
    <rPh sb="15" eb="16">
      <t>ヨウ</t>
    </rPh>
    <phoneticPr fontId="2"/>
  </si>
  <si>
    <t>事務局部屋   退所日の9:00まで</t>
    <phoneticPr fontId="2"/>
  </si>
  <si>
    <t>多目的室(障がいをお持ちの方専用)</t>
    <phoneticPr fontId="2"/>
  </si>
  <si>
    <t>必要</t>
    <rPh sb="0" eb="2">
      <t>ヒツヨウ</t>
    </rPh>
    <phoneticPr fontId="2"/>
  </si>
  <si>
    <t>不要</t>
    <rPh sb="0" eb="2">
      <t>フヨウ</t>
    </rPh>
    <phoneticPr fontId="2"/>
  </si>
  <si>
    <t>５日目</t>
    <rPh sb="1" eb="2">
      <t>ニチ</t>
    </rPh>
    <rPh sb="2" eb="3">
      <t>メ</t>
    </rPh>
    <phoneticPr fontId="2"/>
  </si>
  <si>
    <t>４日目</t>
    <rPh sb="1" eb="2">
      <t>ニチ</t>
    </rPh>
    <rPh sb="2" eb="3">
      <t>メ</t>
    </rPh>
    <phoneticPr fontId="2"/>
  </si>
  <si>
    <t>２日目</t>
    <rPh sb="1" eb="2">
      <t>ニチ</t>
    </rPh>
    <rPh sb="2" eb="3">
      <t>メ</t>
    </rPh>
    <phoneticPr fontId="2"/>
  </si>
  <si>
    <r>
      <t>※</t>
    </r>
    <r>
      <rPr>
        <b/>
        <sz val="14"/>
        <color rgb="FFFF0000"/>
        <rFont val="メイリオ"/>
        <family val="3"/>
        <charset val="128"/>
      </rPr>
      <t>未就学児</t>
    </r>
    <r>
      <rPr>
        <sz val="14"/>
        <color rgb="FFFF0000"/>
        <rFont val="メイリオ"/>
        <family val="3"/>
        <charset val="128"/>
      </rPr>
      <t>：食事が必要な場合、小学４年生以下の欄に入力
※</t>
    </r>
    <r>
      <rPr>
        <b/>
        <sz val="14"/>
        <color rgb="FFFF0000"/>
        <rFont val="メイリオ"/>
        <family val="3"/>
        <charset val="128"/>
      </rPr>
      <t>ご飯のお代わりが必要な場合</t>
    </r>
    <r>
      <rPr>
        <sz val="14"/>
        <color rgb="FFFF0000"/>
        <rFont val="メイリオ"/>
        <family val="3"/>
        <charset val="128"/>
      </rPr>
      <t>は、調理済みメニューから
　炊きあがり米の注文をお願いします(0.8合＝お茶碗１杯分)</t>
    </r>
    <rPh sb="1" eb="5">
      <t>ミシュウガクジ</t>
    </rPh>
    <rPh sb="6" eb="8">
      <t>ショクジ</t>
    </rPh>
    <rPh sb="9" eb="11">
      <t>ヒツヨウ</t>
    </rPh>
    <rPh sb="12" eb="14">
      <t>バアイ</t>
    </rPh>
    <rPh sb="15" eb="17">
      <t>ショウガク</t>
    </rPh>
    <rPh sb="18" eb="20">
      <t>ネンセイ</t>
    </rPh>
    <rPh sb="20" eb="22">
      <t>イカ</t>
    </rPh>
    <rPh sb="23" eb="24">
      <t>ラン</t>
    </rPh>
    <rPh sb="25" eb="27">
      <t>ニュウリョク</t>
    </rPh>
    <rPh sb="30" eb="31">
      <t>ハン</t>
    </rPh>
    <rPh sb="33" eb="34">
      <t>カ</t>
    </rPh>
    <rPh sb="37" eb="39">
      <t>ヒツヨウ</t>
    </rPh>
    <rPh sb="40" eb="42">
      <t>バアイ</t>
    </rPh>
    <rPh sb="44" eb="47">
      <t>チョウリズ</t>
    </rPh>
    <rPh sb="56" eb="57">
      <t>タ</t>
    </rPh>
    <rPh sb="61" eb="62">
      <t>マイ</t>
    </rPh>
    <rPh sb="63" eb="65">
      <t>チュウモン</t>
    </rPh>
    <rPh sb="67" eb="68">
      <t>ネガ</t>
    </rPh>
    <rPh sb="76" eb="77">
      <t>ゴウ</t>
    </rPh>
    <rPh sb="79" eb="81">
      <t>チャワン</t>
    </rPh>
    <rPh sb="82" eb="84">
      <t>ハイブン</t>
    </rPh>
    <phoneticPr fontId="2"/>
  </si>
  <si>
    <r>
      <rPr>
        <sz val="11"/>
        <rFont val="＠游ゴシック"/>
        <family val="3"/>
        <charset val="128"/>
      </rPr>
      <t>食物
アレルギー</t>
    </r>
    <r>
      <rPr>
        <sz val="11"/>
        <rFont val="游ゴシック"/>
        <family val="3"/>
        <charset val="128"/>
      </rPr>
      <t xml:space="preserve"> </t>
    </r>
    <r>
      <rPr>
        <sz val="10"/>
        <rFont val="＠游ゴシック"/>
        <family val="3"/>
        <charset val="128"/>
      </rPr>
      <t>該当者</t>
    </r>
    <rPh sb="0" eb="2">
      <t>ショクモツ</t>
    </rPh>
    <rPh sb="9" eb="12">
      <t>ガイトウシャ</t>
    </rPh>
    <phoneticPr fontId="2"/>
  </si>
  <si>
    <t>1日目</t>
    <rPh sb="1" eb="3">
      <t>ニチメ</t>
    </rPh>
    <phoneticPr fontId="2"/>
  </si>
  <si>
    <t>2日目</t>
    <rPh sb="1" eb="3">
      <t>ニチメ</t>
    </rPh>
    <phoneticPr fontId="2"/>
  </si>
  <si>
    <t>3日目</t>
    <rPh sb="1" eb="3">
      <t>ニチメ</t>
    </rPh>
    <phoneticPr fontId="2"/>
  </si>
  <si>
    <t>4日目</t>
    <rPh sb="1" eb="3">
      <t>ニチメ</t>
    </rPh>
    <phoneticPr fontId="2"/>
  </si>
  <si>
    <t>5日目</t>
    <rPh sb="1" eb="3">
      <t>ニチメ</t>
    </rPh>
    <phoneticPr fontId="2"/>
  </si>
  <si>
    <t>(1)</t>
    <phoneticPr fontId="2"/>
  </si>
  <si>
    <t>(2)</t>
  </si>
  <si>
    <t>(3)</t>
  </si>
  <si>
    <t>(4)</t>
  </si>
  <si>
    <t>(5)</t>
  </si>
  <si>
    <t>(2)</t>
    <phoneticPr fontId="2"/>
  </si>
  <si>
    <t>(3)</t>
    <phoneticPr fontId="2"/>
  </si>
  <si>
    <t>(4)</t>
    <phoneticPr fontId="2"/>
  </si>
  <si>
    <t>(5)</t>
    <phoneticPr fontId="2"/>
  </si>
  <si>
    <t>1</t>
  </si>
  <si>
    <t>2</t>
  </si>
  <si>
    <t>3</t>
  </si>
  <si>
    <t>4</t>
  </si>
  <si>
    <t>5</t>
  </si>
  <si>
    <t>高校生</t>
    <rPh sb="0" eb="3">
      <t>コウコウセイ</t>
    </rPh>
    <phoneticPr fontId="2"/>
  </si>
  <si>
    <t>の り 弁当</t>
    <rPh sb="4" eb="6">
      <t>ベントウ</t>
    </rPh>
    <phoneticPr fontId="23"/>
  </si>
  <si>
    <t>備考
手帳の等級など</t>
    <rPh sb="0" eb="2">
      <t>ビコウ</t>
    </rPh>
    <rPh sb="3" eb="5">
      <t>テチョウ</t>
    </rPh>
    <rPh sb="6" eb="8">
      <t>トウキュウ</t>
    </rPh>
    <phoneticPr fontId="2"/>
  </si>
  <si>
    <t>（１）</t>
    <phoneticPr fontId="2"/>
  </si>
  <si>
    <t>（２）</t>
  </si>
  <si>
    <t>（３）</t>
  </si>
  <si>
    <t>（４）</t>
  </si>
  <si>
    <t>（５）</t>
  </si>
  <si>
    <t>概算金額は支払い金額を保証するものではありません。</t>
    <phoneticPr fontId="2"/>
  </si>
  <si>
    <t>項　目</t>
    <rPh sb="0" eb="1">
      <t>コウ</t>
    </rPh>
    <rPh sb="2" eb="3">
      <t>メ</t>
    </rPh>
    <phoneticPr fontId="2"/>
  </si>
  <si>
    <t>　　　期日
　学年</t>
    <rPh sb="3" eb="5">
      <t>キジツ</t>
    </rPh>
    <rPh sb="8" eb="10">
      <t>ガクネン</t>
    </rPh>
    <phoneticPr fontId="2"/>
  </si>
  <si>
    <t>No,１</t>
    <phoneticPr fontId="2"/>
  </si>
  <si>
    <t>No,２</t>
    <phoneticPr fontId="2"/>
  </si>
  <si>
    <t>No,３</t>
    <phoneticPr fontId="2"/>
  </si>
  <si>
    <t>No,４</t>
    <phoneticPr fontId="2"/>
  </si>
  <si>
    <t>No,５</t>
    <phoneticPr fontId="2"/>
  </si>
  <si>
    <t>No,６</t>
    <phoneticPr fontId="2"/>
  </si>
  <si>
    <t>No,７</t>
    <phoneticPr fontId="2"/>
  </si>
  <si>
    <t>団体名</t>
    <phoneticPr fontId="2"/>
  </si>
  <si>
    <t>　　期日
学年</t>
    <rPh sb="2" eb="4">
      <t>キジツ</t>
    </rPh>
    <rPh sb="6" eb="8">
      <t>ガクネン</t>
    </rPh>
    <phoneticPr fontId="2"/>
  </si>
  <si>
    <t>利用者名簿（人数の欄が　　　の場合は利用許可申請書と人数が合ってない場合があります。）</t>
    <rPh sb="0" eb="3">
      <t>リヨウシャ</t>
    </rPh>
    <rPh sb="3" eb="5">
      <t>メイボ</t>
    </rPh>
    <rPh sb="6" eb="8">
      <t>ニンズウ</t>
    </rPh>
    <rPh sb="9" eb="10">
      <t>ラン</t>
    </rPh>
    <rPh sb="15" eb="17">
      <t>バアイ</t>
    </rPh>
    <rPh sb="18" eb="20">
      <t>リヨウ</t>
    </rPh>
    <rPh sb="20" eb="22">
      <t>キョカ</t>
    </rPh>
    <rPh sb="22" eb="25">
      <t>シンセイショ</t>
    </rPh>
    <rPh sb="26" eb="28">
      <t>ニンズウ</t>
    </rPh>
    <rPh sb="29" eb="30">
      <t>ア</t>
    </rPh>
    <rPh sb="34" eb="36">
      <t>バアイ</t>
    </rPh>
    <phoneticPr fontId="2"/>
  </si>
  <si>
    <r>
      <rPr>
        <sz val="6"/>
        <rFont val="＠メイリオ"/>
        <family val="3"/>
        <charset val="128"/>
      </rPr>
      <t>保護者</t>
    </r>
    <r>
      <rPr>
        <sz val="8"/>
        <rFont val="＠メイリオ"/>
        <family val="3"/>
        <charset val="128"/>
      </rPr>
      <t xml:space="preserve">
</t>
    </r>
    <r>
      <rPr>
        <sz val="7"/>
        <rFont val="＠メイリオ"/>
        <family val="3"/>
        <charset val="128"/>
      </rPr>
      <t xml:space="preserve">大学生
</t>
    </r>
    <r>
      <rPr>
        <sz val="7"/>
        <rFont val="MS UI Gothic"/>
        <family val="3"/>
        <charset val="128"/>
      </rPr>
      <t>その他</t>
    </r>
    <rPh sb="0" eb="3">
      <t>ホゴシャ</t>
    </rPh>
    <rPh sb="4" eb="5">
      <t>ダイ</t>
    </rPh>
    <rPh sb="5" eb="7">
      <t>ガクセイ</t>
    </rPh>
    <rPh sb="10" eb="11">
      <t>タ</t>
    </rPh>
    <phoneticPr fontId="2"/>
  </si>
  <si>
    <r>
      <t xml:space="preserve">保護者
大学生
</t>
    </r>
    <r>
      <rPr>
        <sz val="20"/>
        <rFont val="MS UI Gothic"/>
        <family val="3"/>
        <charset val="128"/>
      </rPr>
      <t>その他</t>
    </r>
    <rPh sb="0" eb="3">
      <t>ホゴシャ</t>
    </rPh>
    <rPh sb="4" eb="5">
      <t>ダイ</t>
    </rPh>
    <rPh sb="5" eb="7">
      <t>ガクセイ</t>
    </rPh>
    <rPh sb="10" eb="11">
      <t>タ</t>
    </rPh>
    <phoneticPr fontId="2"/>
  </si>
  <si>
    <r>
      <t>セット：牛肉</t>
    </r>
    <r>
      <rPr>
        <sz val="16"/>
        <color theme="1"/>
        <rFont val="＠メイリオ"/>
        <family val="3"/>
        <charset val="128"/>
      </rPr>
      <t>90</t>
    </r>
    <r>
      <rPr>
        <sz val="14"/>
        <color theme="1"/>
        <rFont val="＠メイリオ"/>
        <family val="3"/>
        <charset val="128"/>
      </rPr>
      <t>ｇ豚肉</t>
    </r>
    <r>
      <rPr>
        <sz val="16"/>
        <color theme="1"/>
        <rFont val="＠メイリオ"/>
        <family val="3"/>
        <charset val="128"/>
      </rPr>
      <t>70</t>
    </r>
    <r>
      <rPr>
        <sz val="14"/>
        <color theme="1"/>
        <rFont val="＠メイリオ"/>
        <family val="3"/>
        <charset val="128"/>
      </rPr>
      <t>ｇ
玉ねぎ</t>
    </r>
    <r>
      <rPr>
        <sz val="16"/>
        <color theme="1"/>
        <rFont val="＠メイリオ"/>
        <family val="3"/>
        <charset val="128"/>
      </rPr>
      <t>50</t>
    </r>
    <r>
      <rPr>
        <sz val="14"/>
        <color theme="1"/>
        <rFont val="＠メイリオ"/>
        <family val="3"/>
        <charset val="128"/>
      </rPr>
      <t>ｇキャベツ</t>
    </r>
    <r>
      <rPr>
        <sz val="16"/>
        <color theme="1"/>
        <rFont val="＠メイリオ"/>
        <family val="3"/>
        <charset val="128"/>
      </rPr>
      <t>50</t>
    </r>
    <r>
      <rPr>
        <sz val="14"/>
        <color theme="1"/>
        <rFont val="＠メイリオ"/>
        <family val="3"/>
        <charset val="128"/>
      </rPr>
      <t>ｇ
ウインナー</t>
    </r>
    <r>
      <rPr>
        <sz val="16"/>
        <color theme="1"/>
        <rFont val="＠メイリオ"/>
        <family val="3"/>
        <charset val="128"/>
      </rPr>
      <t>1</t>
    </r>
    <r>
      <rPr>
        <sz val="14"/>
        <color theme="1"/>
        <rFont val="＠メイリオ"/>
        <family val="3"/>
        <charset val="128"/>
      </rPr>
      <t>本</t>
    </r>
    <rPh sb="4" eb="5">
      <t>ギュウ</t>
    </rPh>
    <rPh sb="5" eb="6">
      <t>ニク</t>
    </rPh>
    <rPh sb="9" eb="11">
      <t>ブタニク</t>
    </rPh>
    <phoneticPr fontId="2"/>
  </si>
  <si>
    <t>研修日程計画書（キャンプ場or宿泊棟併用）</t>
    <rPh sb="0" eb="2">
      <t>ケンシュウ</t>
    </rPh>
    <rPh sb="2" eb="4">
      <t>ニッテイ</t>
    </rPh>
    <rPh sb="4" eb="7">
      <t>ケイカクショ</t>
    </rPh>
    <rPh sb="12" eb="13">
      <t>ジョウ</t>
    </rPh>
    <rPh sb="15" eb="18">
      <t>シュクハクトウ</t>
    </rPh>
    <rPh sb="18" eb="20">
      <t>ヘイヨウ</t>
    </rPh>
    <phoneticPr fontId="2"/>
  </si>
  <si>
    <t>未就　　　学児</t>
    <rPh sb="0" eb="2">
      <t>ミシュウ</t>
    </rPh>
    <rPh sb="5" eb="6">
      <t>マナブ</t>
    </rPh>
    <rPh sb="6" eb="7">
      <t>ジ</t>
    </rPh>
    <phoneticPr fontId="2"/>
  </si>
  <si>
    <t>　　　　　　　    区　分
　   計</t>
    <rPh sb="11" eb="12">
      <t>ク</t>
    </rPh>
    <rPh sb="13" eb="14">
      <t>ブン</t>
    </rPh>
    <rPh sb="19" eb="20">
      <t>ケイ</t>
    </rPh>
    <phoneticPr fontId="2"/>
  </si>
  <si>
    <t>キャンプ場利用</t>
    <rPh sb="4" eb="5">
      <t>ジョウ</t>
    </rPh>
    <rPh sb="5" eb="7">
      <t>リヨウ</t>
    </rPh>
    <phoneticPr fontId="2"/>
  </si>
  <si>
    <t>　　　宿泊棟利用</t>
    <rPh sb="3" eb="5">
      <t>シュクハク</t>
    </rPh>
    <rPh sb="5" eb="6">
      <t>トウ</t>
    </rPh>
    <rPh sb="6" eb="8">
      <t>リヨウ</t>
    </rPh>
    <phoneticPr fontId="2"/>
  </si>
  <si>
    <r>
      <t>　　　キャンプ場
期日</t>
    </r>
    <r>
      <rPr>
        <sz val="14"/>
        <color theme="1"/>
        <rFont val="メイリオ"/>
        <family val="3"/>
        <charset val="128"/>
      </rPr>
      <t>(〇月〇日）</t>
    </r>
    <rPh sb="7" eb="8">
      <t>ジョウ</t>
    </rPh>
    <rPh sb="9" eb="11">
      <t>キジツ</t>
    </rPh>
    <rPh sb="13" eb="14">
      <t>ガツ</t>
    </rPh>
    <rPh sb="15" eb="16">
      <t>ニチ</t>
    </rPh>
    <phoneticPr fontId="2"/>
  </si>
  <si>
    <t>宿泊棟利用</t>
    <rPh sb="0" eb="3">
      <t>シュクハクトウ</t>
    </rPh>
    <rPh sb="3" eb="5">
      <t>リヨウ</t>
    </rPh>
    <phoneticPr fontId="2"/>
  </si>
  <si>
    <t>ペーロン艇数10艇以上(２回転）の団体</t>
    <rPh sb="13" eb="15">
      <t>カイテン</t>
    </rPh>
    <phoneticPr fontId="2"/>
  </si>
  <si>
    <t>利用許可申請書　人数</t>
    <rPh sb="0" eb="4">
      <t>リヨウキョカ</t>
    </rPh>
    <rPh sb="4" eb="7">
      <t>シンセイショ</t>
    </rPh>
    <rPh sb="8" eb="10">
      <t>ニンズウ</t>
    </rPh>
    <phoneticPr fontId="2"/>
  </si>
  <si>
    <t>名　簿　　人数</t>
    <rPh sb="0" eb="1">
      <t>ナ</t>
    </rPh>
    <rPh sb="2" eb="3">
      <t>ボ</t>
    </rPh>
    <rPh sb="5" eb="7">
      <t>ニンズウ</t>
    </rPh>
    <phoneticPr fontId="2"/>
  </si>
  <si>
    <t>計</t>
    <rPh sb="0" eb="1">
      <t>ケイ</t>
    </rPh>
    <phoneticPr fontId="2"/>
  </si>
  <si>
    <t>合計</t>
    <rPh sb="0" eb="2">
      <t>ゴウケイ</t>
    </rPh>
    <phoneticPr fontId="2"/>
  </si>
  <si>
    <t>一日利用（日帰り）人数</t>
    <rPh sb="0" eb="2">
      <t>イチニチ</t>
    </rPh>
    <rPh sb="2" eb="4">
      <t>リヨウ</t>
    </rPh>
    <rPh sb="5" eb="7">
      <t>ヒガエ</t>
    </rPh>
    <rPh sb="9" eb="11">
      <t>ニンズウ</t>
    </rPh>
    <phoneticPr fontId="2"/>
  </si>
  <si>
    <t>利用者数の減少のため</t>
    <rPh sb="0" eb="4">
      <t>リヨウシャスウ</t>
    </rPh>
    <rPh sb="5" eb="7">
      <t>ゲンショウ</t>
    </rPh>
    <phoneticPr fontId="2"/>
  </si>
  <si>
    <t>利用者数の増加のため</t>
    <rPh sb="0" eb="4">
      <t>リヨウシャスウ</t>
    </rPh>
    <rPh sb="5" eb="7">
      <t>ゾウカ</t>
    </rPh>
    <phoneticPr fontId="2"/>
  </si>
  <si>
    <t>荒天</t>
    <rPh sb="0" eb="2">
      <t>コウテンウテン</t>
    </rPh>
    <phoneticPr fontId="2"/>
  </si>
  <si>
    <t>合宿
メニュー数</t>
    <rPh sb="0" eb="2">
      <t>ガッシュク</t>
    </rPh>
    <rPh sb="7" eb="8">
      <t>スウ</t>
    </rPh>
    <phoneticPr fontId="2"/>
  </si>
  <si>
    <t>宿 泊利用 人数</t>
    <rPh sb="0" eb="1">
      <t>ヤド</t>
    </rPh>
    <rPh sb="2" eb="3">
      <t>ハク</t>
    </rPh>
    <rPh sb="3" eb="5">
      <t>リヨウ</t>
    </rPh>
    <rPh sb="6" eb="8">
      <t>ニンズウ</t>
    </rPh>
    <phoneticPr fontId="2"/>
  </si>
  <si>
    <r>
      <rPr>
        <sz val="22"/>
        <color theme="1"/>
        <rFont val="游ゴシック"/>
        <family val="3"/>
        <charset val="128"/>
        <scheme val="minor"/>
      </rPr>
      <t>令和8年度</t>
    </r>
    <r>
      <rPr>
        <sz val="28"/>
        <rFont val="游ゴシック"/>
        <family val="3"/>
        <charset val="128"/>
        <scheme val="minor"/>
      </rPr>
      <t>料金確認表</t>
    </r>
    <r>
      <rPr>
        <sz val="36"/>
        <color theme="1"/>
        <rFont val="游ゴシック"/>
        <family val="3"/>
        <charset val="128"/>
        <scheme val="minor"/>
      </rPr>
      <t>（</t>
    </r>
    <rPh sb="0" eb="2">
      <t>レイワ</t>
    </rPh>
    <rPh sb="3" eb="5">
      <t>ネンド</t>
    </rPh>
    <rPh sb="5" eb="7">
      <t>リョウキン</t>
    </rPh>
    <rPh sb="7" eb="10">
      <t>カクニンヒョウ</t>
    </rPh>
    <phoneticPr fontId="2"/>
  </si>
  <si>
    <t>・キャンプ場利用
・キャンプ場・宿泊棟併用</t>
    <rPh sb="5" eb="6">
      <t>ジョウ</t>
    </rPh>
    <rPh sb="6" eb="8">
      <t>リヨウ</t>
    </rPh>
    <rPh sb="14" eb="15">
      <t>ジョウ</t>
    </rPh>
    <rPh sb="16" eb="19">
      <t>シュクハクトウ</t>
    </rPh>
    <rPh sb="19" eb="21">
      <t>ヘイヨウ</t>
    </rPh>
    <phoneticPr fontId="2"/>
  </si>
  <si>
    <t xml:space="preserve">令和 8年 </t>
    <rPh sb="0" eb="2">
      <t>レイワ</t>
    </rPh>
    <rPh sb="4" eb="5">
      <t>ネン</t>
    </rPh>
    <rPh sb="5" eb="6">
      <t>ガンネン</t>
    </rPh>
    <phoneticPr fontId="2"/>
  </si>
  <si>
    <t>みそ汁（1人分）</t>
    <rPh sb="2" eb="3">
      <t>シル</t>
    </rPh>
    <rPh sb="5" eb="6">
      <t>ニン</t>
    </rPh>
    <rPh sb="6" eb="7">
      <t>ブン</t>
    </rPh>
    <phoneticPr fontId="2"/>
  </si>
  <si>
    <t xml:space="preserve">   期日
番号</t>
    <rPh sb="3" eb="5">
      <t>キジツ</t>
    </rPh>
    <rPh sb="8" eb="10">
      <t>バンゴウ</t>
    </rPh>
    <phoneticPr fontId="2"/>
  </si>
  <si>
    <t>キャンプ場利用</t>
    <rPh sb="4" eb="5">
      <t>ジョウ</t>
    </rPh>
    <rPh sb="5" eb="7">
      <t>リヨウ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</si>
</sst>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6" formatCode="&quot;¥&quot;#,##0;[Red]&quot;¥&quot;\-#,##0"/>
    <numFmt numFmtId="41" formatCode="_ * #,##0_ ;_ * \-#,##0_ ;_ * &quot;-&quot;_ ;_ @_ "/>
    <numFmt numFmtId="176" formatCode="00"/>
    <numFmt numFmtId="177" formatCode="#,###"/>
    <numFmt numFmtId="178" formatCode="h:mm;@"/>
    <numFmt numFmtId="179" formatCode="d"/>
    <numFmt numFmtId="180" formatCode="m"/>
    <numFmt numFmtId="181" formatCode="m&quot;月&quot;d&quot;日&quot;;@"/>
    <numFmt numFmtId="182" formatCode="yyyy&quot;年&quot;m&quot;月&quot;d&quot;日&quot;\(aaa\)"/>
    <numFmt numFmtId="183" formatCode="d&quot;日&quot;"/>
    <numFmt numFmtId="184" formatCode="@&quot;　様&quot;"/>
    <numFmt numFmtId="185" formatCode="#,##0_ "/>
    <numFmt numFmtId="186" formatCode="0_ "/>
    <numFmt numFmtId="187" formatCode="[=1]&quot;&quot;;General"/>
    <numFmt numFmtId="188" formatCode="m/d;@"/>
    <numFmt numFmtId="189" formatCode="m&quot;月&quot;"/>
    <numFmt numFmtId="190" formatCode="d&quot;日&quot;;@"/>
    <numFmt numFmtId="191" formatCode="aaa"/>
    <numFmt numFmtId="192" formatCode="#"/>
    <numFmt numFmtId="193" formatCode="m&quot;月&quot;d&quot;日&quot;\(aaa\)"/>
    <numFmt numFmtId="194" formatCode="0&quot;本&quot;"/>
    <numFmt numFmtId="195" formatCode="0&quot;箱&quot;"/>
    <numFmt numFmtId="196" formatCode="0&quot;時&quot;"/>
    <numFmt numFmtId="197" formatCode="0&quot;月&quot;"/>
    <numFmt numFmtId="198" formatCode="0&quot;日&quot;"/>
    <numFmt numFmtId="199" formatCode="00&quot;分&quot;"/>
    <numFmt numFmtId="200" formatCode="\(aaa\)"/>
  </numFmts>
  <fonts count="298">
    <font>
      <sz val="11"/>
      <color theme="1"/>
      <name val="游ゴシック"/>
      <family val="2"/>
      <charset val="128"/>
      <scheme val="minor"/>
    </font>
    <font>
      <sz val="18"/>
      <color theme="1"/>
      <name val="ＭＳ Ｐ明朝"/>
      <family val="1"/>
      <charset val="128"/>
    </font>
    <font>
      <sz val="6"/>
      <name val="游ゴシック"/>
      <family val="2"/>
      <charset val="128"/>
      <scheme val="minor"/>
    </font>
    <font>
      <sz val="11"/>
      <color theme="1"/>
      <name val="ＭＳ Ｐ明朝"/>
      <family val="1"/>
      <charset val="128"/>
    </font>
    <font>
      <sz val="12"/>
      <color theme="1"/>
      <name val="ＭＳ Ｐ明朝"/>
      <family val="1"/>
      <charset val="128"/>
    </font>
    <font>
      <sz val="10"/>
      <color theme="1"/>
      <name val="ＭＳ Ｐ明朝"/>
      <family val="1"/>
      <charset val="128"/>
    </font>
    <font>
      <b/>
      <sz val="16"/>
      <color theme="1"/>
      <name val="游ゴシック"/>
      <family val="3"/>
      <charset val="128"/>
      <scheme val="minor"/>
    </font>
    <font>
      <sz val="16"/>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12"/>
      <name val="游ゴシック"/>
      <family val="3"/>
      <charset val="128"/>
      <scheme val="minor"/>
    </font>
    <font>
      <sz val="16"/>
      <name val="游ゴシック"/>
      <family val="3"/>
      <charset val="128"/>
      <scheme val="minor"/>
    </font>
    <font>
      <sz val="11"/>
      <name val="游ゴシック"/>
      <family val="3"/>
      <charset val="128"/>
      <scheme val="minor"/>
    </font>
    <font>
      <sz val="10"/>
      <name val="游ゴシック"/>
      <family val="3"/>
      <charset val="128"/>
      <scheme val="minor"/>
    </font>
    <font>
      <sz val="14"/>
      <name val="游ゴシック"/>
      <family val="3"/>
      <charset val="128"/>
      <scheme val="minor"/>
    </font>
    <font>
      <sz val="14"/>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24"/>
      <color theme="1"/>
      <name val="游ゴシック"/>
      <family val="3"/>
      <charset val="128"/>
      <scheme val="minor"/>
    </font>
    <font>
      <sz val="20"/>
      <color theme="1"/>
      <name val="游ゴシック"/>
      <family val="3"/>
      <charset val="128"/>
      <scheme val="minor"/>
    </font>
    <font>
      <sz val="6"/>
      <name val="ＭＳ Ｐゴシック"/>
      <family val="3"/>
      <charset val="128"/>
    </font>
    <font>
      <sz val="18"/>
      <color theme="1"/>
      <name val="游ゴシック"/>
      <family val="3"/>
      <charset val="128"/>
      <scheme val="minor"/>
    </font>
    <font>
      <sz val="11"/>
      <color theme="1"/>
      <name val="メイリオ"/>
      <family val="3"/>
      <charset val="128"/>
    </font>
    <font>
      <sz val="12"/>
      <color theme="1"/>
      <name val="メイリオ"/>
      <family val="3"/>
      <charset val="128"/>
    </font>
    <font>
      <sz val="16"/>
      <color theme="1"/>
      <name val="メイリオ"/>
      <family val="3"/>
      <charset val="128"/>
    </font>
    <font>
      <sz val="14"/>
      <color theme="1"/>
      <name val="メイリオ"/>
      <family val="3"/>
      <charset val="128"/>
    </font>
    <font>
      <sz val="10"/>
      <color theme="1"/>
      <name val="メイリオ"/>
      <family val="3"/>
      <charset val="128"/>
    </font>
    <font>
      <b/>
      <sz val="20"/>
      <color theme="1"/>
      <name val="游ゴシック"/>
      <family val="3"/>
      <charset val="128"/>
      <scheme val="minor"/>
    </font>
    <font>
      <sz val="12"/>
      <name val="ＭＳ Ｐゴシック"/>
      <family val="3"/>
      <charset val="128"/>
    </font>
    <font>
      <b/>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0"/>
      <color theme="1"/>
      <name val="ＭＳ Ｐゴシック"/>
      <family val="3"/>
      <charset val="128"/>
    </font>
    <font>
      <sz val="8"/>
      <color theme="1"/>
      <name val="ＭＳ Ｐゴシック"/>
      <family val="3"/>
      <charset val="128"/>
    </font>
    <font>
      <sz val="9"/>
      <color theme="1"/>
      <name val="ＭＳ Ｐゴシック"/>
      <family val="3"/>
      <charset val="128"/>
    </font>
    <font>
      <sz val="11"/>
      <color theme="1"/>
      <name val="ＭＳ Ｐゴシック"/>
      <family val="3"/>
      <charset val="128"/>
    </font>
    <font>
      <sz val="12"/>
      <color theme="1"/>
      <name val="ＭＳ Ｐゴシック"/>
      <family val="3"/>
      <charset val="128"/>
    </font>
    <font>
      <sz val="12"/>
      <name val="ＭＳ Ｐ明朝"/>
      <family val="1"/>
      <charset val="128"/>
    </font>
    <font>
      <sz val="11"/>
      <name val="ＭＳ Ｐ明朝"/>
      <family val="1"/>
      <charset val="128"/>
    </font>
    <font>
      <sz val="14"/>
      <color theme="1"/>
      <name val="ＭＳ Ｐ明朝"/>
      <family val="1"/>
      <charset val="128"/>
    </font>
    <font>
      <sz val="36"/>
      <color theme="1"/>
      <name val="ＭＳ Ｐ明朝"/>
      <family val="1"/>
      <charset val="128"/>
    </font>
    <font>
      <sz val="12"/>
      <color rgb="FF000000"/>
      <name val="ＭＳ Ｐ明朝"/>
      <family val="1"/>
      <charset val="128"/>
    </font>
    <font>
      <sz val="11"/>
      <color theme="1"/>
      <name val="ＭＳ 明朝"/>
      <family val="1"/>
      <charset val="128"/>
    </font>
    <font>
      <sz val="11"/>
      <color indexed="8"/>
      <name val="Century"/>
      <family val="1"/>
    </font>
    <font>
      <sz val="11"/>
      <color indexed="8"/>
      <name val="ＭＳ 明朝"/>
      <family val="1"/>
      <charset val="128"/>
    </font>
    <font>
      <sz val="12"/>
      <color theme="1"/>
      <name val="ＭＳ 明朝"/>
      <family val="1"/>
      <charset val="128"/>
    </font>
    <font>
      <sz val="36"/>
      <color theme="1"/>
      <name val="ＭＳ 明朝"/>
      <family val="1"/>
      <charset val="128"/>
    </font>
    <font>
      <sz val="12"/>
      <color theme="1"/>
      <name val="Century"/>
      <family val="1"/>
    </font>
    <font>
      <sz val="12"/>
      <color rgb="FF000000"/>
      <name val="ＭＳ 明朝"/>
      <family val="1"/>
      <charset val="128"/>
    </font>
    <font>
      <b/>
      <sz val="18"/>
      <color rgb="FFFF0000"/>
      <name val="游ゴシック"/>
      <family val="3"/>
      <charset val="128"/>
      <scheme val="minor"/>
    </font>
    <font>
      <b/>
      <sz val="14"/>
      <color indexed="81"/>
      <name val="MS P ゴシック"/>
      <family val="3"/>
      <charset val="128"/>
    </font>
    <font>
      <b/>
      <sz val="16"/>
      <color indexed="81"/>
      <name val="MS P ゴシック"/>
      <family val="3"/>
      <charset val="128"/>
    </font>
    <font>
      <b/>
      <sz val="14"/>
      <name val="游ゴシック"/>
      <family val="3"/>
      <charset val="128"/>
      <scheme val="minor"/>
    </font>
    <font>
      <b/>
      <sz val="12"/>
      <name val="游ゴシック"/>
      <family val="3"/>
      <charset val="128"/>
      <scheme val="minor"/>
    </font>
    <font>
      <sz val="18"/>
      <name val="游ゴシック"/>
      <family val="3"/>
      <charset val="128"/>
      <scheme val="minor"/>
    </font>
    <font>
      <sz val="22"/>
      <color theme="1"/>
      <name val="游ゴシック"/>
      <family val="3"/>
      <charset val="128"/>
      <scheme val="minor"/>
    </font>
    <font>
      <b/>
      <sz val="20"/>
      <color rgb="FFFF0000"/>
      <name val="游ゴシック"/>
      <family val="3"/>
      <charset val="128"/>
      <scheme val="minor"/>
    </font>
    <font>
      <sz val="10.5"/>
      <name val="HG丸ｺﾞｼｯｸM-PRO"/>
      <family val="3"/>
      <charset val="128"/>
    </font>
    <font>
      <b/>
      <sz val="12"/>
      <color indexed="81"/>
      <name val="MS P ゴシック"/>
      <family val="3"/>
      <charset val="128"/>
    </font>
    <font>
      <sz val="9"/>
      <name val="HG丸ｺﾞｼｯｸM-PRO"/>
      <family val="3"/>
      <charset val="128"/>
    </font>
    <font>
      <b/>
      <sz val="18"/>
      <name val="游ゴシック"/>
      <family val="3"/>
      <charset val="128"/>
      <scheme val="minor"/>
    </font>
    <font>
      <b/>
      <sz val="18"/>
      <color theme="1"/>
      <name val="游ゴシック"/>
      <family val="3"/>
      <charset val="128"/>
      <scheme val="minor"/>
    </font>
    <font>
      <b/>
      <sz val="12"/>
      <color rgb="FFFF0000"/>
      <name val="ＭＳ Ｐ明朝"/>
      <family val="1"/>
      <charset val="128"/>
    </font>
    <font>
      <sz val="12"/>
      <color theme="0"/>
      <name val="ＭＳ Ｐ明朝"/>
      <family val="1"/>
      <charset val="128"/>
    </font>
    <font>
      <sz val="16"/>
      <color theme="1"/>
      <name val="ＭＳ Ｐ明朝"/>
      <family val="1"/>
      <charset val="128"/>
    </font>
    <font>
      <sz val="14"/>
      <name val="ＭＳ Ｐ明朝"/>
      <family val="1"/>
      <charset val="128"/>
    </font>
    <font>
      <b/>
      <sz val="12"/>
      <color rgb="FFFF0000"/>
      <name val="游ゴシック"/>
      <family val="3"/>
      <charset val="128"/>
      <scheme val="minor"/>
    </font>
    <font>
      <sz val="9"/>
      <name val="ＭＳ Ｐ明朝"/>
      <family val="1"/>
      <charset val="128"/>
    </font>
    <font>
      <sz val="11"/>
      <name val="ＭＳ Ｐゴシック"/>
      <family val="3"/>
      <charset val="128"/>
    </font>
    <font>
      <sz val="11"/>
      <name val="游ゴシック"/>
      <family val="3"/>
      <charset val="128"/>
    </font>
    <font>
      <sz val="9"/>
      <color theme="1"/>
      <name val="メイリオ"/>
      <family val="3"/>
      <charset val="128"/>
    </font>
    <font>
      <sz val="9"/>
      <color theme="1"/>
      <name val="游ゴシック"/>
      <family val="2"/>
      <charset val="128"/>
      <scheme val="minor"/>
    </font>
    <font>
      <sz val="9"/>
      <name val="メイリオ"/>
      <family val="3"/>
      <charset val="128"/>
    </font>
    <font>
      <sz val="12"/>
      <name val="游ゴシック"/>
      <family val="3"/>
      <charset val="128"/>
    </font>
    <font>
      <sz val="22"/>
      <color theme="1"/>
      <name val="ＭＳ Ｐ明朝"/>
      <family val="1"/>
      <charset val="128"/>
    </font>
    <font>
      <b/>
      <sz val="18"/>
      <name val="HG丸ｺﾞｼｯｸM-PRO"/>
      <family val="3"/>
      <charset val="128"/>
    </font>
    <font>
      <sz val="14"/>
      <name val="HG丸ｺﾞｼｯｸM-PRO"/>
      <family val="3"/>
      <charset val="128"/>
    </font>
    <font>
      <sz val="22"/>
      <name val="游ゴシック"/>
      <family val="3"/>
      <charset val="128"/>
      <scheme val="minor"/>
    </font>
    <font>
      <sz val="14"/>
      <color indexed="81"/>
      <name val="MS P ゴシック"/>
      <family val="3"/>
      <charset val="128"/>
    </font>
    <font>
      <sz val="22"/>
      <color indexed="81"/>
      <name val="MS P ゴシック"/>
      <family val="3"/>
      <charset val="128"/>
    </font>
    <font>
      <sz val="10"/>
      <name val="＠游ゴシック"/>
      <family val="3"/>
      <charset val="128"/>
    </font>
    <font>
      <sz val="11"/>
      <name val="＠游ゴシック"/>
      <family val="3"/>
      <charset val="128"/>
    </font>
    <font>
      <sz val="20"/>
      <color theme="1"/>
      <name val="ＭＳ Ｐ明朝"/>
      <family val="1"/>
      <charset val="128"/>
    </font>
    <font>
      <sz val="34"/>
      <color theme="1"/>
      <name val="ＭＳ Ｐ明朝"/>
      <family val="1"/>
      <charset val="128"/>
    </font>
    <font>
      <sz val="16"/>
      <name val="ＭＳ Ｐ明朝"/>
      <family val="1"/>
      <charset val="128"/>
    </font>
    <font>
      <sz val="16"/>
      <color theme="0" tint="-0.249977111117893"/>
      <name val="ＭＳ Ｐ明朝"/>
      <family val="1"/>
      <charset val="128"/>
    </font>
    <font>
      <sz val="16"/>
      <color indexed="8"/>
      <name val="ＭＳ Ｐ明朝"/>
      <family val="1"/>
      <charset val="128"/>
    </font>
    <font>
      <sz val="18"/>
      <color rgb="FF000000"/>
      <name val="ＭＳ Ｐ明朝"/>
      <family val="1"/>
      <charset val="128"/>
    </font>
    <font>
      <sz val="18"/>
      <color theme="1"/>
      <name val="游ゴシック"/>
      <family val="2"/>
      <charset val="128"/>
      <scheme val="minor"/>
    </font>
    <font>
      <sz val="11"/>
      <name val="HG丸ｺﾞｼｯｸM-PRO"/>
      <family val="3"/>
      <charset val="128"/>
    </font>
    <font>
      <sz val="9"/>
      <color indexed="81"/>
      <name val="MS P ゴシック"/>
      <family val="3"/>
      <charset val="128"/>
    </font>
    <font>
      <b/>
      <sz val="9"/>
      <color indexed="81"/>
      <name val="MS P ゴシック"/>
      <family val="3"/>
      <charset val="128"/>
    </font>
    <font>
      <sz val="20"/>
      <color theme="1"/>
      <name val="メイリオ"/>
      <family val="3"/>
      <charset val="128"/>
    </font>
    <font>
      <sz val="10"/>
      <color theme="1"/>
      <name val="BIZ UDPゴシック"/>
      <family val="3"/>
      <charset val="128"/>
    </font>
    <font>
      <sz val="12"/>
      <color rgb="FFFF0000"/>
      <name val="メイリオ"/>
      <family val="3"/>
      <charset val="128"/>
    </font>
    <font>
      <sz val="14"/>
      <color theme="1"/>
      <name val="BIZ UDPゴシック"/>
      <family val="3"/>
      <charset val="128"/>
    </font>
    <font>
      <sz val="18"/>
      <color theme="1"/>
      <name val="メイリオ"/>
      <family val="3"/>
      <charset val="128"/>
    </font>
    <font>
      <sz val="18"/>
      <color rgb="FFFF0000"/>
      <name val="メイリオ"/>
      <family val="3"/>
      <charset val="128"/>
    </font>
    <font>
      <sz val="14"/>
      <color theme="1"/>
      <name val="ＭＳ 明朝"/>
      <family val="1"/>
      <charset val="128"/>
    </font>
    <font>
      <sz val="14"/>
      <color rgb="FF000000"/>
      <name val="ＭＳ 明朝"/>
      <family val="1"/>
      <charset val="128"/>
    </font>
    <font>
      <sz val="18"/>
      <color theme="1"/>
      <name val="ＭＳ 明朝"/>
      <family val="1"/>
      <charset val="128"/>
    </font>
    <font>
      <u/>
      <sz val="11"/>
      <color theme="1"/>
      <name val="ＭＳ 明朝"/>
      <family val="1"/>
      <charset val="128"/>
    </font>
    <font>
      <b/>
      <sz val="22"/>
      <color rgb="FFFF0000"/>
      <name val="游ゴシック"/>
      <family val="3"/>
      <charset val="128"/>
      <scheme val="minor"/>
    </font>
    <font>
      <sz val="16"/>
      <color theme="1"/>
      <name val="ＭＳ 明朝"/>
      <family val="1"/>
      <charset val="128"/>
    </font>
    <font>
      <sz val="12"/>
      <color rgb="FFFF0000"/>
      <name val="ＭＳ 明朝"/>
      <family val="1"/>
      <charset val="128"/>
    </font>
    <font>
      <sz val="20"/>
      <color theme="1"/>
      <name val="ＭＳ 明朝"/>
      <family val="1"/>
      <charset val="128"/>
    </font>
    <font>
      <sz val="12"/>
      <name val="メイリオ"/>
      <family val="3"/>
      <charset val="128"/>
    </font>
    <font>
      <sz val="20"/>
      <name val="游ゴシック"/>
      <family val="3"/>
      <charset val="128"/>
      <scheme val="minor"/>
    </font>
    <font>
      <sz val="14"/>
      <color rgb="FFFF0000"/>
      <name val="ＭＳ 明朝"/>
      <family val="1"/>
      <charset val="128"/>
    </font>
    <font>
      <sz val="14"/>
      <name val="メイリオ"/>
      <family val="3"/>
      <charset val="128"/>
    </font>
    <font>
      <sz val="14"/>
      <color theme="1"/>
      <name val="游ゴシック"/>
      <family val="2"/>
      <charset val="128"/>
      <scheme val="minor"/>
    </font>
    <font>
      <sz val="16"/>
      <name val="メイリオ"/>
      <family val="3"/>
      <charset val="128"/>
    </font>
    <font>
      <sz val="9"/>
      <color theme="0"/>
      <name val="メイリオ"/>
      <family val="3"/>
      <charset val="128"/>
    </font>
    <font>
      <sz val="11"/>
      <color rgb="FFFF0000"/>
      <name val="游ゴシック"/>
      <family val="3"/>
      <charset val="128"/>
      <scheme val="minor"/>
    </font>
    <font>
      <sz val="14"/>
      <color theme="1"/>
      <name val="＠メイリオ"/>
      <family val="3"/>
      <charset val="128"/>
    </font>
    <font>
      <sz val="14"/>
      <color theme="1"/>
      <name val="ＭＳ Ｐゴシック"/>
      <family val="3"/>
      <charset val="128"/>
    </font>
    <font>
      <sz val="16"/>
      <color theme="1"/>
      <name val="游ゴシック"/>
      <family val="2"/>
      <charset val="128"/>
      <scheme val="minor"/>
    </font>
    <font>
      <sz val="22"/>
      <color theme="1"/>
      <name val="ＭＳ 明朝"/>
      <family val="1"/>
      <charset val="128"/>
    </font>
    <font>
      <b/>
      <sz val="16"/>
      <color rgb="FFFF0000"/>
      <name val="ＭＳ 明朝"/>
      <family val="1"/>
      <charset val="128"/>
    </font>
    <font>
      <sz val="24"/>
      <color theme="1"/>
      <name val="ＭＳ 明朝"/>
      <family val="1"/>
      <charset val="128"/>
    </font>
    <font>
      <sz val="26"/>
      <color theme="1"/>
      <name val="ＭＳ 明朝"/>
      <family val="1"/>
      <charset val="128"/>
    </font>
    <font>
      <b/>
      <sz val="14"/>
      <name val="ＭＳ 明朝"/>
      <family val="1"/>
      <charset val="128"/>
    </font>
    <font>
      <sz val="28"/>
      <color theme="1"/>
      <name val="ＭＳ 明朝"/>
      <family val="1"/>
      <charset val="128"/>
    </font>
    <font>
      <b/>
      <sz val="36"/>
      <color rgb="FFFF0000"/>
      <name val="ＭＳ 明朝"/>
      <family val="1"/>
      <charset val="128"/>
    </font>
    <font>
      <b/>
      <sz val="14"/>
      <color indexed="81"/>
      <name val="ＭＳ Ｐゴシック"/>
      <family val="3"/>
      <charset val="128"/>
    </font>
    <font>
      <sz val="10.5"/>
      <color theme="1"/>
      <name val="ＭＳ Ｐ明朝"/>
      <family val="1"/>
      <charset val="128"/>
    </font>
    <font>
      <sz val="18"/>
      <name val="ＭＳ Ｐゴシック"/>
      <family val="3"/>
      <charset val="128"/>
    </font>
    <font>
      <sz val="11"/>
      <color rgb="FFFF0000"/>
      <name val="メイリオ"/>
      <family val="3"/>
      <charset val="128"/>
    </font>
    <font>
      <sz val="18"/>
      <color theme="1"/>
      <name val="ＭＳ Ｐゴシック"/>
      <family val="3"/>
      <charset val="128"/>
    </font>
    <font>
      <sz val="10.5"/>
      <color theme="1"/>
      <name val="ＭＳ Ｐゴシック"/>
      <family val="3"/>
      <charset val="128"/>
    </font>
    <font>
      <sz val="10.5"/>
      <name val="ＭＳ Ｐゴシック"/>
      <family val="3"/>
      <charset val="128"/>
    </font>
    <font>
      <b/>
      <sz val="20"/>
      <color indexed="81"/>
      <name val="MS P ゴシック"/>
      <family val="3"/>
      <charset val="128"/>
    </font>
    <font>
      <sz val="20"/>
      <color theme="1"/>
      <name val="游ゴシック"/>
      <family val="2"/>
      <charset val="128"/>
      <scheme val="minor"/>
    </font>
    <font>
      <sz val="22"/>
      <color theme="1"/>
      <name val="游ゴシック"/>
      <family val="2"/>
      <charset val="128"/>
      <scheme val="minor"/>
    </font>
    <font>
      <b/>
      <sz val="16"/>
      <color rgb="FFFF0000"/>
      <name val="游ゴシック"/>
      <family val="3"/>
      <charset val="128"/>
      <scheme val="minor"/>
    </font>
    <font>
      <b/>
      <sz val="16"/>
      <color indexed="10"/>
      <name val="MS P ゴシック"/>
      <family val="3"/>
      <charset val="128"/>
    </font>
    <font>
      <b/>
      <sz val="20"/>
      <color indexed="10"/>
      <name val="MS P ゴシック"/>
      <family val="3"/>
      <charset val="128"/>
    </font>
    <font>
      <b/>
      <sz val="18"/>
      <color rgb="FFFF0000"/>
      <name val="ＭＳ 明朝"/>
      <family val="1"/>
      <charset val="128"/>
    </font>
    <font>
      <b/>
      <sz val="18"/>
      <color indexed="8"/>
      <name val="ＭＳ 明朝"/>
      <family val="1"/>
      <charset val="128"/>
    </font>
    <font>
      <sz val="18"/>
      <color indexed="8"/>
      <name val="ＭＳ 明朝"/>
      <family val="1"/>
      <charset val="128"/>
    </font>
    <font>
      <b/>
      <sz val="18"/>
      <color indexed="10"/>
      <name val="ＭＳ 明朝"/>
      <family val="1"/>
      <charset val="128"/>
    </font>
    <font>
      <b/>
      <sz val="16"/>
      <color rgb="FFFC4646"/>
      <name val="ＭＳ 明朝"/>
      <family val="1"/>
      <charset val="128"/>
    </font>
    <font>
      <b/>
      <sz val="18"/>
      <name val="ＭＳ 明朝"/>
      <family val="1"/>
      <charset val="128"/>
    </font>
    <font>
      <sz val="18"/>
      <name val="ＭＳ 明朝"/>
      <family val="1"/>
      <charset val="128"/>
    </font>
    <font>
      <b/>
      <sz val="16"/>
      <name val="ＭＳ 明朝"/>
      <family val="1"/>
      <charset val="128"/>
    </font>
    <font>
      <sz val="16"/>
      <color indexed="81"/>
      <name val="MS P ゴシック"/>
      <family val="3"/>
      <charset val="128"/>
    </font>
    <font>
      <sz val="16"/>
      <name val="ＭＳ 明朝"/>
      <family val="1"/>
      <charset val="128"/>
    </font>
    <font>
      <u/>
      <sz val="18"/>
      <color theme="1"/>
      <name val="ＭＳ 明朝"/>
      <family val="1"/>
      <charset val="128"/>
    </font>
    <font>
      <b/>
      <sz val="18"/>
      <color indexed="10"/>
      <name val="MS P ゴシック"/>
      <family val="3"/>
      <charset val="128"/>
    </font>
    <font>
      <sz val="16"/>
      <name val="‘游ゴシック"/>
      <family val="3"/>
      <charset val="128"/>
    </font>
    <font>
      <sz val="16"/>
      <name val="＠游ゴシック"/>
      <family val="3"/>
      <charset val="128"/>
    </font>
    <font>
      <b/>
      <sz val="16"/>
      <color indexed="10"/>
      <name val="ＭＳ Ｐゴシック"/>
      <family val="3"/>
      <charset val="128"/>
    </font>
    <font>
      <b/>
      <sz val="16"/>
      <color indexed="81"/>
      <name val="ＭＳ Ｐゴシック"/>
      <family val="3"/>
      <charset val="128"/>
    </font>
    <font>
      <sz val="12"/>
      <color theme="1"/>
      <name val="游ゴシック"/>
      <family val="2"/>
      <charset val="128"/>
      <scheme val="minor"/>
    </font>
    <font>
      <sz val="28"/>
      <color theme="1"/>
      <name val="游ゴシック"/>
      <family val="3"/>
      <charset val="128"/>
      <scheme val="minor"/>
    </font>
    <font>
      <b/>
      <sz val="20"/>
      <name val="游ゴシック"/>
      <family val="3"/>
      <charset val="128"/>
      <scheme val="minor"/>
    </font>
    <font>
      <b/>
      <sz val="18"/>
      <color indexed="81"/>
      <name val="MS P ゴシック"/>
      <family val="3"/>
      <charset val="128"/>
    </font>
    <font>
      <b/>
      <sz val="22"/>
      <name val="游ゴシック"/>
      <family val="3"/>
      <charset val="128"/>
      <scheme val="minor"/>
    </font>
    <font>
      <b/>
      <sz val="24"/>
      <color rgb="FFFF0000"/>
      <name val="游ゴシック"/>
      <family val="3"/>
      <charset val="128"/>
      <scheme val="minor"/>
    </font>
    <font>
      <sz val="18"/>
      <color indexed="81"/>
      <name val="MS P ゴシック"/>
      <family val="3"/>
      <charset val="128"/>
    </font>
    <font>
      <b/>
      <sz val="14"/>
      <color rgb="FFFF0000"/>
      <name val="游ゴシック"/>
      <family val="3"/>
      <charset val="128"/>
      <scheme val="minor"/>
    </font>
    <font>
      <sz val="14"/>
      <color theme="1"/>
      <name val="＠游ゴシック"/>
      <family val="3"/>
      <charset val="128"/>
    </font>
    <font>
      <sz val="14"/>
      <name val="‘游ゴシック"/>
      <family val="3"/>
      <charset val="128"/>
    </font>
    <font>
      <sz val="18"/>
      <color theme="1"/>
      <name val="‘游ゴシック"/>
      <family val="3"/>
      <charset val="128"/>
    </font>
    <font>
      <b/>
      <sz val="16"/>
      <color rgb="FF000000"/>
      <name val="游ゴシック"/>
      <family val="3"/>
      <charset val="128"/>
    </font>
    <font>
      <b/>
      <sz val="28"/>
      <color rgb="FFFF0000"/>
      <name val="游ゴシック"/>
      <family val="3"/>
      <charset val="128"/>
      <scheme val="minor"/>
    </font>
    <font>
      <b/>
      <sz val="36"/>
      <color rgb="FFFF0000"/>
      <name val="游ゴシック"/>
      <family val="3"/>
      <charset val="128"/>
      <scheme val="minor"/>
    </font>
    <font>
      <sz val="16"/>
      <color theme="1"/>
      <name val="＠游ゴシック"/>
      <family val="3"/>
      <charset val="128"/>
    </font>
    <font>
      <sz val="16"/>
      <color rgb="FFFF0000"/>
      <name val="＠游ゴシック"/>
      <family val="3"/>
      <charset val="128"/>
    </font>
    <font>
      <sz val="16"/>
      <color theme="1"/>
      <name val="MS UI Gothic"/>
      <family val="3"/>
      <charset val="128"/>
    </font>
    <font>
      <sz val="16"/>
      <color theme="1"/>
      <name val="＠游ゴシック"/>
      <family val="3"/>
    </font>
    <font>
      <sz val="16"/>
      <color rgb="FFFF0000"/>
      <name val="＠游ゴシック"/>
      <family val="3"/>
    </font>
    <font>
      <sz val="16"/>
      <color theme="1"/>
      <name val="`游ゴシック"/>
      <family val="3"/>
      <charset val="128"/>
    </font>
    <font>
      <sz val="16"/>
      <color theme="1"/>
      <name val="‘游ゴシック"/>
      <family val="3"/>
      <charset val="128"/>
    </font>
    <font>
      <sz val="24"/>
      <color rgb="FF000000"/>
      <name val="ＭＳ Ｐゴシック"/>
      <family val="3"/>
      <charset val="128"/>
    </font>
    <font>
      <sz val="16"/>
      <color theme="1"/>
      <name val="＠游ゴシック Light"/>
      <family val="3"/>
      <charset val="128"/>
    </font>
    <font>
      <sz val="16"/>
      <color rgb="FFFF0000"/>
      <name val="游ゴシック"/>
      <family val="3"/>
      <charset val="128"/>
      <scheme val="minor"/>
    </font>
    <font>
      <sz val="16"/>
      <color theme="1"/>
      <name val="HG丸ｺﾞｼｯｸM-PRO"/>
      <family val="3"/>
      <charset val="128"/>
    </font>
    <font>
      <b/>
      <sz val="28"/>
      <color theme="0"/>
      <name val="‘游ゴシック"/>
      <family val="3"/>
      <charset val="128"/>
    </font>
    <font>
      <sz val="20"/>
      <color theme="0"/>
      <name val="游ゴシック"/>
      <family val="3"/>
      <charset val="128"/>
      <scheme val="minor"/>
    </font>
    <font>
      <sz val="11"/>
      <name val="メイリオ"/>
      <family val="3"/>
      <charset val="128"/>
    </font>
    <font>
      <sz val="12"/>
      <color theme="0"/>
      <name val="メイリオ"/>
      <family val="3"/>
      <charset val="128"/>
    </font>
    <font>
      <b/>
      <sz val="18"/>
      <color indexed="81"/>
      <name val="ＭＳ Ｐゴシック"/>
      <family val="3"/>
      <charset val="128"/>
    </font>
    <font>
      <sz val="8"/>
      <name val="メイリオ"/>
      <family val="3"/>
      <charset val="128"/>
    </font>
    <font>
      <sz val="8"/>
      <name val="＠メイリオ"/>
      <family val="3"/>
      <charset val="128"/>
    </font>
    <font>
      <b/>
      <sz val="8"/>
      <name val="＠メイリオ"/>
      <family val="3"/>
      <charset val="128"/>
    </font>
    <font>
      <b/>
      <sz val="6"/>
      <name val="＠メイリオ"/>
      <family val="3"/>
      <charset val="128"/>
    </font>
    <font>
      <b/>
      <sz val="7"/>
      <name val="＠メイリオ"/>
      <family val="3"/>
      <charset val="128"/>
    </font>
    <font>
      <b/>
      <sz val="7"/>
      <name val="MS UI Gothic"/>
      <family val="3"/>
      <charset val="128"/>
    </font>
    <font>
      <sz val="10"/>
      <name val="HG丸ｺﾞｼｯｸM-PRO"/>
      <family val="3"/>
      <charset val="128"/>
    </font>
    <font>
      <sz val="9"/>
      <name val="游ゴシック"/>
      <family val="2"/>
      <charset val="128"/>
      <scheme val="minor"/>
    </font>
    <font>
      <sz val="11"/>
      <name val="Segoe UI Symbol"/>
      <family val="3"/>
    </font>
    <font>
      <sz val="12"/>
      <name val="HG丸ｺﾞｼｯｸM-PRO"/>
      <family val="3"/>
      <charset val="128"/>
    </font>
    <font>
      <sz val="20"/>
      <name val="ＭＳ ゴシック"/>
      <family val="3"/>
      <charset val="128"/>
    </font>
    <font>
      <sz val="16"/>
      <name val="ＭＳ ゴシック"/>
      <family val="3"/>
      <charset val="128"/>
    </font>
    <font>
      <sz val="14"/>
      <name val="ＭＳ ゴシック"/>
      <family val="3"/>
      <charset val="128"/>
    </font>
    <font>
      <b/>
      <sz val="28"/>
      <name val="游ゴシック"/>
      <family val="3"/>
      <charset val="128"/>
      <scheme val="minor"/>
    </font>
    <font>
      <b/>
      <sz val="28"/>
      <color theme="1"/>
      <name val="游ゴシック"/>
      <family val="3"/>
      <charset val="128"/>
      <scheme val="minor"/>
    </font>
    <font>
      <b/>
      <sz val="12"/>
      <color indexed="10"/>
      <name val="MS P ゴシック"/>
      <family val="3"/>
      <charset val="128"/>
    </font>
    <font>
      <sz val="20"/>
      <name val="メイリオ"/>
      <family val="3"/>
      <charset val="128"/>
    </font>
    <font>
      <sz val="10"/>
      <name val="メイリオ"/>
      <family val="3"/>
      <charset val="128"/>
    </font>
    <font>
      <sz val="6"/>
      <name val="メイリオ"/>
      <family val="3"/>
      <charset val="128"/>
    </font>
    <font>
      <sz val="14"/>
      <name val="游ゴシック"/>
      <family val="2"/>
      <charset val="128"/>
      <scheme val="minor"/>
    </font>
    <font>
      <sz val="18"/>
      <name val="メイリオ"/>
      <family val="3"/>
      <charset val="128"/>
    </font>
    <font>
      <sz val="9"/>
      <name val="游ゴシック"/>
      <family val="3"/>
      <charset val="128"/>
    </font>
    <font>
      <sz val="36"/>
      <name val="游ゴシック"/>
      <family val="3"/>
      <charset val="128"/>
      <scheme val="minor"/>
    </font>
    <font>
      <sz val="14"/>
      <color theme="1"/>
      <name val="MS UI Gothic"/>
      <family val="3"/>
      <charset val="128"/>
    </font>
    <font>
      <sz val="20"/>
      <color rgb="FFFF0000"/>
      <name val="游ゴシック"/>
      <family val="3"/>
      <charset val="128"/>
      <scheme val="minor"/>
    </font>
    <font>
      <b/>
      <sz val="14"/>
      <color theme="1"/>
      <name val="ＭＳ 明朝"/>
      <family val="1"/>
      <charset val="128"/>
    </font>
    <font>
      <b/>
      <sz val="18"/>
      <color theme="1"/>
      <name val="ＭＳ 明朝"/>
      <family val="1"/>
      <charset val="128"/>
    </font>
    <font>
      <b/>
      <sz val="16"/>
      <color rgb="FFFF0000"/>
      <name val="`游ゴシック"/>
      <family val="3"/>
      <charset val="128"/>
    </font>
    <font>
      <sz val="24"/>
      <color rgb="FFFF0000"/>
      <name val="游ゴシック"/>
      <family val="3"/>
      <charset val="128"/>
      <scheme val="minor"/>
    </font>
    <font>
      <b/>
      <sz val="22"/>
      <color theme="1"/>
      <name val="ＭＳ 明朝"/>
      <family val="1"/>
      <charset val="128"/>
    </font>
    <font>
      <b/>
      <sz val="24"/>
      <color theme="1"/>
      <name val="ＭＳ 明朝"/>
      <family val="1"/>
      <charset val="128"/>
    </font>
    <font>
      <sz val="24"/>
      <color theme="1"/>
      <name val="ＭＳ Ｐ明朝"/>
      <family val="1"/>
      <charset val="128"/>
    </font>
    <font>
      <sz val="26"/>
      <color theme="1"/>
      <name val="ＭＳ Ｐ明朝"/>
      <family val="1"/>
      <charset val="128"/>
    </font>
    <font>
      <sz val="11"/>
      <color indexed="8"/>
      <name val="ＭＳ Ｐゴシック"/>
      <family val="3"/>
      <charset val="128"/>
    </font>
    <font>
      <sz val="16"/>
      <name val="ＭＳ Ｐゴシック"/>
      <family val="3"/>
      <charset val="128"/>
    </font>
    <font>
      <b/>
      <sz val="16"/>
      <color rgb="FFFF0000"/>
      <name val="ＭＳ Ｐゴシック"/>
      <family val="3"/>
      <charset val="128"/>
    </font>
    <font>
      <sz val="16"/>
      <color rgb="FFFF0000"/>
      <name val="ＭＳ Ｐゴシック"/>
      <family val="3"/>
      <charset val="128"/>
    </font>
    <font>
      <b/>
      <sz val="11"/>
      <color rgb="FFFF0000"/>
      <name val="游ゴシック"/>
      <family val="3"/>
      <charset val="128"/>
      <scheme val="minor"/>
    </font>
    <font>
      <b/>
      <u/>
      <sz val="16"/>
      <color indexed="81"/>
      <name val="MS P ゴシック"/>
      <family val="3"/>
      <charset val="128"/>
    </font>
    <font>
      <sz val="11"/>
      <color indexed="81"/>
      <name val="MS P ゴシック"/>
      <family val="3"/>
      <charset val="128"/>
    </font>
    <font>
      <b/>
      <sz val="24"/>
      <color indexed="10"/>
      <name val="MS P ゴシック"/>
      <family val="3"/>
      <charset val="128"/>
    </font>
    <font>
      <b/>
      <sz val="24"/>
      <color indexed="81"/>
      <name val="MS P ゴシック"/>
      <family val="3"/>
      <charset val="128"/>
    </font>
    <font>
      <sz val="12"/>
      <name val="＠游ゴシック Light"/>
      <family val="3"/>
      <charset val="128"/>
    </font>
    <font>
      <b/>
      <sz val="14"/>
      <color rgb="FFFF0000"/>
      <name val="＠游ゴシック"/>
      <family val="3"/>
      <charset val="128"/>
    </font>
    <font>
      <b/>
      <sz val="14"/>
      <name val="HG丸ｺﾞｼｯｸM-PRO"/>
      <family val="3"/>
      <charset val="128"/>
    </font>
    <font>
      <sz val="22"/>
      <color theme="1"/>
      <name val="メイリオ"/>
      <family val="3"/>
      <charset val="128"/>
    </font>
    <font>
      <sz val="22"/>
      <name val="メイリオ"/>
      <family val="3"/>
      <charset val="128"/>
    </font>
    <font>
      <sz val="18"/>
      <color theme="1"/>
      <name val="BIZ UDPゴシック"/>
      <family val="3"/>
      <charset val="128"/>
    </font>
    <font>
      <sz val="18"/>
      <name val="BIZ UDPゴシック"/>
      <family val="3"/>
      <charset val="128"/>
    </font>
    <font>
      <sz val="16"/>
      <color theme="1"/>
      <name val="＠メイリオ"/>
      <family val="3"/>
      <charset val="128"/>
    </font>
    <font>
      <sz val="36"/>
      <color rgb="FFFF0000"/>
      <name val="メイリオ"/>
      <family val="3"/>
      <charset val="128"/>
    </font>
    <font>
      <b/>
      <sz val="16"/>
      <color theme="1"/>
      <name val="ＭＳ 明朝"/>
      <family val="1"/>
      <charset val="128"/>
    </font>
    <font>
      <b/>
      <sz val="20"/>
      <name val="ＭＳ Ｐ明朝"/>
      <family val="1"/>
      <charset val="128"/>
    </font>
    <font>
      <sz val="20"/>
      <name val="ＭＳ Ｐ明朝"/>
      <family val="1"/>
      <charset val="128"/>
    </font>
    <font>
      <sz val="16"/>
      <name val="HG丸ｺﾞｼｯｸM-PRO"/>
      <family val="3"/>
      <charset val="128"/>
    </font>
    <font>
      <sz val="8"/>
      <color theme="1"/>
      <name val="ＭＳ Ｐ明朝"/>
      <family val="1"/>
      <charset val="128"/>
    </font>
    <font>
      <sz val="15"/>
      <color theme="1"/>
      <name val="メイリオ"/>
      <family val="3"/>
      <charset val="128"/>
    </font>
    <font>
      <sz val="16"/>
      <color indexed="10"/>
      <name val="MS P ゴシック"/>
      <family val="3"/>
      <charset val="128"/>
    </font>
    <font>
      <sz val="15"/>
      <name val="メイリオ"/>
      <family val="3"/>
      <charset val="128"/>
    </font>
    <font>
      <sz val="15"/>
      <color rgb="FFFF0000"/>
      <name val="メイリオ"/>
      <family val="3"/>
      <charset val="128"/>
    </font>
    <font>
      <b/>
      <sz val="26"/>
      <color rgb="FFFF0000"/>
      <name val="メイリオ"/>
      <family val="3"/>
      <charset val="128"/>
    </font>
    <font>
      <sz val="20"/>
      <color indexed="81"/>
      <name val="MS P ゴシック"/>
      <family val="3"/>
      <charset val="128"/>
    </font>
    <font>
      <sz val="15"/>
      <color theme="1"/>
      <name val="＠メイリオ"/>
      <family val="3"/>
      <charset val="128"/>
    </font>
    <font>
      <sz val="9"/>
      <color rgb="FFFF0000"/>
      <name val="メイリオ"/>
      <family val="3"/>
      <charset val="128"/>
    </font>
    <font>
      <sz val="16"/>
      <color rgb="FFFF0000"/>
      <name val="メイリオ"/>
      <family val="3"/>
      <charset val="128"/>
    </font>
    <font>
      <sz val="12"/>
      <color rgb="FFFF0000"/>
      <name val="游ゴシック"/>
      <family val="2"/>
      <charset val="128"/>
      <scheme val="minor"/>
    </font>
    <font>
      <sz val="26"/>
      <color rgb="FFFF0000"/>
      <name val="メイリオ"/>
      <family val="3"/>
      <charset val="128"/>
    </font>
    <font>
      <sz val="22"/>
      <color rgb="FFFF0000"/>
      <name val="メイリオ"/>
      <family val="3"/>
      <charset val="128"/>
    </font>
    <font>
      <sz val="28"/>
      <color rgb="FFFF0000"/>
      <name val="メイリオ"/>
      <family val="3"/>
      <charset val="128"/>
    </font>
    <font>
      <sz val="14"/>
      <color rgb="FFFF0000"/>
      <name val="メイリオ"/>
      <family val="3"/>
      <charset val="128"/>
    </font>
    <font>
      <sz val="10"/>
      <color rgb="FFFF0000"/>
      <name val="メイリオ"/>
      <family val="3"/>
      <charset val="128"/>
    </font>
    <font>
      <sz val="18"/>
      <color rgb="FFFF0000"/>
      <name val="BIZ UDPゴシック"/>
      <family val="3"/>
      <charset val="128"/>
    </font>
    <font>
      <sz val="14"/>
      <color rgb="FFFF0000"/>
      <name val="BIZ UDPゴシック"/>
      <family val="3"/>
      <charset val="128"/>
    </font>
    <font>
      <sz val="10"/>
      <color rgb="FFFF0000"/>
      <name val="BIZ UDPゴシック"/>
      <family val="3"/>
      <charset val="128"/>
    </font>
    <font>
      <sz val="20"/>
      <color rgb="FFFF0000"/>
      <name val="メイリオ"/>
      <family val="3"/>
      <charset val="128"/>
    </font>
    <font>
      <sz val="9"/>
      <color rgb="FFFF0000"/>
      <name val="游ゴシック"/>
      <family val="2"/>
      <charset val="128"/>
      <scheme val="minor"/>
    </font>
    <font>
      <sz val="14"/>
      <color rgb="FFFF0000"/>
      <name val="＠メイリオ"/>
      <family val="3"/>
      <charset val="128"/>
    </font>
    <font>
      <sz val="12"/>
      <color rgb="FFFF0000"/>
      <name val="ＭＳ Ｐ明朝"/>
      <family val="1"/>
      <charset val="128"/>
    </font>
    <font>
      <sz val="13"/>
      <color rgb="FFFF0000"/>
      <name val="メイリオ"/>
      <family val="3"/>
      <charset val="128"/>
    </font>
    <font>
      <b/>
      <sz val="14"/>
      <color rgb="FFFF0000"/>
      <name val="メイリオ"/>
      <family val="3"/>
      <charset val="128"/>
    </font>
    <font>
      <sz val="10"/>
      <color theme="1"/>
      <name val="游ゴシック"/>
      <family val="2"/>
      <charset val="128"/>
      <scheme val="minor"/>
    </font>
    <font>
      <sz val="24"/>
      <name val="メイリオ"/>
      <family val="3"/>
      <charset val="128"/>
    </font>
    <font>
      <sz val="10"/>
      <name val="＠游ゴシック Light"/>
      <family val="3"/>
      <charset val="128"/>
    </font>
    <font>
      <sz val="14"/>
      <color theme="0"/>
      <name val="メイリオ"/>
      <family val="3"/>
      <charset val="128"/>
    </font>
    <font>
      <sz val="20"/>
      <name val="HG丸ｺﾞｼｯｸM-PRO"/>
      <family val="3"/>
      <charset val="128"/>
    </font>
    <font>
      <sz val="22"/>
      <name val="HG丸ｺﾞｼｯｸM-PRO"/>
      <family val="3"/>
      <charset val="128"/>
    </font>
    <font>
      <sz val="24"/>
      <name val="HG丸ｺﾞｼｯｸM-PRO"/>
      <family val="3"/>
      <charset val="128"/>
    </font>
    <font>
      <b/>
      <sz val="24"/>
      <name val="HG丸ｺﾞｼｯｸM-PRO"/>
      <family val="3"/>
      <charset val="128"/>
    </font>
    <font>
      <sz val="24"/>
      <name val="Segoe UI Symbol"/>
      <family val="3"/>
    </font>
    <font>
      <sz val="20"/>
      <name val="Segoe UI Symbol"/>
      <family val="3"/>
    </font>
    <font>
      <sz val="22"/>
      <name val="ＭＳ Ｐ明朝"/>
      <family val="1"/>
      <charset val="128"/>
    </font>
    <font>
      <sz val="16"/>
      <color theme="0"/>
      <name val="メイリオ"/>
      <family val="3"/>
      <charset val="128"/>
    </font>
    <font>
      <sz val="24"/>
      <color theme="0"/>
      <name val="HG丸ｺﾞｼｯｸM-PRO"/>
      <family val="3"/>
      <charset val="128"/>
    </font>
    <font>
      <sz val="6"/>
      <name val="＠メイリオ"/>
      <family val="3"/>
      <charset val="128"/>
    </font>
    <font>
      <sz val="7"/>
      <name val="＠メイリオ"/>
      <family val="3"/>
      <charset val="128"/>
    </font>
    <font>
      <sz val="7"/>
      <name val="MS UI Gothic"/>
      <family val="3"/>
      <charset val="128"/>
    </font>
    <font>
      <sz val="20"/>
      <name val="＠メイリオ"/>
      <family val="3"/>
      <charset val="128"/>
    </font>
    <font>
      <b/>
      <sz val="20"/>
      <name val="HG丸ｺﾞｼｯｸM-PRO"/>
      <family val="3"/>
      <charset val="128"/>
    </font>
    <font>
      <sz val="24"/>
      <name val="ＭＳ Ｐ明朝"/>
      <family val="1"/>
      <charset val="128"/>
    </font>
    <font>
      <sz val="18"/>
      <name val="HG丸ｺﾞｼｯｸM-PRO"/>
      <family val="3"/>
      <charset val="128"/>
    </font>
    <font>
      <sz val="18"/>
      <name val="ＭＳ Ｐ明朝"/>
      <family val="1"/>
      <charset val="128"/>
    </font>
    <font>
      <sz val="20"/>
      <name val="MS UI Gothic"/>
      <family val="3"/>
      <charset val="128"/>
    </font>
    <font>
      <sz val="28"/>
      <name val="ＭＳ Ｐ明朝"/>
      <family val="1"/>
      <charset val="128"/>
    </font>
    <font>
      <sz val="24"/>
      <name val="@ＭＳ Ｐ明朝"/>
      <family val="1"/>
      <charset val="128"/>
    </font>
    <font>
      <sz val="24"/>
      <name val="＠ＭＳ Ｐ明朝"/>
      <family val="3"/>
      <charset val="128"/>
    </font>
    <font>
      <sz val="26"/>
      <name val="HG丸ｺﾞｼｯｸM-PRO"/>
      <family val="3"/>
      <charset val="128"/>
    </font>
    <font>
      <sz val="18"/>
      <name val="＠メイリオ"/>
      <family val="3"/>
      <charset val="128"/>
    </font>
    <font>
      <b/>
      <sz val="28"/>
      <color indexed="10"/>
      <name val="MS P ゴシック"/>
      <family val="3"/>
      <charset val="128"/>
    </font>
    <font>
      <b/>
      <sz val="28"/>
      <name val="ＭＳ Ｐ明朝"/>
      <family val="1"/>
      <charset val="128"/>
    </font>
    <font>
      <sz val="26"/>
      <color theme="1"/>
      <name val="游ゴシック"/>
      <family val="3"/>
      <charset val="128"/>
      <scheme val="minor"/>
    </font>
    <font>
      <sz val="28"/>
      <name val="游ゴシック"/>
      <family val="3"/>
      <charset val="128"/>
      <scheme val="minor"/>
    </font>
    <font>
      <sz val="36"/>
      <color theme="1"/>
      <name val="游ゴシック"/>
      <family val="3"/>
      <charset val="128"/>
      <scheme val="minor"/>
    </font>
    <font>
      <sz val="20"/>
      <color theme="1"/>
      <name val="＠游ゴシック"/>
      <family val="3"/>
      <charset val="128"/>
    </font>
  </fonts>
  <fills count="2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rgb="FFCCFFFF"/>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FBFED6"/>
        <bgColor indexed="64"/>
      </patternFill>
    </fill>
    <fill>
      <patternFill patternType="solid">
        <fgColor theme="5" tint="0.59999389629810485"/>
        <bgColor indexed="64"/>
      </patternFill>
    </fill>
    <fill>
      <patternFill patternType="solid">
        <fgColor rgb="FFFFCCFF"/>
        <bgColor indexed="64"/>
      </patternFill>
    </fill>
    <fill>
      <patternFill patternType="solid">
        <fgColor theme="0"/>
        <bgColor indexed="64"/>
      </patternFill>
    </fill>
    <fill>
      <patternFill patternType="solid">
        <fgColor theme="7" tint="0.59999389629810485"/>
        <bgColor indexed="64"/>
      </patternFill>
    </fill>
    <fill>
      <patternFill patternType="solid">
        <fgColor rgb="FFFF0000"/>
        <bgColor indexed="64"/>
      </patternFill>
    </fill>
    <fill>
      <patternFill patternType="solid">
        <fgColor rgb="FFFFABC1"/>
        <bgColor indexed="64"/>
      </patternFill>
    </fill>
    <fill>
      <patternFill patternType="solid">
        <fgColor rgb="FFD5FFD5"/>
        <bgColor indexed="64"/>
      </patternFill>
    </fill>
    <fill>
      <patternFill patternType="solid">
        <fgColor rgb="FFFFFFA3"/>
        <bgColor indexed="64"/>
      </patternFill>
    </fill>
    <fill>
      <patternFill patternType="solid">
        <fgColor rgb="FFE8D9F3"/>
        <bgColor indexed="64"/>
      </patternFill>
    </fill>
    <fill>
      <patternFill patternType="solid">
        <fgColor theme="0" tint="-0.14999847407452621"/>
        <bgColor indexed="64"/>
      </patternFill>
    </fill>
    <fill>
      <patternFill patternType="solid">
        <fgColor rgb="FFB9FFB9"/>
        <bgColor indexed="64"/>
      </patternFill>
    </fill>
    <fill>
      <patternFill patternType="solid">
        <fgColor rgb="FF0070C0"/>
        <bgColor indexed="64"/>
      </patternFill>
    </fill>
    <fill>
      <patternFill patternType="solid">
        <fgColor rgb="FF92D050"/>
        <bgColor indexed="64"/>
      </patternFill>
    </fill>
    <fill>
      <patternFill patternType="solid">
        <fgColor theme="9" tint="0.39997558519241921"/>
        <bgColor indexed="64"/>
      </patternFill>
    </fill>
    <fill>
      <patternFill patternType="solid">
        <fgColor rgb="FF00B0F0"/>
        <bgColor indexed="64"/>
      </patternFill>
    </fill>
    <fill>
      <patternFill patternType="gray0625">
        <bgColor theme="2"/>
      </patternFill>
    </fill>
  </fills>
  <borders count="384">
    <border>
      <left/>
      <right/>
      <top/>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thin">
        <color indexed="64"/>
      </left>
      <right/>
      <top style="hair">
        <color indexed="64"/>
      </top>
      <bottom style="medium">
        <color indexed="64"/>
      </bottom>
      <diagonal/>
    </border>
    <border>
      <left style="thin">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right/>
      <top style="medium">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style="hair">
        <color indexed="64"/>
      </left>
      <right style="medium">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style="medium">
        <color indexed="64"/>
      </left>
      <right/>
      <top style="double">
        <color indexed="64"/>
      </top>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medium">
        <color indexed="64"/>
      </bottom>
      <diagonal/>
    </border>
    <border>
      <left/>
      <right style="medium">
        <color indexed="64"/>
      </right>
      <top style="double">
        <color indexed="64"/>
      </top>
      <bottom style="thin">
        <color indexed="64"/>
      </bottom>
      <diagonal/>
    </border>
    <border>
      <left/>
      <right style="medium">
        <color indexed="64"/>
      </right>
      <top/>
      <bottom style="hair">
        <color indexed="64"/>
      </bottom>
      <diagonal/>
    </border>
    <border>
      <left/>
      <right style="medium">
        <color indexed="64"/>
      </right>
      <top style="double">
        <color indexed="64"/>
      </top>
      <bottom/>
      <diagonal/>
    </border>
    <border>
      <left style="medium">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hair">
        <color indexed="64"/>
      </left>
      <right/>
      <top style="thin">
        <color indexed="64"/>
      </top>
      <bottom style="medium">
        <color indexed="64"/>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auto="1"/>
      </top>
      <bottom style="thin">
        <color indexed="64"/>
      </bottom>
      <diagonal/>
    </border>
    <border>
      <left style="hair">
        <color indexed="64"/>
      </left>
      <right/>
      <top style="medium">
        <color auto="1"/>
      </top>
      <bottom style="thin">
        <color indexed="64"/>
      </bottom>
      <diagonal/>
    </border>
    <border>
      <left style="medium">
        <color indexed="64"/>
      </left>
      <right style="hair">
        <color indexed="64"/>
      </right>
      <top/>
      <bottom style="thin">
        <color indexed="64"/>
      </bottom>
      <diagonal/>
    </border>
    <border>
      <left/>
      <right style="thin">
        <color indexed="64"/>
      </right>
      <top/>
      <bottom style="hair">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indexed="64"/>
      </top>
      <bottom/>
      <diagonal/>
    </border>
    <border>
      <left/>
      <right style="thin">
        <color theme="0" tint="-0.14996795556505021"/>
      </right>
      <top style="thin">
        <color indexed="64"/>
      </top>
      <bottom style="thin">
        <color indexed="64"/>
      </bottom>
      <diagonal/>
    </border>
    <border>
      <left style="medium">
        <color indexed="64"/>
      </left>
      <right/>
      <top style="thin">
        <color indexed="64"/>
      </top>
      <bottom style="thin">
        <color theme="0" tint="-0.24994659260841701"/>
      </bottom>
      <diagonal/>
    </border>
    <border>
      <left/>
      <right style="thin">
        <color theme="0" tint="-0.14996795556505021"/>
      </right>
      <top style="thin">
        <color indexed="64"/>
      </top>
      <bottom style="thin">
        <color theme="0" tint="-0.24994659260841701"/>
      </bottom>
      <diagonal/>
    </border>
    <border>
      <left style="medium">
        <color indexed="64"/>
      </left>
      <right/>
      <top style="thin">
        <color theme="0" tint="-0.24994659260841701"/>
      </top>
      <bottom style="thin">
        <color theme="0" tint="-0.24994659260841701"/>
      </bottom>
      <diagonal/>
    </border>
    <border>
      <left/>
      <right style="thin">
        <color theme="0" tint="-0.14996795556505021"/>
      </right>
      <top style="thin">
        <color theme="0" tint="-0.24994659260841701"/>
      </top>
      <bottom style="thin">
        <color theme="0" tint="-0.24994659260841701"/>
      </bottom>
      <diagonal/>
    </border>
    <border>
      <left style="thin">
        <color theme="0" tint="-0.14996795556505021"/>
      </left>
      <right/>
      <top/>
      <bottom/>
      <diagonal/>
    </border>
    <border>
      <left style="thin">
        <color theme="0" tint="-0.14996795556505021"/>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14993743705557422"/>
      </top>
      <bottom/>
      <diagonal/>
    </border>
    <border>
      <left style="thin">
        <color theme="0" tint="-0.14996795556505021"/>
      </left>
      <right style="thin">
        <color theme="0" tint="-0.14996795556505021"/>
      </right>
      <top/>
      <bottom/>
      <diagonal/>
    </border>
    <border>
      <left style="medium">
        <color indexed="64"/>
      </left>
      <right style="thin">
        <color theme="0" tint="-0.14996795556505021"/>
      </right>
      <top style="thin">
        <color theme="0" tint="-0.24994659260841701"/>
      </top>
      <bottom style="thin">
        <color indexed="64"/>
      </bottom>
      <diagonal/>
    </border>
    <border>
      <left style="thin">
        <color theme="0" tint="-0.14996795556505021"/>
      </left>
      <right style="thin">
        <color theme="0" tint="-0.14996795556505021"/>
      </right>
      <top style="thin">
        <color theme="0" tint="-0.24994659260841701"/>
      </top>
      <bottom style="thin">
        <color indexed="64"/>
      </bottom>
      <diagonal/>
    </border>
    <border>
      <left style="thin">
        <color theme="0" tint="-0.14996795556505021"/>
      </left>
      <right style="thin">
        <color theme="0" tint="-0.14996795556505021"/>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auto="1"/>
      </right>
      <top style="thin">
        <color indexed="64"/>
      </top>
      <bottom style="double">
        <color indexed="64"/>
      </bottom>
      <diagonal/>
    </border>
    <border>
      <left/>
      <right style="thin">
        <color indexed="64"/>
      </right>
      <top style="hair">
        <color indexed="64"/>
      </top>
      <bottom style="thin">
        <color indexed="64"/>
      </bottom>
      <diagonal/>
    </border>
    <border>
      <left style="medium">
        <color indexed="64"/>
      </left>
      <right/>
      <top style="double">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style="hair">
        <color theme="0" tint="-0.14993743705557422"/>
      </left>
      <right style="hair">
        <color theme="0" tint="-0.14993743705557422"/>
      </right>
      <top style="thin">
        <color indexed="64"/>
      </top>
      <bottom style="hair">
        <color theme="0" tint="-0.14993743705557422"/>
      </bottom>
      <diagonal/>
    </border>
    <border>
      <left style="hair">
        <color theme="0" tint="-0.14993743705557422"/>
      </left>
      <right style="hair">
        <color theme="0" tint="-0.14993743705557422"/>
      </right>
      <top style="hair">
        <color theme="0" tint="-0.14993743705557422"/>
      </top>
      <bottom style="hair">
        <color theme="0" tint="-0.14993743705557422"/>
      </bottom>
      <diagonal/>
    </border>
    <border>
      <left style="hair">
        <color theme="0" tint="-0.14993743705557422"/>
      </left>
      <right style="hair">
        <color theme="0" tint="-0.14993743705557422"/>
      </right>
      <top style="hair">
        <color theme="0" tint="-0.14993743705557422"/>
      </top>
      <bottom style="thin">
        <color indexed="64"/>
      </bottom>
      <diagonal/>
    </border>
    <border>
      <left style="hair">
        <color theme="0" tint="-0.14993743705557422"/>
      </left>
      <right/>
      <top style="thin">
        <color indexed="64"/>
      </top>
      <bottom/>
      <diagonal/>
    </border>
    <border>
      <left style="hair">
        <color theme="0" tint="-0.14993743705557422"/>
      </left>
      <right/>
      <top/>
      <bottom/>
      <diagonal/>
    </border>
    <border>
      <left style="hair">
        <color theme="0" tint="-0.14993743705557422"/>
      </left>
      <right/>
      <top/>
      <bottom style="thin">
        <color indexed="64"/>
      </bottom>
      <diagonal/>
    </border>
    <border>
      <left style="hair">
        <color theme="0" tint="-0.14990691854609822"/>
      </left>
      <right style="hair">
        <color theme="0" tint="-0.14990691854609822"/>
      </right>
      <top/>
      <bottom style="thin">
        <color indexed="64"/>
      </bottom>
      <diagonal/>
    </border>
    <border>
      <left style="hair">
        <color theme="0" tint="-0.14990691854609822"/>
      </left>
      <right style="hair">
        <color theme="0" tint="-0.14990691854609822"/>
      </right>
      <top style="thin">
        <color indexed="64"/>
      </top>
      <bottom/>
      <diagonal/>
    </border>
    <border>
      <left style="hair">
        <color theme="0" tint="-0.14990691854609822"/>
      </left>
      <right style="hair">
        <color theme="0" tint="-0.14990691854609822"/>
      </right>
      <top/>
      <bottom/>
      <diagonal/>
    </border>
    <border>
      <left style="hair">
        <color indexed="64"/>
      </left>
      <right style="thin">
        <color indexed="64"/>
      </right>
      <top style="medium">
        <color indexed="64"/>
      </top>
      <bottom/>
      <diagonal/>
    </border>
    <border>
      <left/>
      <right style="hair">
        <color indexed="64"/>
      </right>
      <top style="thin">
        <color indexed="64"/>
      </top>
      <bottom style="thin">
        <color indexed="64"/>
      </bottom>
      <diagonal/>
    </border>
    <border>
      <left style="hair">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style="hair">
        <color theme="0" tint="-0.14990691854609822"/>
      </right>
      <top style="thin">
        <color indexed="64"/>
      </top>
      <bottom/>
      <diagonal/>
    </border>
    <border>
      <left/>
      <right style="hair">
        <color theme="0" tint="-0.14990691854609822"/>
      </right>
      <top/>
      <bottom/>
      <diagonal/>
    </border>
    <border>
      <left/>
      <right style="hair">
        <color theme="0" tint="-0.14990691854609822"/>
      </right>
      <top/>
      <bottom style="thin">
        <color indexed="64"/>
      </bottom>
      <diagonal/>
    </border>
    <border>
      <left style="hair">
        <color theme="0" tint="-0.14996795556505021"/>
      </left>
      <right/>
      <top style="thin">
        <color indexed="64"/>
      </top>
      <bottom/>
      <diagonal/>
    </border>
    <border>
      <left style="hair">
        <color theme="0" tint="-0.14996795556505021"/>
      </left>
      <right/>
      <top/>
      <bottom/>
      <diagonal/>
    </border>
    <border>
      <left style="hair">
        <color theme="0" tint="-0.14996795556505021"/>
      </left>
      <right/>
      <top/>
      <bottom style="thin">
        <color indexed="64"/>
      </bottom>
      <diagonal/>
    </border>
    <border>
      <left/>
      <right style="hair">
        <color theme="0" tint="-0.14993743705557422"/>
      </right>
      <top style="thin">
        <color indexed="64"/>
      </top>
      <bottom/>
      <diagonal/>
    </border>
    <border>
      <left/>
      <right style="hair">
        <color theme="0" tint="-0.14993743705557422"/>
      </right>
      <top/>
      <bottom/>
      <diagonal/>
    </border>
    <border>
      <left/>
      <right style="hair">
        <color theme="0" tint="-0.14993743705557422"/>
      </right>
      <top/>
      <bottom style="thin">
        <color indexed="64"/>
      </bottom>
      <diagonal/>
    </border>
    <border>
      <left/>
      <right style="hair">
        <color theme="0" tint="-0.14996795556505021"/>
      </right>
      <top style="thin">
        <color indexed="64"/>
      </top>
      <bottom/>
      <diagonal/>
    </border>
    <border>
      <left/>
      <right style="hair">
        <color theme="0" tint="-0.14996795556505021"/>
      </right>
      <top/>
      <bottom/>
      <diagonal/>
    </border>
    <border>
      <left/>
      <right style="hair">
        <color theme="0" tint="-0.14996795556505021"/>
      </right>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top style="medium">
        <color indexed="64"/>
      </top>
      <bottom/>
      <diagonal/>
    </border>
    <border>
      <left style="thin">
        <color indexed="64"/>
      </left>
      <right style="hair">
        <color indexed="64"/>
      </right>
      <top style="medium">
        <color indexed="64"/>
      </top>
      <bottom/>
      <diagonal/>
    </border>
    <border>
      <left style="thin">
        <color indexed="64"/>
      </left>
      <right style="thin">
        <color auto="1"/>
      </right>
      <top style="double">
        <color indexed="64"/>
      </top>
      <bottom style="double">
        <color indexed="64"/>
      </bottom>
      <diagonal/>
    </border>
    <border>
      <left style="thin">
        <color indexed="64"/>
      </left>
      <right style="thin">
        <color auto="1"/>
      </right>
      <top style="double">
        <color indexed="64"/>
      </top>
      <bottom style="thin">
        <color indexed="64"/>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hair">
        <color indexed="64"/>
      </bottom>
      <diagonal/>
    </border>
    <border>
      <left style="medium">
        <color indexed="64"/>
      </left>
      <right style="medium">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medium">
        <color auto="1"/>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thin">
        <color indexed="64"/>
      </right>
      <top style="hair">
        <color indexed="64"/>
      </top>
      <bottom style="medium">
        <color indexed="64"/>
      </bottom>
      <diagonal/>
    </border>
    <border diagonalUp="1">
      <left style="thin">
        <color indexed="64"/>
      </left>
      <right/>
      <top style="medium">
        <color indexed="64"/>
      </top>
      <bottom style="hair">
        <color indexed="64"/>
      </bottom>
      <diagonal style="hair">
        <color indexed="64"/>
      </diagonal>
    </border>
    <border diagonalUp="1">
      <left style="thin">
        <color indexed="64"/>
      </left>
      <right/>
      <top/>
      <bottom style="hair">
        <color indexed="64"/>
      </bottom>
      <diagonal style="hair">
        <color indexed="64"/>
      </diagonal>
    </border>
    <border diagonalUp="1">
      <left style="thin">
        <color indexed="64"/>
      </left>
      <right style="thin">
        <color indexed="64"/>
      </right>
      <top style="medium">
        <color indexed="64"/>
      </top>
      <bottom style="hair">
        <color indexed="64"/>
      </bottom>
      <diagonal style="hair">
        <color indexed="64"/>
      </diagonal>
    </border>
    <border diagonalUp="1">
      <left style="thin">
        <color indexed="64"/>
      </left>
      <right style="thin">
        <color indexed="64"/>
      </right>
      <top/>
      <bottom style="hair">
        <color indexed="64"/>
      </bottom>
      <diagonal style="hair">
        <color indexed="64"/>
      </diagonal>
    </border>
    <border>
      <left style="hair">
        <color indexed="64"/>
      </left>
      <right style="hair">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hair">
        <color indexed="64"/>
      </diagonal>
    </border>
    <border>
      <left style="medium">
        <color indexed="64"/>
      </left>
      <right/>
      <top style="hair">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dashDotDot">
        <color auto="1"/>
      </left>
      <right/>
      <top/>
      <bottom/>
      <diagonal/>
    </border>
    <border>
      <left/>
      <right style="dashDotDot">
        <color auto="1"/>
      </right>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bottom style="thin">
        <color indexed="64"/>
      </bottom>
      <diagonal/>
    </border>
    <border>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right style="medium">
        <color indexed="64"/>
      </right>
      <top style="hair">
        <color indexed="64"/>
      </top>
      <bottom style="double">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bottom style="hair">
        <color indexed="64"/>
      </bottom>
      <diagonal style="thin">
        <color indexed="64"/>
      </diagonal>
    </border>
    <border>
      <left style="hair">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top/>
      <bottom style="double">
        <color indexed="64"/>
      </bottom>
      <diagonal/>
    </border>
    <border>
      <left/>
      <right style="hair">
        <color indexed="64"/>
      </right>
      <top/>
      <bottom style="double">
        <color indexed="64"/>
      </bottom>
      <diagonal/>
    </border>
    <border>
      <left style="medium">
        <color indexed="64"/>
      </left>
      <right/>
      <top/>
      <bottom style="double">
        <color indexed="64"/>
      </bottom>
      <diagonal/>
    </border>
    <border>
      <left style="hair">
        <color indexed="64"/>
      </left>
      <right style="medium">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right/>
      <top/>
      <bottom style="thin">
        <color rgb="FFFF0000"/>
      </bottom>
      <diagonal/>
    </border>
    <border>
      <left style="thin">
        <color indexed="64"/>
      </left>
      <right style="hair">
        <color indexed="64"/>
      </right>
      <top style="hair">
        <color indexed="64"/>
      </top>
      <bottom style="thin">
        <color rgb="FFFF0000"/>
      </bottom>
      <diagonal/>
    </border>
    <border>
      <left style="hair">
        <color indexed="64"/>
      </left>
      <right/>
      <top style="hair">
        <color indexed="64"/>
      </top>
      <bottom style="thin">
        <color rgb="FFFF0000"/>
      </bottom>
      <diagonal/>
    </border>
    <border>
      <left/>
      <right/>
      <top style="hair">
        <color indexed="64"/>
      </top>
      <bottom style="thin">
        <color rgb="FFFF0000"/>
      </bottom>
      <diagonal/>
    </border>
    <border>
      <left/>
      <right style="thin">
        <color indexed="64"/>
      </right>
      <top style="hair">
        <color indexed="64"/>
      </top>
      <bottom style="thin">
        <color rgb="FFFF0000"/>
      </bottom>
      <diagonal/>
    </border>
    <border diagonalUp="1">
      <left style="thin">
        <color indexed="64"/>
      </left>
      <right style="thin">
        <color indexed="64"/>
      </right>
      <top style="medium">
        <color indexed="64"/>
      </top>
      <bottom style="hair">
        <color indexed="64"/>
      </bottom>
      <diagonal style="thin">
        <color indexed="64"/>
      </diagonal>
    </border>
    <border diagonalDown="1">
      <left style="medium">
        <color indexed="64"/>
      </left>
      <right/>
      <top style="medium">
        <color indexed="64"/>
      </top>
      <bottom style="thin">
        <color indexed="64"/>
      </bottom>
      <diagonal style="hair">
        <color indexed="64"/>
      </diagonal>
    </border>
    <border diagonalDown="1">
      <left/>
      <right/>
      <top style="medium">
        <color indexed="64"/>
      </top>
      <bottom style="thin">
        <color indexed="64"/>
      </bottom>
      <diagonal style="hair">
        <color indexed="64"/>
      </diagonal>
    </border>
    <border diagonalDown="1">
      <left/>
      <right style="medium">
        <color indexed="64"/>
      </right>
      <top style="medium">
        <color indexed="64"/>
      </top>
      <bottom style="thin">
        <color indexed="64"/>
      </bottom>
      <diagonal style="hair">
        <color indexed="64"/>
      </diagonal>
    </border>
    <border>
      <left style="thick">
        <color rgb="FFFF0000"/>
      </left>
      <right/>
      <top style="thick">
        <color rgb="FFFF0000"/>
      </top>
      <bottom style="thin">
        <color indexed="64"/>
      </bottom>
      <diagonal/>
    </border>
    <border>
      <left/>
      <right/>
      <top style="thick">
        <color rgb="FFFF0000"/>
      </top>
      <bottom style="thin">
        <color indexed="64"/>
      </bottom>
      <diagonal/>
    </border>
    <border>
      <left/>
      <right style="medium">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top style="thick">
        <color rgb="FFFF0000"/>
      </top>
      <bottom style="thin">
        <color indexed="64"/>
      </bottom>
      <diagonal/>
    </border>
    <border>
      <left style="medium">
        <color indexed="64"/>
      </left>
      <right/>
      <top style="thick">
        <color rgb="FFFF0000"/>
      </top>
      <bottom style="thin">
        <color indexed="64"/>
      </bottom>
      <diagonal/>
    </border>
    <border>
      <left style="thin">
        <color indexed="64"/>
      </left>
      <right/>
      <top style="thick">
        <color rgb="FFFF0000"/>
      </top>
      <bottom/>
      <diagonal/>
    </border>
    <border>
      <left style="thick">
        <color rgb="FFFF0000"/>
      </left>
      <right/>
      <top/>
      <bottom style="thin">
        <color indexed="64"/>
      </bottom>
      <diagonal/>
    </border>
    <border>
      <left style="thin">
        <color indexed="64"/>
      </left>
      <right style="thin">
        <color indexed="64"/>
      </right>
      <top/>
      <bottom style="thick">
        <color rgb="FFFF0000"/>
      </bottom>
      <diagonal/>
    </border>
    <border>
      <left style="medium">
        <color indexed="64"/>
      </left>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style="thick">
        <color rgb="FFFF0000"/>
      </left>
      <right/>
      <top style="thin">
        <color auto="1"/>
      </top>
      <bottom/>
      <diagonal/>
    </border>
    <border>
      <left style="thick">
        <color rgb="FFFF0000"/>
      </left>
      <right/>
      <top/>
      <bottom style="thick">
        <color rgb="FFFF0000"/>
      </bottom>
      <diagonal/>
    </border>
    <border>
      <left/>
      <right/>
      <top/>
      <bottom style="thick">
        <color rgb="FFFF0000"/>
      </bottom>
      <diagonal/>
    </border>
    <border>
      <left/>
      <right style="medium">
        <color auto="1"/>
      </right>
      <top/>
      <bottom style="thick">
        <color rgb="FFFF0000"/>
      </bottom>
      <diagonal/>
    </border>
    <border>
      <left style="thick">
        <color rgb="FFFF0000"/>
      </left>
      <right/>
      <top style="hair">
        <color auto="1"/>
      </top>
      <bottom style="hair">
        <color auto="1"/>
      </bottom>
      <diagonal/>
    </border>
    <border>
      <left style="thin">
        <color indexed="64"/>
      </left>
      <right/>
      <top style="hair">
        <color indexed="64"/>
      </top>
      <bottom style="thick">
        <color rgb="FFFF0000"/>
      </bottom>
      <diagonal/>
    </border>
    <border>
      <left style="medium">
        <color indexed="64"/>
      </left>
      <right style="hair">
        <color indexed="64"/>
      </right>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style="double">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double">
        <color indexed="64"/>
      </top>
      <bottom style="double">
        <color indexed="64"/>
      </bottom>
      <diagonal/>
    </border>
    <border>
      <left style="medium">
        <color indexed="64"/>
      </left>
      <right style="thin">
        <color indexed="64"/>
      </right>
      <top style="thick">
        <color rgb="FFFF0000"/>
      </top>
      <bottom/>
      <diagonal/>
    </border>
    <border>
      <left style="thin">
        <color indexed="64"/>
      </left>
      <right/>
      <top/>
      <bottom style="double">
        <color indexed="64"/>
      </bottom>
      <diagonal/>
    </border>
    <border>
      <left style="hair">
        <color indexed="64"/>
      </left>
      <right style="hair">
        <color indexed="64"/>
      </right>
      <top/>
      <bottom style="double">
        <color indexed="64"/>
      </bottom>
      <diagonal/>
    </border>
    <border>
      <left/>
      <right style="medium">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medium">
        <color auto="1"/>
      </right>
      <top/>
      <bottom style="hair">
        <color indexed="64"/>
      </bottom>
      <diagonal/>
    </border>
    <border>
      <left style="thin">
        <color indexed="64"/>
      </left>
      <right style="medium">
        <color auto="1"/>
      </right>
      <top style="double">
        <color indexed="64"/>
      </top>
      <bottom style="double">
        <color indexed="64"/>
      </bottom>
      <diagonal/>
    </border>
    <border>
      <left style="thin">
        <color indexed="64"/>
      </left>
      <right style="medium">
        <color auto="1"/>
      </right>
      <top style="double">
        <color indexed="64"/>
      </top>
      <bottom style="thin">
        <color indexed="64"/>
      </bottom>
      <diagonal/>
    </border>
    <border>
      <left style="thin">
        <color indexed="64"/>
      </left>
      <right style="medium">
        <color auto="1"/>
      </right>
      <top style="thin">
        <color auto="1"/>
      </top>
      <bottom style="medium">
        <color auto="1"/>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hair">
        <color indexed="64"/>
      </left>
      <right style="medium">
        <color indexed="64"/>
      </right>
      <top style="thin">
        <color indexed="64"/>
      </top>
      <bottom style="thin">
        <color indexed="64"/>
      </bottom>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style="thin">
        <color indexed="64"/>
      </bottom>
      <diagonal style="thin">
        <color indexed="64"/>
      </diagonal>
    </border>
    <border diagonalDown="1">
      <left style="thin">
        <color indexed="64"/>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thin">
        <color indexed="64"/>
      </top>
      <bottom style="hair">
        <color indexed="64"/>
      </bottom>
      <diagonal/>
    </border>
    <border>
      <left style="thick">
        <color rgb="FF0070C0"/>
      </left>
      <right/>
      <top style="thick">
        <color rgb="FF0070C0"/>
      </top>
      <bottom/>
      <diagonal/>
    </border>
    <border>
      <left/>
      <right/>
      <top style="thick">
        <color rgb="FF0070C0"/>
      </top>
      <bottom/>
      <diagonal/>
    </border>
    <border>
      <left/>
      <right style="medium">
        <color indexed="64"/>
      </right>
      <top style="thick">
        <color rgb="FF0070C0"/>
      </top>
      <bottom/>
      <diagonal/>
    </border>
    <border>
      <left style="medium">
        <color indexed="64"/>
      </left>
      <right/>
      <top style="thick">
        <color rgb="FF0070C0"/>
      </top>
      <bottom/>
      <diagonal/>
    </border>
    <border>
      <left/>
      <right style="thin">
        <color indexed="64"/>
      </right>
      <top style="thick">
        <color rgb="FF0070C0"/>
      </top>
      <bottom/>
      <diagonal/>
    </border>
    <border>
      <left style="thin">
        <color indexed="64"/>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style="thin">
        <color indexed="64"/>
      </bottom>
      <diagonal/>
    </border>
    <border>
      <left/>
      <right style="thick">
        <color rgb="FF0070C0"/>
      </right>
      <top/>
      <bottom style="thin">
        <color indexed="64"/>
      </bottom>
      <diagonal/>
    </border>
    <border>
      <left/>
      <right style="thick">
        <color rgb="FF0070C0"/>
      </right>
      <top/>
      <bottom/>
      <diagonal/>
    </border>
    <border>
      <left style="thin">
        <color indexed="64"/>
      </left>
      <right style="thick">
        <color rgb="FF0070C0"/>
      </right>
      <top style="thin">
        <color indexed="64"/>
      </top>
      <bottom style="thin">
        <color indexed="64"/>
      </bottom>
      <diagonal/>
    </border>
    <border>
      <left/>
      <right style="medium">
        <color auto="1"/>
      </right>
      <top/>
      <bottom style="thick">
        <color rgb="FF0070C0"/>
      </bottom>
      <diagonal/>
    </border>
    <border>
      <left style="thin">
        <color indexed="64"/>
      </left>
      <right style="thin">
        <color indexed="64"/>
      </right>
      <top/>
      <bottom style="thick">
        <color rgb="FF0070C0"/>
      </bottom>
      <diagonal/>
    </border>
    <border>
      <left style="thin">
        <color indexed="64"/>
      </left>
      <right/>
      <top/>
      <bottom style="thick">
        <color rgb="FF0070C0"/>
      </bottom>
      <diagonal/>
    </border>
    <border>
      <left/>
      <right style="thin">
        <color indexed="64"/>
      </right>
      <top/>
      <bottom style="thick">
        <color rgb="FF0070C0"/>
      </bottom>
      <diagonal/>
    </border>
    <border>
      <left/>
      <right style="thick">
        <color rgb="FF0070C0"/>
      </right>
      <top/>
      <bottom style="thick">
        <color rgb="FF0070C0"/>
      </bottom>
      <diagonal/>
    </border>
    <border>
      <left style="thick">
        <color rgb="FF0070C0"/>
      </left>
      <right/>
      <top style="thin">
        <color auto="1"/>
      </top>
      <bottom/>
      <diagonal/>
    </border>
    <border>
      <left style="thick">
        <color rgb="FF0070C0"/>
      </left>
      <right/>
      <top style="hair">
        <color auto="1"/>
      </top>
      <bottom style="hair">
        <color auto="1"/>
      </bottom>
      <diagonal/>
    </border>
    <border>
      <left/>
      <right style="thick">
        <color rgb="FF0070C0"/>
      </right>
      <top style="hair">
        <color auto="1"/>
      </top>
      <bottom style="hair">
        <color auto="1"/>
      </bottom>
      <diagonal/>
    </border>
    <border>
      <left style="thick">
        <color rgb="FF0070C0"/>
      </left>
      <right/>
      <top/>
      <bottom style="thick">
        <color rgb="FF0070C0"/>
      </bottom>
      <diagonal/>
    </border>
    <border>
      <left/>
      <right/>
      <top/>
      <bottom style="thick">
        <color rgb="FF0070C0"/>
      </bottom>
      <diagonal/>
    </border>
    <border>
      <left style="medium">
        <color auto="1"/>
      </left>
      <right style="medium">
        <color indexed="64"/>
      </right>
      <top/>
      <bottom style="double">
        <color indexed="64"/>
      </bottom>
      <diagonal/>
    </border>
    <border>
      <left style="medium">
        <color indexed="64"/>
      </left>
      <right style="thin">
        <color indexed="64"/>
      </right>
      <top style="hair">
        <color indexed="64"/>
      </top>
      <bottom/>
      <diagonal/>
    </border>
    <border diagonalDown="1">
      <left/>
      <right/>
      <top/>
      <bottom style="thin">
        <color indexed="64"/>
      </bottom>
      <diagonal style="thin">
        <color auto="1"/>
      </diagonal>
    </border>
    <border diagonalDown="1">
      <left style="thick">
        <color theme="9"/>
      </left>
      <right/>
      <top style="thick">
        <color theme="9"/>
      </top>
      <bottom/>
      <diagonal style="thin">
        <color auto="1"/>
      </diagonal>
    </border>
    <border diagonalDown="1">
      <left/>
      <right/>
      <top style="thick">
        <color theme="9"/>
      </top>
      <bottom/>
      <diagonal style="thin">
        <color auto="1"/>
      </diagonal>
    </border>
    <border>
      <left/>
      <right style="thin">
        <color indexed="64"/>
      </right>
      <top style="thick">
        <color theme="9"/>
      </top>
      <bottom/>
      <diagonal/>
    </border>
    <border>
      <left style="thin">
        <color indexed="64"/>
      </left>
      <right style="thin">
        <color indexed="64"/>
      </right>
      <top style="thick">
        <color theme="9"/>
      </top>
      <bottom/>
      <diagonal/>
    </border>
    <border>
      <left style="thin">
        <color indexed="64"/>
      </left>
      <right/>
      <top style="thick">
        <color theme="9"/>
      </top>
      <bottom/>
      <diagonal/>
    </border>
    <border>
      <left/>
      <right/>
      <top style="thick">
        <color theme="9"/>
      </top>
      <bottom/>
      <diagonal/>
    </border>
    <border>
      <left/>
      <right style="thick">
        <color theme="9"/>
      </right>
      <top style="thick">
        <color theme="9"/>
      </top>
      <bottom/>
      <diagonal/>
    </border>
    <border diagonalDown="1">
      <left style="thick">
        <color theme="9"/>
      </left>
      <right/>
      <top/>
      <bottom style="thin">
        <color indexed="64"/>
      </bottom>
      <diagonal style="thin">
        <color auto="1"/>
      </diagonal>
    </border>
    <border>
      <left/>
      <right style="thick">
        <color theme="9"/>
      </right>
      <top/>
      <bottom style="thin">
        <color indexed="64"/>
      </bottom>
      <diagonal/>
    </border>
    <border>
      <left/>
      <right style="thick">
        <color theme="9"/>
      </right>
      <top/>
      <bottom/>
      <diagonal/>
    </border>
    <border>
      <left style="thick">
        <color theme="9"/>
      </left>
      <right/>
      <top style="hair">
        <color auto="1"/>
      </top>
      <bottom style="hair">
        <color auto="1"/>
      </bottom>
      <diagonal/>
    </border>
    <border>
      <left/>
      <right style="thick">
        <color theme="9"/>
      </right>
      <top style="hair">
        <color auto="1"/>
      </top>
      <bottom style="hair">
        <color auto="1"/>
      </bottom>
      <diagonal/>
    </border>
    <border>
      <left style="thick">
        <color theme="9"/>
      </left>
      <right/>
      <top/>
      <bottom style="thick">
        <color theme="9"/>
      </bottom>
      <diagonal/>
    </border>
    <border>
      <left/>
      <right/>
      <top/>
      <bottom style="thick">
        <color theme="9"/>
      </bottom>
      <diagonal/>
    </border>
    <border>
      <left style="thin">
        <color indexed="64"/>
      </left>
      <right style="thin">
        <color indexed="64"/>
      </right>
      <top/>
      <bottom style="thick">
        <color theme="9"/>
      </bottom>
      <diagonal/>
    </border>
    <border>
      <left style="thin">
        <color indexed="64"/>
      </left>
      <right/>
      <top/>
      <bottom style="thick">
        <color theme="9"/>
      </bottom>
      <diagonal/>
    </border>
    <border>
      <left/>
      <right style="thin">
        <color indexed="64"/>
      </right>
      <top/>
      <bottom style="thick">
        <color theme="9"/>
      </bottom>
      <diagonal/>
    </border>
    <border>
      <left/>
      <right style="thick">
        <color theme="9"/>
      </right>
      <top/>
      <bottom style="thick">
        <color theme="9"/>
      </bottom>
      <diagonal/>
    </border>
    <border diagonalUp="1">
      <left style="thin">
        <color indexed="64"/>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style="medium">
        <color indexed="64"/>
      </top>
      <bottom style="hair">
        <color indexed="64"/>
      </bottom>
      <diagonal/>
    </border>
    <border>
      <left/>
      <right style="thick">
        <color rgb="FFFF0000"/>
      </right>
      <top style="medium">
        <color indexed="64"/>
      </top>
      <bottom style="thin">
        <color indexed="64"/>
      </bottom>
      <diagonal/>
    </border>
    <border>
      <left style="thick">
        <color rgb="FFFF0000"/>
      </left>
      <right/>
      <top style="hair">
        <color indexed="64"/>
      </top>
      <bottom/>
      <diagonal/>
    </border>
    <border>
      <left/>
      <right style="thick">
        <color rgb="FFFF0000"/>
      </right>
      <top style="thin">
        <color indexed="64"/>
      </top>
      <bottom/>
      <diagonal/>
    </border>
    <border>
      <left style="thick">
        <color rgb="FFFF0000"/>
      </left>
      <right/>
      <top/>
      <bottom/>
      <diagonal/>
    </border>
    <border>
      <left/>
      <right style="thick">
        <color rgb="FFFF0000"/>
      </right>
      <top/>
      <bottom/>
      <diagonal/>
    </border>
    <border>
      <left style="thick">
        <color rgb="FFFF0000"/>
      </left>
      <right/>
      <top style="thick">
        <color theme="9"/>
      </top>
      <bottom/>
      <diagonal/>
    </border>
    <border>
      <left/>
      <right style="thick">
        <color rgb="FFFF0000"/>
      </right>
      <top style="thick">
        <color theme="9"/>
      </top>
      <bottom/>
      <diagonal/>
    </border>
    <border>
      <left/>
      <right style="thick">
        <color rgb="FFFF0000"/>
      </right>
      <top/>
      <bottom style="thin">
        <color indexed="64"/>
      </bottom>
      <diagonal/>
    </border>
    <border>
      <left style="thick">
        <color rgb="FFFF0000"/>
      </left>
      <right style="thin">
        <color indexed="64"/>
      </right>
      <top/>
      <bottom/>
      <diagonal/>
    </border>
    <border>
      <left style="thick">
        <color rgb="FFFF0000"/>
      </left>
      <right style="thin">
        <color indexed="64"/>
      </right>
      <top style="hair">
        <color auto="1"/>
      </top>
      <bottom style="hair">
        <color auto="1"/>
      </bottom>
      <diagonal/>
    </border>
    <border>
      <left/>
      <right style="thick">
        <color rgb="FFFF0000"/>
      </right>
      <top style="hair">
        <color indexed="64"/>
      </top>
      <bottom style="hair">
        <color indexed="64"/>
      </bottom>
      <diagonal/>
    </border>
    <border>
      <left style="thick">
        <color rgb="FFFF0000"/>
      </left>
      <right style="thin">
        <color indexed="64"/>
      </right>
      <top/>
      <bottom style="thick">
        <color theme="9"/>
      </bottom>
      <diagonal/>
    </border>
    <border>
      <left/>
      <right style="thick">
        <color rgb="FFFF0000"/>
      </right>
      <top/>
      <bottom style="thick">
        <color theme="9"/>
      </bottom>
      <diagonal/>
    </border>
    <border>
      <left style="thick">
        <color rgb="FFFF0000"/>
      </left>
      <right/>
      <top style="thick">
        <color rgb="FF0070C0"/>
      </top>
      <bottom/>
      <diagonal/>
    </border>
    <border>
      <left/>
      <right style="thick">
        <color rgb="FFFF0000"/>
      </right>
      <top style="thick">
        <color rgb="FF0070C0"/>
      </top>
      <bottom/>
      <diagonal/>
    </border>
    <border>
      <left style="thick">
        <color rgb="FFFF0000"/>
      </left>
      <right style="thin">
        <color indexed="64"/>
      </right>
      <top/>
      <bottom style="thick">
        <color rgb="FFFF0000"/>
      </bottom>
      <diagonal/>
    </border>
    <border>
      <left/>
      <right style="thick">
        <color rgb="FFFF0000"/>
      </right>
      <top/>
      <bottom style="thick">
        <color rgb="FFFF0000"/>
      </bottom>
      <diagonal/>
    </border>
    <border>
      <left style="thick">
        <color theme="9"/>
      </left>
      <right/>
      <top/>
      <bottom/>
      <diagonal/>
    </border>
    <border>
      <left style="thin">
        <color indexed="64"/>
      </left>
      <right style="thick">
        <color theme="9"/>
      </right>
      <top style="hair">
        <color auto="1"/>
      </top>
      <bottom style="hair">
        <color auto="1"/>
      </bottom>
      <diagonal/>
    </border>
    <border>
      <left style="thick">
        <color rgb="FF0070C0"/>
      </left>
      <right/>
      <top/>
      <bottom/>
      <diagonal/>
    </border>
    <border>
      <left/>
      <right style="thick">
        <color rgb="FF0070C0"/>
      </right>
      <top style="thin">
        <color indexed="64"/>
      </top>
      <bottom/>
      <diagonal/>
    </border>
    <border>
      <left style="thin">
        <color indexed="64"/>
      </left>
      <right style="thick">
        <color rgb="FF0070C0"/>
      </right>
      <top style="hair">
        <color auto="1"/>
      </top>
      <bottom style="hair">
        <color auto="1"/>
      </bottom>
      <diagonal/>
    </border>
  </borders>
  <cellStyleXfs count="5">
    <xf numFmtId="0" fontId="0" fillId="0" borderId="0">
      <alignment vertical="center"/>
    </xf>
    <xf numFmtId="0" fontId="70" fillId="0" borderId="0"/>
    <xf numFmtId="0" fontId="70" fillId="0" borderId="0">
      <alignment vertical="center"/>
    </xf>
    <xf numFmtId="0" fontId="70" fillId="0" borderId="0"/>
    <xf numFmtId="6" fontId="218" fillId="0" borderId="0" applyFont="0" applyFill="0" applyBorder="0" applyAlignment="0" applyProtection="0">
      <alignment vertical="center"/>
    </xf>
  </cellStyleXfs>
  <cellXfs count="3706">
    <xf numFmtId="0" fontId="0" fillId="0" borderId="0" xfId="0">
      <alignment vertical="center"/>
    </xf>
    <xf numFmtId="0" fontId="10" fillId="0" borderId="0" xfId="0" applyFont="1" applyProtection="1">
      <alignment vertical="center"/>
      <protection locked="0"/>
    </xf>
    <xf numFmtId="0" fontId="12" fillId="0" borderId="69" xfId="0" applyFont="1" applyBorder="1" applyAlignment="1" applyProtection="1">
      <alignment vertical="center" shrinkToFit="1"/>
      <protection locked="0"/>
    </xf>
    <xf numFmtId="0" fontId="12" fillId="0" borderId="71" xfId="0" applyFont="1" applyBorder="1" applyAlignment="1" applyProtection="1">
      <alignment vertical="center" shrinkToFit="1"/>
      <protection locked="0"/>
    </xf>
    <xf numFmtId="0" fontId="12" fillId="0" borderId="85" xfId="0" applyFont="1" applyBorder="1" applyAlignment="1" applyProtection="1">
      <alignment vertical="center" shrinkToFit="1"/>
      <protection locked="0"/>
    </xf>
    <xf numFmtId="0" fontId="12" fillId="0" borderId="70" xfId="0" applyFont="1" applyBorder="1" applyAlignment="1" applyProtection="1">
      <alignment vertical="center" shrinkToFit="1"/>
      <protection locked="0"/>
    </xf>
    <xf numFmtId="0" fontId="4" fillId="0" borderId="0" xfId="0" applyFont="1">
      <alignment vertical="center"/>
    </xf>
    <xf numFmtId="0" fontId="4" fillId="0" borderId="0" xfId="0" applyFont="1" applyAlignment="1">
      <alignment horizontal="center" vertical="center"/>
    </xf>
    <xf numFmtId="181" fontId="4" fillId="0" borderId="0" xfId="0" applyNumberFormat="1" applyFont="1" applyAlignment="1">
      <alignment horizontal="right" vertical="center"/>
    </xf>
    <xf numFmtId="0" fontId="24" fillId="0" borderId="0" xfId="0" applyFont="1">
      <alignment vertical="center"/>
    </xf>
    <xf numFmtId="0" fontId="28" fillId="0" borderId="0" xfId="0" applyFont="1" applyAlignment="1">
      <alignment horizontal="center" vertical="center"/>
    </xf>
    <xf numFmtId="0" fontId="10" fillId="0" borderId="0" xfId="0" applyFont="1">
      <alignment vertical="center"/>
    </xf>
    <xf numFmtId="0" fontId="10" fillId="0" borderId="0" xfId="0" applyFont="1" applyAlignment="1"/>
    <xf numFmtId="0" fontId="7" fillId="0" borderId="0" xfId="0" applyFont="1">
      <alignment vertical="center"/>
    </xf>
    <xf numFmtId="0" fontId="10" fillId="0" borderId="0" xfId="0" applyFont="1" applyAlignment="1">
      <alignment horizontal="right" vertical="center"/>
    </xf>
    <xf numFmtId="0" fontId="8" fillId="0" borderId="0" xfId="0" applyFont="1">
      <alignment vertical="center"/>
    </xf>
    <xf numFmtId="0" fontId="10" fillId="0" borderId="0" xfId="0" applyFont="1" applyAlignment="1">
      <alignment horizontal="center"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5" xfId="0" applyFont="1" applyBorder="1">
      <alignment vertical="center"/>
    </xf>
    <xf numFmtId="0" fontId="4" fillId="0" borderId="18" xfId="0" applyFont="1" applyBorder="1">
      <alignment vertical="center"/>
    </xf>
    <xf numFmtId="0" fontId="40" fillId="0" borderId="0" xfId="0" applyFont="1">
      <alignment vertical="center"/>
    </xf>
    <xf numFmtId="0" fontId="4" fillId="0" borderId="0" xfId="0" applyFont="1" applyAlignment="1">
      <alignment vertical="center" wrapText="1"/>
    </xf>
    <xf numFmtId="0" fontId="4" fillId="0" borderId="0" xfId="0" applyFont="1" applyAlignment="1"/>
    <xf numFmtId="0" fontId="4" fillId="0" borderId="0" xfId="0" applyFont="1" applyAlignment="1">
      <alignment vertical="top"/>
    </xf>
    <xf numFmtId="0" fontId="4" fillId="0" borderId="0" xfId="0" applyFont="1" applyAlignment="1">
      <alignment horizontal="distributed" vertical="top"/>
    </xf>
    <xf numFmtId="0" fontId="4" fillId="0" borderId="18"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lignment vertical="center"/>
    </xf>
    <xf numFmtId="0" fontId="4" fillId="0" borderId="12" xfId="0" applyFont="1" applyBorder="1">
      <alignment vertical="center"/>
    </xf>
    <xf numFmtId="0" fontId="4" fillId="0" borderId="0" xfId="0" applyFont="1" applyProtection="1">
      <alignment vertical="center"/>
      <protection locked="0"/>
    </xf>
    <xf numFmtId="0" fontId="39" fillId="0" borderId="20" xfId="0" applyFont="1" applyBorder="1" applyAlignment="1" applyProtection="1">
      <alignment vertical="top" wrapText="1"/>
      <protection locked="0"/>
    </xf>
    <xf numFmtId="0" fontId="40" fillId="0" borderId="20" xfId="0" applyFont="1" applyBorder="1" applyProtection="1">
      <alignment vertical="center"/>
      <protection locked="0"/>
    </xf>
    <xf numFmtId="0" fontId="40" fillId="0" borderId="26" xfId="0" applyFont="1" applyBorder="1" applyProtection="1">
      <alignment vertical="center"/>
      <protection locked="0"/>
    </xf>
    <xf numFmtId="0" fontId="40" fillId="0" borderId="0" xfId="0" applyFont="1" applyProtection="1">
      <alignment vertical="center"/>
      <protection locked="0"/>
    </xf>
    <xf numFmtId="0" fontId="39" fillId="0" borderId="0" xfId="0" applyFont="1" applyAlignment="1" applyProtection="1">
      <alignment vertical="top" wrapText="1"/>
      <protection locked="0"/>
    </xf>
    <xf numFmtId="0" fontId="40" fillId="0" borderId="6" xfId="0" applyFont="1" applyBorder="1" applyProtection="1">
      <alignment vertical="center"/>
      <protection locked="0"/>
    </xf>
    <xf numFmtId="0" fontId="43" fillId="0" borderId="0" xfId="0" applyFont="1" applyAlignment="1">
      <alignment vertical="distributed" wrapText="1"/>
    </xf>
    <xf numFmtId="0" fontId="43" fillId="0" borderId="0" xfId="0" applyFont="1" applyAlignment="1">
      <alignment vertical="distributed"/>
    </xf>
    <xf numFmtId="0" fontId="43" fillId="0" borderId="0" xfId="0" applyFont="1" applyAlignment="1">
      <alignment horizontal="center" vertical="distributed"/>
    </xf>
    <xf numFmtId="0" fontId="43" fillId="0" borderId="0" xfId="0" applyFont="1" applyAlignment="1">
      <alignment horizontal="center" vertical="top" wrapText="1"/>
    </xf>
    <xf numFmtId="0" fontId="8" fillId="0" borderId="0" xfId="0" applyFont="1" applyAlignment="1">
      <alignment horizontal="center" vertical="center"/>
    </xf>
    <xf numFmtId="0" fontId="47" fillId="0" borderId="58" xfId="0" applyFont="1" applyBorder="1" applyAlignment="1" applyProtection="1">
      <alignment vertical="center" wrapText="1"/>
      <protection locked="0"/>
    </xf>
    <xf numFmtId="0" fontId="47" fillId="0" borderId="111" xfId="0" applyFont="1" applyBorder="1" applyAlignment="1" applyProtection="1">
      <alignment vertical="center" wrapText="1"/>
      <protection locked="0"/>
    </xf>
    <xf numFmtId="0" fontId="47" fillId="0" borderId="136" xfId="0" applyFont="1" applyBorder="1" applyAlignment="1" applyProtection="1">
      <alignment vertical="center" wrapText="1"/>
      <protection locked="0"/>
    </xf>
    <xf numFmtId="0" fontId="47" fillId="0" borderId="0" xfId="0" applyFont="1" applyAlignment="1">
      <alignment vertical="center" wrapText="1"/>
    </xf>
    <xf numFmtId="0" fontId="40" fillId="0" borderId="144" xfId="0" applyFont="1" applyBorder="1" applyProtection="1">
      <alignment vertical="center"/>
      <protection locked="0"/>
    </xf>
    <xf numFmtId="0" fontId="50" fillId="0" borderId="0" xfId="0" applyFont="1" applyAlignment="1">
      <alignment vertical="distributed"/>
    </xf>
    <xf numFmtId="0" fontId="40" fillId="0" borderId="145" xfId="0" applyFont="1" applyBorder="1" applyProtection="1">
      <alignment vertical="center"/>
      <protection locked="0"/>
    </xf>
    <xf numFmtId="0" fontId="40" fillId="0" borderId="8" xfId="0" applyFont="1" applyBorder="1" applyProtection="1">
      <alignment vertical="center"/>
      <protection locked="0"/>
    </xf>
    <xf numFmtId="0" fontId="40" fillId="0" borderId="9" xfId="0" applyFont="1" applyBorder="1" applyProtection="1">
      <alignment vertical="center"/>
      <protection locked="0"/>
    </xf>
    <xf numFmtId="0" fontId="47" fillId="7" borderId="4" xfId="0" applyFont="1" applyFill="1" applyBorder="1" applyAlignment="1">
      <alignment vertical="top" wrapText="1"/>
    </xf>
    <xf numFmtId="0" fontId="47" fillId="7" borderId="0" xfId="0" applyFont="1" applyFill="1" applyAlignment="1">
      <alignment vertical="top" wrapText="1"/>
    </xf>
    <xf numFmtId="0" fontId="47" fillId="7" borderId="6" xfId="0" applyFont="1" applyFill="1" applyBorder="1" applyAlignment="1">
      <alignment vertical="top" wrapText="1"/>
    </xf>
    <xf numFmtId="0" fontId="50" fillId="0" borderId="14" xfId="0" applyFont="1" applyBorder="1" applyAlignment="1">
      <alignment vertical="top" wrapText="1"/>
    </xf>
    <xf numFmtId="0" fontId="50" fillId="0" borderId="15" xfId="0" applyFont="1" applyBorder="1" applyAlignment="1">
      <alignment vertical="top" wrapText="1"/>
    </xf>
    <xf numFmtId="0" fontId="50" fillId="0" borderId="62" xfId="0" applyFont="1" applyBorder="1" applyAlignment="1">
      <alignment vertical="top" wrapText="1"/>
    </xf>
    <xf numFmtId="0" fontId="47" fillId="0" borderId="0" xfId="0" applyFont="1" applyAlignment="1">
      <alignment vertical="top" wrapText="1"/>
    </xf>
    <xf numFmtId="0" fontId="49" fillId="0" borderId="0" xfId="0" applyFont="1" applyAlignment="1">
      <alignment vertical="center" wrapText="1"/>
    </xf>
    <xf numFmtId="0" fontId="50" fillId="0" borderId="0" xfId="0" applyFont="1" applyAlignment="1">
      <alignment vertical="distributed" wrapText="1"/>
    </xf>
    <xf numFmtId="0" fontId="4" fillId="0" borderId="20" xfId="0" applyFont="1" applyBorder="1">
      <alignment vertical="center"/>
    </xf>
    <xf numFmtId="0" fontId="10" fillId="0" borderId="0" xfId="0" applyFont="1" applyProtection="1">
      <alignment vertical="center"/>
      <protection hidden="1"/>
    </xf>
    <xf numFmtId="0" fontId="12" fillId="0" borderId="8" xfId="0" applyFont="1" applyBorder="1" applyAlignment="1" applyProtection="1">
      <alignment horizontal="left" vertical="center"/>
      <protection hidden="1"/>
    </xf>
    <xf numFmtId="0" fontId="13" fillId="0" borderId="11" xfId="0" applyFont="1" applyBorder="1" applyAlignment="1" applyProtection="1">
      <alignment horizontal="center" vertical="center"/>
      <protection hidden="1"/>
    </xf>
    <xf numFmtId="0" fontId="13" fillId="0" borderId="11" xfId="0" applyFont="1" applyBorder="1" applyProtection="1">
      <alignment vertical="center"/>
      <protection hidden="1"/>
    </xf>
    <xf numFmtId="0" fontId="14" fillId="0" borderId="11" xfId="0" applyFont="1" applyBorder="1" applyProtection="1">
      <alignment vertical="center"/>
      <protection hidden="1"/>
    </xf>
    <xf numFmtId="0" fontId="14" fillId="0" borderId="11" xfId="0" applyFont="1" applyBorder="1" applyAlignment="1" applyProtection="1">
      <alignment horizontal="center" vertical="center"/>
      <protection hidden="1"/>
    </xf>
    <xf numFmtId="0" fontId="13" fillId="0" borderId="12" xfId="0" applyFont="1" applyBorder="1" applyProtection="1">
      <alignment vertical="center"/>
      <protection hidden="1"/>
    </xf>
    <xf numFmtId="0" fontId="10" fillId="0" borderId="52" xfId="0" applyFont="1" applyBorder="1" applyAlignment="1" applyProtection="1">
      <alignment horizontal="center" vertical="center"/>
      <protection hidden="1"/>
    </xf>
    <xf numFmtId="0" fontId="34" fillId="0" borderId="5" xfId="0" applyFont="1" applyBorder="1" applyAlignment="1" applyProtection="1">
      <protection hidden="1"/>
    </xf>
    <xf numFmtId="0" fontId="18" fillId="0" borderId="17" xfId="0" applyFont="1" applyBorder="1" applyAlignment="1" applyProtection="1">
      <alignment horizontal="left" vertical="center"/>
      <protection hidden="1"/>
    </xf>
    <xf numFmtId="0" fontId="8" fillId="0" borderId="0" xfId="0" applyFont="1" applyProtection="1">
      <alignment vertical="center"/>
      <protection hidden="1"/>
    </xf>
    <xf numFmtId="0" fontId="8" fillId="0" borderId="18" xfId="0" applyFont="1" applyBorder="1" applyAlignment="1" applyProtection="1">
      <alignment horizontal="center" vertical="center"/>
      <protection hidden="1"/>
    </xf>
    <xf numFmtId="0" fontId="8" fillId="0" borderId="5" xfId="0" applyFont="1" applyBorder="1" applyAlignment="1" applyProtection="1">
      <alignment horizontal="left" vertical="center"/>
      <protection hidden="1"/>
    </xf>
    <xf numFmtId="0" fontId="8" fillId="0" borderId="24" xfId="0" applyFont="1" applyBorder="1" applyProtection="1">
      <alignment vertical="center"/>
      <protection hidden="1"/>
    </xf>
    <xf numFmtId="0" fontId="10" fillId="0" borderId="0" xfId="0" applyFont="1" applyAlignment="1" applyProtection="1">
      <alignment horizontal="right" vertical="center"/>
      <protection hidden="1"/>
    </xf>
    <xf numFmtId="0" fontId="10" fillId="0" borderId="0" xfId="0" applyFont="1" applyAlignment="1" applyProtection="1">
      <alignment horizontal="center" vertical="center"/>
      <protection hidden="1"/>
    </xf>
    <xf numFmtId="181" fontId="16" fillId="0" borderId="0" xfId="0" applyNumberFormat="1" applyFont="1" applyProtection="1">
      <alignment vertical="center"/>
      <protection hidden="1"/>
    </xf>
    <xf numFmtId="0" fontId="4" fillId="0" borderId="4" xfId="0" applyFont="1" applyBorder="1">
      <alignment vertical="center"/>
    </xf>
    <xf numFmtId="0" fontId="4" fillId="0" borderId="6" xfId="0" applyFont="1" applyBorder="1">
      <alignment vertical="center"/>
    </xf>
    <xf numFmtId="0" fontId="7" fillId="0" borderId="75" xfId="0" applyFont="1" applyBorder="1" applyAlignment="1" applyProtection="1">
      <alignment horizontal="left" vertical="center"/>
      <protection locked="0"/>
    </xf>
    <xf numFmtId="20" fontId="15" fillId="0" borderId="72" xfId="0" applyNumberFormat="1" applyFont="1" applyBorder="1" applyAlignment="1" applyProtection="1">
      <alignment horizontal="left" vertical="center" justifyLastLine="1"/>
      <protection locked="0"/>
    </xf>
    <xf numFmtId="20" fontId="15" fillId="0" borderId="8" xfId="0" applyNumberFormat="1" applyFont="1" applyBorder="1" applyAlignment="1" applyProtection="1">
      <alignment horizontal="left" vertical="center" justifyLastLine="1"/>
      <protection locked="0"/>
    </xf>
    <xf numFmtId="0" fontId="64" fillId="0" borderId="0" xfId="0" applyFont="1" applyAlignment="1">
      <alignment horizontal="left" vertical="center"/>
    </xf>
    <xf numFmtId="0" fontId="4" fillId="0" borderId="21" xfId="0" applyFont="1" applyBorder="1">
      <alignment vertical="center"/>
    </xf>
    <xf numFmtId="0" fontId="4" fillId="0" borderId="0" xfId="0" applyFont="1" applyProtection="1">
      <alignment vertical="center"/>
      <protection hidden="1"/>
    </xf>
    <xf numFmtId="182" fontId="4" fillId="0" borderId="0" xfId="0" applyNumberFormat="1" applyFont="1">
      <alignment vertical="center"/>
    </xf>
    <xf numFmtId="0" fontId="4" fillId="0" borderId="18" xfId="0" applyFont="1" applyBorder="1" applyAlignment="1">
      <alignment vertical="top"/>
    </xf>
    <xf numFmtId="0" fontId="4" fillId="0" borderId="24" xfId="0" applyFont="1" applyBorder="1" applyAlignment="1">
      <alignment vertical="top"/>
    </xf>
    <xf numFmtId="0" fontId="4" fillId="0" borderId="8" xfId="0" applyFont="1" applyBorder="1" applyAlignment="1">
      <alignment vertical="top"/>
    </xf>
    <xf numFmtId="0" fontId="4" fillId="0" borderId="8" xfId="0" applyFont="1" applyBorder="1">
      <alignment vertical="center"/>
    </xf>
    <xf numFmtId="0" fontId="4" fillId="0" borderId="25" xfId="0" applyFont="1" applyBorder="1">
      <alignment vertical="center"/>
    </xf>
    <xf numFmtId="0" fontId="4" fillId="0" borderId="0" xfId="0" applyFont="1" applyAlignment="1">
      <alignment horizontal="right" vertical="center"/>
    </xf>
    <xf numFmtId="0" fontId="4" fillId="0" borderId="44" xfId="0" applyFont="1" applyBorder="1">
      <alignment vertical="center"/>
    </xf>
    <xf numFmtId="49" fontId="4" fillId="0" borderId="0" xfId="0" applyNumberFormat="1" applyFont="1" applyProtection="1">
      <alignment vertical="center"/>
      <protection locked="0"/>
    </xf>
    <xf numFmtId="0" fontId="4" fillId="0" borderId="0" xfId="0" applyFont="1" applyAlignment="1" applyProtection="1">
      <alignment horizontal="left" vertical="center"/>
      <protection locked="0"/>
    </xf>
    <xf numFmtId="0" fontId="4" fillId="0" borderId="8"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left" vertical="center" wrapText="1"/>
    </xf>
    <xf numFmtId="0" fontId="4" fillId="0" borderId="11" xfId="0" applyFont="1" applyBorder="1" applyAlignment="1">
      <alignment horizontal="center" vertical="center"/>
    </xf>
    <xf numFmtId="0" fontId="4" fillId="0" borderId="78" xfId="0" applyFont="1" applyBorder="1" applyAlignment="1">
      <alignment horizontal="center" vertical="center"/>
    </xf>
    <xf numFmtId="0" fontId="4" fillId="0" borderId="44" xfId="0" applyFont="1" applyBorder="1" applyAlignment="1">
      <alignment horizontal="center" vertical="center"/>
    </xf>
    <xf numFmtId="0" fontId="4" fillId="0" borderId="17" xfId="0" applyFont="1" applyBorder="1" applyAlignment="1">
      <alignment horizontal="right" vertical="center"/>
    </xf>
    <xf numFmtId="0" fontId="65" fillId="0" borderId="0" xfId="0" applyFont="1" applyProtection="1">
      <alignment vertical="center"/>
      <protection locked="0"/>
    </xf>
    <xf numFmtId="14" fontId="4" fillId="0" borderId="0" xfId="0" applyNumberFormat="1" applyFont="1" applyAlignment="1">
      <alignment horizontal="left" vertical="center"/>
    </xf>
    <xf numFmtId="177" fontId="4" fillId="0" borderId="45" xfId="0" applyNumberFormat="1" applyFont="1" applyBorder="1" applyProtection="1">
      <alignment vertical="center"/>
      <protection locked="0"/>
    </xf>
    <xf numFmtId="0" fontId="4" fillId="0" borderId="82" xfId="0" applyFont="1" applyBorder="1">
      <alignment vertical="center"/>
    </xf>
    <xf numFmtId="0" fontId="4" fillId="0" borderId="46" xfId="0" applyFont="1" applyBorder="1" applyAlignment="1">
      <alignment horizontal="center" vertical="center"/>
    </xf>
    <xf numFmtId="0" fontId="4" fillId="0" borderId="161" xfId="0" applyFont="1" applyBorder="1" applyProtection="1">
      <alignment vertical="center"/>
      <protection hidden="1"/>
    </xf>
    <xf numFmtId="177" fontId="4" fillId="0" borderId="83" xfId="0" applyNumberFormat="1" applyFont="1" applyBorder="1" applyProtection="1">
      <alignment vertical="center"/>
      <protection locked="0"/>
    </xf>
    <xf numFmtId="0" fontId="4" fillId="0" borderId="135" xfId="0" applyFont="1" applyBorder="1" applyAlignment="1">
      <alignment horizontal="center" vertical="center"/>
    </xf>
    <xf numFmtId="0" fontId="4" fillId="0" borderId="83" xfId="0" applyFont="1" applyBorder="1">
      <alignment vertical="center"/>
    </xf>
    <xf numFmtId="0" fontId="4" fillId="0" borderId="41" xfId="0" applyFont="1" applyBorder="1">
      <alignment vertical="center"/>
    </xf>
    <xf numFmtId="0" fontId="67" fillId="0" borderId="20" xfId="0" applyFont="1" applyBorder="1" applyProtection="1">
      <alignment vertical="center"/>
      <protection locked="0"/>
    </xf>
    <xf numFmtId="0" fontId="67" fillId="0" borderId="0" xfId="0" applyFont="1" applyProtection="1">
      <alignment vertical="center"/>
      <protection locked="0"/>
    </xf>
    <xf numFmtId="0" fontId="67" fillId="0" borderId="8" xfId="0" applyFont="1" applyBorder="1" applyProtection="1">
      <alignment vertical="center"/>
      <protection locked="0"/>
    </xf>
    <xf numFmtId="0" fontId="67" fillId="0" borderId="26" xfId="0" applyFont="1" applyBorder="1" applyProtection="1">
      <alignment vertical="center"/>
      <protection locked="0"/>
    </xf>
    <xf numFmtId="0" fontId="67" fillId="0" borderId="6" xfId="0" applyFont="1" applyBorder="1" applyProtection="1">
      <alignment vertical="center"/>
      <protection locked="0"/>
    </xf>
    <xf numFmtId="0" fontId="67" fillId="0" borderId="9" xfId="0" applyFont="1" applyBorder="1" applyProtection="1">
      <alignment vertical="center"/>
      <protection locked="0"/>
    </xf>
    <xf numFmtId="0" fontId="8" fillId="0" borderId="0" xfId="0" applyFont="1" applyAlignment="1">
      <alignment horizontal="left" vertical="center"/>
    </xf>
    <xf numFmtId="0" fontId="68" fillId="0" borderId="0" xfId="0" applyFont="1" applyAlignment="1">
      <alignment horizontal="left" vertical="center"/>
    </xf>
    <xf numFmtId="0" fontId="65" fillId="0" borderId="20" xfId="0" applyFont="1" applyBorder="1" applyProtection="1">
      <alignment vertical="center"/>
      <protection locked="0"/>
    </xf>
    <xf numFmtId="0" fontId="4" fillId="0" borderId="7" xfId="0" applyFont="1" applyBorder="1">
      <alignment vertical="center"/>
    </xf>
    <xf numFmtId="0" fontId="4" fillId="0" borderId="9" xfId="0" applyFont="1" applyBorder="1">
      <alignment vertical="center"/>
    </xf>
    <xf numFmtId="0" fontId="65" fillId="0" borderId="11" xfId="0" applyFont="1" applyBorder="1" applyProtection="1">
      <alignment vertical="center"/>
      <protection locked="0"/>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right" vertical="center"/>
      <protection locked="0"/>
    </xf>
    <xf numFmtId="0" fontId="4" fillId="0" borderId="11" xfId="0" applyFont="1" applyBorder="1" applyProtection="1">
      <alignment vertical="center"/>
      <protection locked="0"/>
    </xf>
    <xf numFmtId="176" fontId="4" fillId="0" borderId="11" xfId="0" applyNumberFormat="1" applyFont="1" applyBorder="1" applyAlignment="1" applyProtection="1">
      <alignment horizontal="right" vertical="center"/>
      <protection locked="0"/>
    </xf>
    <xf numFmtId="0" fontId="51" fillId="0" borderId="0" xfId="0" applyFont="1" applyAlignment="1">
      <alignment horizontal="left" vertical="center"/>
    </xf>
    <xf numFmtId="0" fontId="69" fillId="0" borderId="11" xfId="0" applyFont="1" applyBorder="1" applyAlignment="1" applyProtection="1">
      <alignment horizontal="center" vertical="center"/>
      <protection locked="0"/>
    </xf>
    <xf numFmtId="0" fontId="69" fillId="0" borderId="11" xfId="0" applyFont="1" applyBorder="1" applyProtection="1">
      <alignment vertical="center"/>
      <protection locked="0"/>
    </xf>
    <xf numFmtId="0" fontId="4" fillId="0" borderId="158" xfId="0" applyFont="1" applyBorder="1">
      <alignment vertical="center"/>
    </xf>
    <xf numFmtId="0" fontId="4" fillId="0" borderId="45" xfId="0" applyFont="1" applyBorder="1">
      <alignment vertical="center"/>
    </xf>
    <xf numFmtId="0" fontId="4" fillId="0" borderId="15" xfId="0" applyFont="1" applyBorder="1" applyAlignment="1">
      <alignment horizontal="left" vertical="center"/>
    </xf>
    <xf numFmtId="0" fontId="41" fillId="0" borderId="0" xfId="0" applyFont="1">
      <alignment vertical="center"/>
    </xf>
    <xf numFmtId="0" fontId="41" fillId="0" borderId="0" xfId="0" applyFont="1" applyAlignment="1">
      <alignment horizontal="left" vertical="center"/>
    </xf>
    <xf numFmtId="0" fontId="4" fillId="7" borderId="4" xfId="0" applyFont="1" applyFill="1" applyBorder="1" applyAlignment="1">
      <alignment vertical="top" wrapText="1"/>
    </xf>
    <xf numFmtId="0" fontId="4" fillId="7" borderId="6" xfId="0" applyFont="1" applyFill="1" applyBorder="1" applyAlignment="1">
      <alignment vertical="top" wrapText="1"/>
    </xf>
    <xf numFmtId="0" fontId="4" fillId="7" borderId="14" xfId="0" applyFont="1" applyFill="1" applyBorder="1" applyAlignment="1">
      <alignment vertical="top" wrapText="1"/>
    </xf>
    <xf numFmtId="0" fontId="4" fillId="7" borderId="15" xfId="0" applyFont="1" applyFill="1" applyBorder="1" applyAlignment="1">
      <alignment vertical="top" wrapText="1"/>
    </xf>
    <xf numFmtId="0" fontId="4" fillId="0" borderId="15" xfId="0" applyFont="1" applyBorder="1">
      <alignment vertical="center"/>
    </xf>
    <xf numFmtId="0" fontId="4" fillId="0" borderId="62" xfId="0" applyFont="1" applyBorder="1">
      <alignment vertical="center"/>
    </xf>
    <xf numFmtId="0" fontId="39" fillId="0" borderId="0" xfId="0" applyFont="1" applyAlignment="1"/>
    <xf numFmtId="0" fontId="27" fillId="0" borderId="111" xfId="0" applyFont="1" applyBorder="1">
      <alignment vertical="center"/>
    </xf>
    <xf numFmtId="0" fontId="27" fillId="0" borderId="11" xfId="0" applyFont="1" applyBorder="1">
      <alignment vertical="center"/>
    </xf>
    <xf numFmtId="0" fontId="27" fillId="0" borderId="28" xfId="0" applyFont="1" applyBorder="1">
      <alignment vertical="center"/>
    </xf>
    <xf numFmtId="0" fontId="27" fillId="0" borderId="28" xfId="0" applyFont="1" applyBorder="1" applyAlignment="1">
      <alignment horizontal="center" vertical="center"/>
    </xf>
    <xf numFmtId="0" fontId="72" fillId="0" borderId="0" xfId="0" applyFont="1">
      <alignment vertical="center"/>
    </xf>
    <xf numFmtId="0" fontId="72" fillId="0" borderId="4" xfId="0" applyFont="1" applyBorder="1">
      <alignment vertical="center"/>
    </xf>
    <xf numFmtId="0" fontId="72" fillId="0" borderId="11" xfId="0" applyFont="1" applyBorder="1">
      <alignment vertical="center"/>
    </xf>
    <xf numFmtId="0" fontId="72" fillId="0" borderId="28" xfId="0" applyFont="1" applyBorder="1">
      <alignment vertical="center"/>
    </xf>
    <xf numFmtId="49" fontId="4" fillId="0" borderId="0" xfId="0" applyNumberFormat="1" applyFont="1" applyAlignment="1" applyProtection="1">
      <alignment horizontal="left" vertical="center"/>
      <protection locked="0"/>
    </xf>
    <xf numFmtId="0" fontId="4" fillId="0" borderId="6" xfId="0" applyFont="1" applyBorder="1" applyProtection="1">
      <alignment vertical="center"/>
      <protection locked="0"/>
    </xf>
    <xf numFmtId="49" fontId="4" fillId="0" borderId="6" xfId="0" applyNumberFormat="1" applyFont="1" applyBorder="1" applyProtection="1">
      <alignment vertical="center"/>
      <protection locked="0"/>
    </xf>
    <xf numFmtId="0" fontId="4" fillId="5" borderId="0" xfId="0" applyFont="1" applyFill="1" applyAlignment="1" applyProtection="1">
      <alignment horizontal="left" vertical="center"/>
      <protection locked="0"/>
    </xf>
    <xf numFmtId="182" fontId="10" fillId="0" borderId="0" xfId="0" applyNumberFormat="1" applyFont="1">
      <alignment vertical="center"/>
    </xf>
    <xf numFmtId="0" fontId="13" fillId="0" borderId="20" xfId="0" applyFont="1" applyBorder="1" applyProtection="1">
      <alignment vertical="center"/>
      <protection hidden="1"/>
    </xf>
    <xf numFmtId="0" fontId="14" fillId="0" borderId="20" xfId="0" applyFont="1" applyBorder="1" applyProtection="1">
      <alignment vertical="center"/>
      <protection hidden="1"/>
    </xf>
    <xf numFmtId="0" fontId="14" fillId="0" borderId="20" xfId="0" applyFont="1" applyBorder="1" applyAlignment="1" applyProtection="1">
      <alignment horizontal="center" vertical="center"/>
      <protection hidden="1"/>
    </xf>
    <xf numFmtId="0" fontId="14" fillId="0" borderId="81" xfId="0" applyFont="1" applyBorder="1" applyAlignment="1" applyProtection="1">
      <alignment horizontal="left" vertical="center"/>
      <protection hidden="1"/>
    </xf>
    <xf numFmtId="0" fontId="41" fillId="0" borderId="0" xfId="0" applyFont="1" applyAlignment="1">
      <alignment horizontal="center" vertical="center"/>
    </xf>
    <xf numFmtId="0" fontId="41" fillId="0" borderId="18" xfId="0" applyFont="1" applyBorder="1">
      <alignment vertical="center"/>
    </xf>
    <xf numFmtId="0" fontId="41" fillId="0" borderId="5" xfId="0" applyFont="1" applyBorder="1">
      <alignment vertical="center"/>
    </xf>
    <xf numFmtId="0" fontId="41" fillId="0" borderId="0" xfId="0" applyFont="1" applyAlignment="1">
      <alignment vertical="center" wrapText="1"/>
    </xf>
    <xf numFmtId="0" fontId="66" fillId="0" borderId="0" xfId="0" applyFont="1">
      <alignment vertical="center"/>
    </xf>
    <xf numFmtId="0" fontId="66" fillId="0" borderId="0" xfId="0" applyFont="1" applyAlignment="1">
      <alignment horizontal="center" vertical="center"/>
    </xf>
    <xf numFmtId="0" fontId="66" fillId="0" borderId="5" xfId="0" applyFont="1" applyBorder="1">
      <alignment vertical="center"/>
    </xf>
    <xf numFmtId="0" fontId="66" fillId="0" borderId="0" xfId="0" applyFont="1" applyAlignment="1">
      <alignment horizontal="left" vertical="center"/>
    </xf>
    <xf numFmtId="0" fontId="66" fillId="0" borderId="0" xfId="0" applyFont="1" applyProtection="1">
      <alignment vertical="center"/>
      <protection locked="0"/>
    </xf>
    <xf numFmtId="0" fontId="66" fillId="0" borderId="20" xfId="0" applyFont="1" applyBorder="1">
      <alignment vertical="center"/>
    </xf>
    <xf numFmtId="0" fontId="66" fillId="0" borderId="0" xfId="0" applyFont="1" applyAlignment="1">
      <alignment horizontal="right" vertical="center"/>
    </xf>
    <xf numFmtId="0" fontId="66" fillId="0" borderId="0" xfId="0" applyFont="1" applyAlignment="1" applyProtection="1">
      <alignment horizontal="center" vertical="center"/>
      <protection locked="0"/>
    </xf>
    <xf numFmtId="0" fontId="66" fillId="0" borderId="0" xfId="0" applyFont="1" applyProtection="1">
      <alignment vertical="center"/>
      <protection hidden="1"/>
    </xf>
    <xf numFmtId="177" fontId="66" fillId="0" borderId="0" xfId="0" applyNumberFormat="1" applyFont="1" applyAlignment="1">
      <alignment horizontal="left" vertical="center"/>
    </xf>
    <xf numFmtId="49" fontId="66" fillId="0" borderId="0" xfId="0" applyNumberFormat="1" applyFont="1" applyProtection="1">
      <alignment vertical="center"/>
      <protection locked="0"/>
    </xf>
    <xf numFmtId="0" fontId="66" fillId="0" borderId="0" xfId="0" applyFont="1" applyAlignment="1" applyProtection="1">
      <alignment horizontal="center" vertical="center"/>
      <protection hidden="1"/>
    </xf>
    <xf numFmtId="176" fontId="66" fillId="0" borderId="0" xfId="0" applyNumberFormat="1" applyFont="1" applyAlignment="1" applyProtection="1">
      <alignment horizontal="right" vertical="center"/>
      <protection locked="0"/>
    </xf>
    <xf numFmtId="177" fontId="4" fillId="0" borderId="0" xfId="0" applyNumberFormat="1" applyFont="1">
      <alignment vertical="center"/>
    </xf>
    <xf numFmtId="0" fontId="4" fillId="0" borderId="22" xfId="0" applyFont="1" applyBorder="1" applyAlignment="1">
      <alignment horizontal="left" vertical="center"/>
    </xf>
    <xf numFmtId="0" fontId="64" fillId="0" borderId="20" xfId="0" applyFont="1" applyBorder="1" applyAlignment="1">
      <alignment horizontal="left" vertical="center"/>
    </xf>
    <xf numFmtId="0" fontId="66" fillId="0" borderId="0" xfId="0" applyFont="1" applyAlignment="1">
      <alignment horizontal="left" vertical="center" wrapText="1"/>
    </xf>
    <xf numFmtId="0" fontId="66" fillId="0" borderId="11" xfId="0" applyFont="1" applyBorder="1" applyAlignment="1">
      <alignment horizontal="center" vertical="center"/>
    </xf>
    <xf numFmtId="0" fontId="66" fillId="0" borderId="0" xfId="0" applyFont="1" applyAlignment="1">
      <alignment vertical="top"/>
    </xf>
    <xf numFmtId="0" fontId="66" fillId="0" borderId="8" xfId="0" applyFont="1" applyBorder="1">
      <alignment vertical="center"/>
    </xf>
    <xf numFmtId="0" fontId="66" fillId="0" borderId="8" xfId="0" applyFont="1" applyBorder="1" applyAlignment="1">
      <alignment horizontal="center" vertical="center"/>
    </xf>
    <xf numFmtId="0" fontId="41" fillId="0" borderId="0" xfId="0" applyFont="1" applyAlignment="1">
      <alignment vertical="top"/>
    </xf>
    <xf numFmtId="0" fontId="41" fillId="0" borderId="17" xfId="0" applyFont="1" applyBorder="1">
      <alignment vertical="center"/>
    </xf>
    <xf numFmtId="0" fontId="66" fillId="0" borderId="17" xfId="0" applyFont="1" applyBorder="1">
      <alignment vertical="center"/>
    </xf>
    <xf numFmtId="0" fontId="66" fillId="0" borderId="11" xfId="0" applyFont="1" applyBorder="1">
      <alignment vertical="center"/>
    </xf>
    <xf numFmtId="0" fontId="66" fillId="0" borderId="139" xfId="0" applyFont="1" applyBorder="1">
      <alignment vertical="center"/>
    </xf>
    <xf numFmtId="0" fontId="66" fillId="0" borderId="11" xfId="0" applyFont="1" applyBorder="1" applyAlignment="1">
      <alignment horizontal="left" vertical="center"/>
    </xf>
    <xf numFmtId="0" fontId="66" fillId="0" borderId="12" xfId="0" applyFont="1" applyBorder="1" applyAlignment="1">
      <alignment horizontal="left" vertical="center"/>
    </xf>
    <xf numFmtId="0" fontId="66" fillId="0" borderId="17" xfId="0" applyFont="1" applyBorder="1" applyAlignment="1">
      <alignment horizontal="left" vertical="center"/>
    </xf>
    <xf numFmtId="0" fontId="66" fillId="0" borderId="11" xfId="0" applyFont="1" applyBorder="1" applyProtection="1">
      <alignment vertical="center"/>
      <protection locked="0"/>
    </xf>
    <xf numFmtId="0" fontId="66" fillId="0" borderId="12" xfId="0" applyFont="1" applyBorder="1" applyProtection="1">
      <alignment vertical="center"/>
      <protection locked="0"/>
    </xf>
    <xf numFmtId="0" fontId="66" fillId="8" borderId="11" xfId="0" applyFont="1" applyFill="1" applyBorder="1" applyAlignment="1">
      <alignment horizontal="left" vertical="center"/>
    </xf>
    <xf numFmtId="0" fontId="66" fillId="8" borderId="12" xfId="0" applyFont="1" applyFill="1" applyBorder="1" applyAlignment="1">
      <alignment horizontal="left" vertical="center"/>
    </xf>
    <xf numFmtId="0" fontId="66" fillId="8" borderId="17" xfId="0" applyFont="1" applyFill="1" applyBorder="1">
      <alignment vertical="center"/>
    </xf>
    <xf numFmtId="0" fontId="66" fillId="8" borderId="11" xfId="0" applyFont="1" applyFill="1" applyBorder="1">
      <alignment vertical="center"/>
    </xf>
    <xf numFmtId="0" fontId="66" fillId="8" borderId="139" xfId="0" applyFont="1" applyFill="1" applyBorder="1">
      <alignment vertical="center"/>
    </xf>
    <xf numFmtId="0" fontId="66" fillId="8" borderId="11" xfId="0" applyFont="1" applyFill="1" applyBorder="1" applyAlignment="1">
      <alignment horizontal="center" vertical="center"/>
    </xf>
    <xf numFmtId="0" fontId="66" fillId="0" borderId="24" xfId="0" applyFont="1" applyBorder="1">
      <alignment vertical="center"/>
    </xf>
    <xf numFmtId="0" fontId="66" fillId="0" borderId="8" xfId="0" applyFont="1" applyBorder="1" applyAlignment="1">
      <alignment horizontal="left" vertical="center"/>
    </xf>
    <xf numFmtId="0" fontId="66" fillId="0" borderId="25" xfId="0" applyFont="1" applyBorder="1" applyAlignment="1">
      <alignment horizontal="left" vertical="center"/>
    </xf>
    <xf numFmtId="0" fontId="66" fillId="0" borderId="0" xfId="0" applyFont="1" applyAlignment="1" applyProtection="1">
      <alignment horizontal="left" vertical="center"/>
      <protection locked="0"/>
    </xf>
    <xf numFmtId="0" fontId="66" fillId="0" borderId="24" xfId="0" applyFont="1" applyBorder="1" applyAlignment="1">
      <alignment horizontal="left" vertical="center"/>
    </xf>
    <xf numFmtId="0" fontId="66" fillId="0" borderId="175" xfId="0" applyFont="1" applyBorder="1">
      <alignment vertical="center"/>
    </xf>
    <xf numFmtId="0" fontId="86" fillId="0" borderId="20" xfId="0" applyFont="1" applyBorder="1" applyProtection="1">
      <alignment vertical="center"/>
      <protection locked="0"/>
    </xf>
    <xf numFmtId="0" fontId="86" fillId="0" borderId="0" xfId="0" applyFont="1" applyProtection="1">
      <alignment vertical="center"/>
      <protection locked="0"/>
    </xf>
    <xf numFmtId="0" fontId="86" fillId="0" borderId="26" xfId="0" applyFont="1" applyBorder="1" applyProtection="1">
      <alignment vertical="center"/>
      <protection locked="0"/>
    </xf>
    <xf numFmtId="0" fontId="66" fillId="0" borderId="176" xfId="0" applyFont="1" applyBorder="1">
      <alignment vertical="center"/>
    </xf>
    <xf numFmtId="0" fontId="86" fillId="0" borderId="6" xfId="0" applyFont="1" applyBorder="1" applyProtection="1">
      <alignment vertical="center"/>
      <protection locked="0"/>
    </xf>
    <xf numFmtId="0" fontId="66" fillId="0" borderId="177" xfId="0" applyFont="1" applyBorder="1">
      <alignment vertical="center"/>
    </xf>
    <xf numFmtId="0" fontId="86" fillId="0" borderId="8" xfId="0" applyFont="1" applyBorder="1" applyProtection="1">
      <alignment vertical="center"/>
      <protection locked="0"/>
    </xf>
    <xf numFmtId="0" fontId="86" fillId="0" borderId="9" xfId="0" applyFont="1" applyBorder="1" applyProtection="1">
      <alignment vertical="center"/>
      <protection locked="0"/>
    </xf>
    <xf numFmtId="0" fontId="4" fillId="7" borderId="0" xfId="0" applyFont="1" applyFill="1" applyAlignment="1">
      <alignment vertical="top" wrapText="1"/>
    </xf>
    <xf numFmtId="0" fontId="43" fillId="0" borderId="15" xfId="0" applyFont="1" applyBorder="1" applyAlignment="1">
      <alignment horizontal="center" vertical="top" wrapText="1"/>
    </xf>
    <xf numFmtId="0" fontId="66" fillId="0" borderId="8" xfId="0" applyFont="1" applyBorder="1" applyProtection="1">
      <alignment vertical="center"/>
      <protection locked="0"/>
    </xf>
    <xf numFmtId="177" fontId="66" fillId="0" borderId="0" xfId="0" applyNumberFormat="1" applyFont="1" applyAlignment="1" applyProtection="1">
      <alignment horizontal="center" vertical="center"/>
      <protection locked="0"/>
    </xf>
    <xf numFmtId="177" fontId="66" fillId="0" borderId="0" xfId="0" applyNumberFormat="1" applyFont="1" applyAlignment="1" applyProtection="1">
      <alignment horizontal="right" vertical="center"/>
      <protection locked="0"/>
    </xf>
    <xf numFmtId="177" fontId="66" fillId="0" borderId="0" xfId="0" applyNumberFormat="1" applyFont="1" applyAlignment="1">
      <alignment horizontal="right" vertical="center"/>
    </xf>
    <xf numFmtId="177" fontId="66" fillId="0" borderId="0" xfId="0" applyNumberFormat="1" applyFont="1" applyProtection="1">
      <alignment vertical="center"/>
      <protection locked="0"/>
    </xf>
    <xf numFmtId="0" fontId="66" fillId="0" borderId="11" xfId="0" applyFont="1" applyBorder="1" applyAlignment="1" applyProtection="1">
      <alignment horizontal="left" vertical="center"/>
      <protection locked="0"/>
    </xf>
    <xf numFmtId="0" fontId="4" fillId="0" borderId="20" xfId="0" applyFont="1" applyBorder="1" applyAlignment="1">
      <alignment vertical="top"/>
    </xf>
    <xf numFmtId="0" fontId="72" fillId="0" borderId="1" xfId="0" applyFont="1" applyBorder="1">
      <alignment vertical="center"/>
    </xf>
    <xf numFmtId="0" fontId="25" fillId="0" borderId="0" xfId="0" applyFont="1">
      <alignment vertical="center"/>
    </xf>
    <xf numFmtId="0" fontId="27" fillId="0" borderId="8" xfId="0" applyFont="1" applyBorder="1">
      <alignment vertical="center"/>
    </xf>
    <xf numFmtId="0" fontId="27" fillId="0" borderId="15" xfId="0" applyFont="1" applyBorder="1" applyAlignment="1">
      <alignment horizontal="center" vertical="center"/>
    </xf>
    <xf numFmtId="0" fontId="27" fillId="0" borderId="15" xfId="0" applyFont="1" applyBorder="1">
      <alignment vertical="center"/>
    </xf>
    <xf numFmtId="0" fontId="4" fillId="0" borderId="155" xfId="0" applyFont="1" applyBorder="1" applyAlignment="1">
      <alignment horizontal="center" vertical="center"/>
    </xf>
    <xf numFmtId="0" fontId="3" fillId="0" borderId="124" xfId="0" applyFont="1" applyBorder="1" applyAlignment="1">
      <alignment horizontal="center" vertical="center"/>
    </xf>
    <xf numFmtId="177" fontId="4" fillId="0" borderId="93" xfId="0" applyNumberFormat="1" applyFont="1" applyBorder="1">
      <alignment vertical="center"/>
    </xf>
    <xf numFmtId="0" fontId="39" fillId="0" borderId="20" xfId="0" applyFont="1" applyBorder="1" applyProtection="1">
      <alignment vertical="center"/>
      <protection locked="0"/>
    </xf>
    <xf numFmtId="0" fontId="39" fillId="0" borderId="0" xfId="0" applyFont="1" applyProtection="1">
      <alignment vertical="center"/>
      <protection locked="0"/>
    </xf>
    <xf numFmtId="0" fontId="39" fillId="0" borderId="144" xfId="0" applyFont="1" applyBorder="1" applyProtection="1">
      <alignment vertical="center"/>
      <protection locked="0"/>
    </xf>
    <xf numFmtId="0" fontId="39" fillId="0" borderId="145" xfId="0" applyFont="1" applyBorder="1" applyProtection="1">
      <alignment vertical="center"/>
      <protection locked="0"/>
    </xf>
    <xf numFmtId="0" fontId="39" fillId="0" borderId="8" xfId="0" applyFont="1" applyBorder="1" applyProtection="1">
      <alignment vertical="center"/>
      <protection locked="0"/>
    </xf>
    <xf numFmtId="0" fontId="66" fillId="0" borderId="0" xfId="0" applyFont="1" applyAlignment="1" applyProtection="1">
      <alignment horizontal="right" vertical="center"/>
      <protection locked="0"/>
    </xf>
    <xf numFmtId="0" fontId="4" fillId="0" borderId="17" xfId="0" applyFont="1" applyBorder="1">
      <alignment vertical="center"/>
    </xf>
    <xf numFmtId="0" fontId="4" fillId="0" borderId="8" xfId="0" applyFont="1" applyBorder="1" applyProtection="1">
      <alignment vertical="center"/>
      <protection locked="0"/>
    </xf>
    <xf numFmtId="0" fontId="4" fillId="0" borderId="24" xfId="0" applyFont="1" applyBorder="1">
      <alignment vertical="center"/>
    </xf>
    <xf numFmtId="0" fontId="4" fillId="0" borderId="73" xfId="0" applyFont="1" applyBorder="1" applyProtection="1">
      <alignment vertical="center"/>
      <protection hidden="1"/>
    </xf>
    <xf numFmtId="0" fontId="4" fillId="0" borderId="46" xfId="0" applyFont="1" applyBorder="1">
      <alignment vertical="center"/>
    </xf>
    <xf numFmtId="0" fontId="4" fillId="0" borderId="212" xfId="0" applyFont="1" applyBorder="1">
      <alignment vertical="center"/>
    </xf>
    <xf numFmtId="0" fontId="4" fillId="0" borderId="54" xfId="0" applyFont="1" applyBorder="1">
      <alignment vertical="center"/>
    </xf>
    <xf numFmtId="177" fontId="4" fillId="0" borderId="54" xfId="0" applyNumberFormat="1" applyFont="1" applyBorder="1" applyProtection="1">
      <alignment vertical="center"/>
      <protection locked="0"/>
    </xf>
    <xf numFmtId="0" fontId="4" fillId="0" borderId="88" xfId="0" applyFont="1" applyBorder="1" applyAlignment="1">
      <alignment horizontal="center" vertical="center"/>
    </xf>
    <xf numFmtId="0" fontId="4" fillId="0" borderId="55" xfId="0" applyFont="1" applyBorder="1" applyAlignment="1">
      <alignment horizontal="center" vertical="center"/>
    </xf>
    <xf numFmtId="177" fontId="4" fillId="0" borderId="0" xfId="0" applyNumberFormat="1" applyFont="1" applyProtection="1">
      <alignment vertical="center"/>
      <protection locked="0"/>
    </xf>
    <xf numFmtId="0" fontId="4" fillId="0" borderId="67" xfId="0" applyFont="1" applyBorder="1" applyAlignment="1">
      <alignment horizontal="center" vertical="center"/>
    </xf>
    <xf numFmtId="0" fontId="4" fillId="0" borderId="70" xfId="0" applyFont="1" applyBorder="1">
      <alignment vertical="center"/>
    </xf>
    <xf numFmtId="0" fontId="4" fillId="0" borderId="53" xfId="0" applyFont="1" applyBorder="1">
      <alignment vertical="center"/>
    </xf>
    <xf numFmtId="0" fontId="4" fillId="0" borderId="42" xfId="0" applyFont="1" applyBorder="1">
      <alignment vertical="center"/>
    </xf>
    <xf numFmtId="0" fontId="4" fillId="0" borderId="65" xfId="0" applyFont="1" applyBorder="1">
      <alignment vertical="center"/>
    </xf>
    <xf numFmtId="0" fontId="66" fillId="0" borderId="0" xfId="0" applyFont="1" applyAlignment="1"/>
    <xf numFmtId="0" fontId="72" fillId="0" borderId="8" xfId="0" applyFont="1" applyBorder="1">
      <alignment vertical="center"/>
    </xf>
    <xf numFmtId="177" fontId="25" fillId="0" borderId="0" xfId="0" applyNumberFormat="1" applyFont="1" applyAlignment="1" applyProtection="1">
      <protection hidden="1"/>
    </xf>
    <xf numFmtId="0" fontId="47" fillId="0" borderId="5" xfId="0" applyFont="1" applyBorder="1" applyAlignment="1">
      <alignment horizontal="center" vertical="top" wrapText="1"/>
    </xf>
    <xf numFmtId="0" fontId="44" fillId="0" borderId="0" xfId="0" applyFont="1">
      <alignment vertical="center"/>
    </xf>
    <xf numFmtId="0" fontId="44" fillId="0" borderId="20" xfId="0" applyFont="1" applyBorder="1" applyAlignment="1">
      <alignment vertical="center" wrapText="1"/>
    </xf>
    <xf numFmtId="0" fontId="44" fillId="0" borderId="21" xfId="0" applyFont="1" applyBorder="1" applyAlignment="1">
      <alignment horizontal="right" vertical="center" wrapText="1"/>
    </xf>
    <xf numFmtId="0" fontId="44" fillId="0" borderId="8" xfId="0" applyFont="1" applyBorder="1" applyAlignment="1">
      <alignment vertical="center" wrapText="1"/>
    </xf>
    <xf numFmtId="0" fontId="44" fillId="0" borderId="103" xfId="0" applyFont="1" applyBorder="1" applyAlignment="1">
      <alignment horizontal="justify" vertical="center" wrapText="1"/>
    </xf>
    <xf numFmtId="0" fontId="44" fillId="0" borderId="98" xfId="0" applyFont="1" applyBorder="1" applyAlignment="1">
      <alignment horizontal="justify" vertical="center" wrapText="1"/>
    </xf>
    <xf numFmtId="0" fontId="44" fillId="0" borderId="81" xfId="0" applyFont="1" applyBorder="1" applyAlignment="1">
      <alignment horizontal="justify" vertical="center" wrapText="1"/>
    </xf>
    <xf numFmtId="0" fontId="44" fillId="0" borderId="0" xfId="0" applyFont="1" applyAlignment="1">
      <alignment horizontal="center" vertical="center"/>
    </xf>
    <xf numFmtId="0" fontId="44" fillId="0" borderId="98" xfId="0" applyFont="1" applyBorder="1" applyAlignment="1">
      <alignment horizontal="center" vertical="center" wrapText="1"/>
    </xf>
    <xf numFmtId="0" fontId="44" fillId="0" borderId="98" xfId="0" applyFont="1" applyBorder="1" applyAlignment="1">
      <alignment vertical="center" wrapText="1"/>
    </xf>
    <xf numFmtId="0" fontId="44" fillId="0" borderId="8" xfId="0" applyFont="1" applyBorder="1" applyAlignment="1">
      <alignment horizontal="center" vertical="center" wrapText="1"/>
    </xf>
    <xf numFmtId="0" fontId="44" fillId="0" borderId="52" xfId="0" applyFont="1" applyBorder="1" applyAlignment="1">
      <alignment horizontal="justify" vertical="center" wrapText="1"/>
    </xf>
    <xf numFmtId="0" fontId="44" fillId="0" borderId="0" xfId="0" applyFont="1" applyAlignment="1">
      <alignment vertical="center" wrapText="1"/>
    </xf>
    <xf numFmtId="0" fontId="44" fillId="0" borderId="223" xfId="0" applyFont="1" applyBorder="1">
      <alignment vertical="center"/>
    </xf>
    <xf numFmtId="0" fontId="44" fillId="0" borderId="224" xfId="0" applyFont="1" applyBorder="1">
      <alignment vertical="center"/>
    </xf>
    <xf numFmtId="0" fontId="44" fillId="0" borderId="225" xfId="0" applyFont="1" applyBorder="1">
      <alignment vertical="center"/>
    </xf>
    <xf numFmtId="0" fontId="44" fillId="0" borderId="226" xfId="0" applyFont="1" applyBorder="1">
      <alignment vertical="center"/>
    </xf>
    <xf numFmtId="0" fontId="44" fillId="0" borderId="226" xfId="0" applyFont="1" applyBorder="1" applyAlignment="1">
      <alignment vertical="center" wrapText="1"/>
    </xf>
    <xf numFmtId="0" fontId="44" fillId="0" borderId="227" xfId="0" applyFont="1" applyBorder="1">
      <alignment vertical="center"/>
    </xf>
    <xf numFmtId="0" fontId="44" fillId="0" borderId="227" xfId="0" applyFont="1" applyBorder="1" applyAlignment="1">
      <alignment vertical="center" wrapText="1"/>
    </xf>
    <xf numFmtId="0" fontId="44" fillId="0" borderId="228" xfId="0" applyFont="1" applyBorder="1" applyAlignment="1">
      <alignment vertical="center" wrapText="1"/>
    </xf>
    <xf numFmtId="0" fontId="44" fillId="0" borderId="229" xfId="0" applyFont="1" applyBorder="1" applyAlignment="1">
      <alignment vertical="center" wrapText="1"/>
    </xf>
    <xf numFmtId="0" fontId="44" fillId="0" borderId="230" xfId="0" applyFont="1" applyBorder="1" applyAlignment="1">
      <alignment vertical="center" wrapText="1"/>
    </xf>
    <xf numFmtId="0" fontId="47" fillId="0" borderId="0" xfId="0" applyFont="1">
      <alignment vertical="center"/>
    </xf>
    <xf numFmtId="0" fontId="47" fillId="0" borderId="5" xfId="0" applyFont="1" applyBorder="1" applyAlignment="1">
      <alignment vertical="top" wrapText="1"/>
    </xf>
    <xf numFmtId="0" fontId="47" fillId="0" borderId="17" xfId="0" applyFont="1" applyBorder="1" applyAlignment="1">
      <alignment horizontal="left" vertical="center"/>
    </xf>
    <xf numFmtId="0" fontId="47" fillId="0" borderId="11" xfId="0" applyFont="1" applyBorder="1" applyAlignment="1">
      <alignment horizontal="left" vertical="center"/>
    </xf>
    <xf numFmtId="0" fontId="47" fillId="0" borderId="11" xfId="0" applyFont="1" applyBorder="1">
      <alignment vertical="center"/>
    </xf>
    <xf numFmtId="0" fontId="47" fillId="0" borderId="11" xfId="0" applyFont="1" applyBorder="1" applyAlignment="1">
      <alignment vertical="top"/>
    </xf>
    <xf numFmtId="0" fontId="47" fillId="0" borderId="12" xfId="0" applyFont="1" applyBorder="1" applyAlignment="1">
      <alignment vertical="top"/>
    </xf>
    <xf numFmtId="0" fontId="47" fillId="0" borderId="17" xfId="0" applyFont="1" applyBorder="1">
      <alignment vertical="center"/>
    </xf>
    <xf numFmtId="0" fontId="47" fillId="0" borderId="11" xfId="0" applyFont="1" applyBorder="1" applyAlignment="1">
      <alignment vertical="top" wrapText="1"/>
    </xf>
    <xf numFmtId="0" fontId="47" fillId="0" borderId="12" xfId="0" applyFont="1" applyBorder="1" applyAlignment="1">
      <alignment vertical="top" wrapText="1"/>
    </xf>
    <xf numFmtId="0" fontId="47" fillId="0" borderId="18" xfId="0" applyFont="1" applyBorder="1" applyAlignment="1">
      <alignment horizontal="left" vertical="center"/>
    </xf>
    <xf numFmtId="0" fontId="47" fillId="0" borderId="0" xfId="0" applyFont="1" applyAlignment="1">
      <alignment horizontal="left" vertical="center"/>
    </xf>
    <xf numFmtId="0" fontId="47" fillId="0" borderId="0" xfId="0" applyFont="1" applyAlignment="1">
      <alignment vertical="top"/>
    </xf>
    <xf numFmtId="0" fontId="47" fillId="0" borderId="5" xfId="0" applyFont="1" applyBorder="1" applyAlignment="1">
      <alignment vertical="top"/>
    </xf>
    <xf numFmtId="0" fontId="47" fillId="0" borderId="11" xfId="0" applyFont="1" applyBorder="1" applyAlignment="1">
      <alignment horizontal="center" vertical="center"/>
    </xf>
    <xf numFmtId="0" fontId="47" fillId="0" borderId="11" xfId="0" applyFont="1" applyBorder="1" applyAlignment="1">
      <alignment horizontal="center" vertical="top"/>
    </xf>
    <xf numFmtId="0" fontId="47" fillId="0" borderId="12" xfId="0" applyFont="1" applyBorder="1" applyAlignment="1">
      <alignment horizontal="center" vertical="top"/>
    </xf>
    <xf numFmtId="0" fontId="47" fillId="0" borderId="11" xfId="0" applyFont="1" applyBorder="1" applyAlignment="1">
      <alignment horizontal="center" vertical="top" wrapText="1"/>
    </xf>
    <xf numFmtId="0" fontId="47" fillId="0" borderId="12" xfId="0" applyFont="1" applyBorder="1" applyAlignment="1">
      <alignment horizontal="center" vertical="top" wrapText="1"/>
    </xf>
    <xf numFmtId="0" fontId="47" fillId="0" borderId="12" xfId="0" applyFont="1" applyBorder="1">
      <alignment vertical="center"/>
    </xf>
    <xf numFmtId="0" fontId="47" fillId="0" borderId="18" xfId="0" applyFont="1" applyBorder="1">
      <alignment vertical="center"/>
    </xf>
    <xf numFmtId="0" fontId="47" fillId="0" borderId="0" xfId="0" applyFont="1" applyAlignment="1">
      <alignment horizontal="center" vertical="top" wrapText="1"/>
    </xf>
    <xf numFmtId="0" fontId="47" fillId="0" borderId="5" xfId="0" applyFont="1" applyBorder="1">
      <alignment vertical="center"/>
    </xf>
    <xf numFmtId="0" fontId="20" fillId="0" borderId="0" xfId="0" applyFont="1" applyAlignment="1">
      <alignment vertical="top"/>
    </xf>
    <xf numFmtId="0" fontId="44" fillId="0" borderId="0" xfId="0" applyFont="1" applyProtection="1">
      <alignment vertical="center"/>
      <protection hidden="1"/>
    </xf>
    <xf numFmtId="0" fontId="73" fillId="0" borderId="2" xfId="0" applyFont="1" applyBorder="1">
      <alignment vertical="center"/>
    </xf>
    <xf numFmtId="0" fontId="27" fillId="0" borderId="62" xfId="0" applyFont="1" applyBorder="1" applyAlignment="1">
      <alignment horizontal="center" vertical="center"/>
    </xf>
    <xf numFmtId="14" fontId="10" fillId="0" borderId="0" xfId="0" applyNumberFormat="1" applyFont="1">
      <alignment vertical="center"/>
    </xf>
    <xf numFmtId="177" fontId="97" fillId="0" borderId="111" xfId="0" applyNumberFormat="1" applyFont="1" applyBorder="1" applyAlignment="1">
      <alignment horizontal="center" vertical="center"/>
    </xf>
    <xf numFmtId="0" fontId="95" fillId="0" borderId="11" xfId="0" applyFont="1" applyBorder="1">
      <alignment vertical="center"/>
    </xf>
    <xf numFmtId="0" fontId="26" fillId="0" borderId="0" xfId="0" applyFont="1">
      <alignment vertical="center"/>
    </xf>
    <xf numFmtId="0" fontId="25" fillId="0" borderId="110" xfId="0" applyFont="1" applyBorder="1" applyAlignment="1" applyProtection="1">
      <alignment horizontal="center" vertical="center"/>
      <protection locked="0"/>
    </xf>
    <xf numFmtId="0" fontId="25" fillId="0" borderId="60" xfId="0" applyFont="1" applyBorder="1" applyAlignment="1" applyProtection="1">
      <alignment horizontal="center" vertical="center"/>
      <protection locked="0"/>
    </xf>
    <xf numFmtId="0" fontId="100" fillId="0" borderId="15" xfId="0" applyFont="1" applyBorder="1" applyProtection="1">
      <alignment vertical="center"/>
      <protection hidden="1"/>
    </xf>
    <xf numFmtId="0" fontId="121" fillId="0" borderId="15" xfId="0" applyFont="1" applyBorder="1" applyProtection="1">
      <alignment vertical="center"/>
      <protection hidden="1"/>
    </xf>
    <xf numFmtId="177" fontId="44" fillId="0" borderId="0" xfId="0" applyNumberFormat="1" applyFont="1" applyProtection="1">
      <alignment vertical="center"/>
      <protection hidden="1"/>
    </xf>
    <xf numFmtId="177" fontId="44" fillId="5" borderId="0" xfId="0" applyNumberFormat="1" applyFont="1" applyFill="1" applyProtection="1">
      <alignment vertical="center"/>
      <protection hidden="1"/>
    </xf>
    <xf numFmtId="0" fontId="44" fillId="0" borderId="0" xfId="0" applyFont="1" applyAlignment="1" applyProtection="1">
      <alignment horizontal="center" vertical="center"/>
      <protection hidden="1"/>
    </xf>
    <xf numFmtId="0" fontId="100" fillId="0" borderId="0" xfId="0" applyFont="1" applyAlignment="1" applyProtection="1">
      <alignment vertical="center" wrapText="1"/>
      <protection hidden="1"/>
    </xf>
    <xf numFmtId="0" fontId="19" fillId="0" borderId="0" xfId="0" applyFont="1">
      <alignment vertical="center"/>
    </xf>
    <xf numFmtId="0" fontId="3" fillId="0" borderId="22" xfId="0" applyFont="1" applyBorder="1">
      <alignment vertical="center"/>
    </xf>
    <xf numFmtId="0" fontId="3" fillId="0" borderId="21" xfId="0" applyFont="1" applyBorder="1">
      <alignment vertical="center"/>
    </xf>
    <xf numFmtId="0" fontId="3" fillId="0" borderId="0" xfId="0" applyFont="1">
      <alignment vertical="center"/>
    </xf>
    <xf numFmtId="0" fontId="127" fillId="0" borderId="18" xfId="0" applyFont="1" applyBorder="1">
      <alignment vertical="center"/>
    </xf>
    <xf numFmtId="0" fontId="127" fillId="0" borderId="0" xfId="0" applyFont="1">
      <alignment vertical="center"/>
    </xf>
    <xf numFmtId="0" fontId="127" fillId="0" borderId="0" xfId="0" applyFont="1" applyAlignment="1">
      <alignment horizontal="center" vertical="center"/>
    </xf>
    <xf numFmtId="0" fontId="127" fillId="0" borderId="0" xfId="0" applyFont="1" applyAlignment="1">
      <alignment horizontal="left" vertical="center"/>
    </xf>
    <xf numFmtId="0" fontId="127" fillId="0" borderId="5" xfId="0" applyFont="1" applyBorder="1">
      <alignment vertical="center"/>
    </xf>
    <xf numFmtId="0" fontId="127" fillId="0" borderId="0" xfId="0" applyFont="1" applyProtection="1">
      <alignment vertical="center"/>
      <protection locked="0"/>
    </xf>
    <xf numFmtId="0" fontId="127" fillId="0" borderId="17" xfId="0" applyFont="1" applyBorder="1" applyProtection="1">
      <alignment vertical="center"/>
      <protection locked="0"/>
    </xf>
    <xf numFmtId="0" fontId="127" fillId="0" borderId="20" xfId="0" applyFont="1" applyBorder="1" applyProtection="1">
      <alignment vertical="center"/>
      <protection locked="0"/>
    </xf>
    <xf numFmtId="0" fontId="127" fillId="0" borderId="20" xfId="0" applyFont="1" applyBorder="1">
      <alignment vertical="center"/>
    </xf>
    <xf numFmtId="0" fontId="127" fillId="0" borderId="21" xfId="0" applyFont="1" applyBorder="1" applyProtection="1">
      <alignment vertical="center"/>
      <protection locked="0"/>
    </xf>
    <xf numFmtId="0" fontId="127" fillId="0" borderId="22" xfId="0" applyFont="1" applyBorder="1">
      <alignment vertical="center"/>
    </xf>
    <xf numFmtId="0" fontId="127" fillId="0" borderId="18" xfId="0" applyFont="1" applyBorder="1" applyAlignment="1">
      <alignment horizontal="center" vertical="center"/>
    </xf>
    <xf numFmtId="0" fontId="127" fillId="0" borderId="0" xfId="0" applyFont="1" applyAlignment="1">
      <alignment horizontal="right" vertical="center"/>
    </xf>
    <xf numFmtId="0" fontId="127" fillId="0" borderId="0" xfId="0" applyFont="1" applyAlignment="1" applyProtection="1">
      <alignment horizontal="center" vertical="center" shrinkToFit="1"/>
      <protection locked="0"/>
    </xf>
    <xf numFmtId="0" fontId="127" fillId="0" borderId="24" xfId="0" applyFont="1" applyBorder="1" applyAlignment="1">
      <alignment horizontal="center" vertical="center"/>
    </xf>
    <xf numFmtId="0" fontId="127" fillId="0" borderId="8" xfId="0" applyFont="1" applyBorder="1" applyAlignment="1">
      <alignment horizontal="center" vertical="center"/>
    </xf>
    <xf numFmtId="0" fontId="127" fillId="0" borderId="24" xfId="0" applyFont="1" applyBorder="1">
      <alignment vertical="center"/>
    </xf>
    <xf numFmtId="0" fontId="127" fillId="0" borderId="8" xfId="0" applyFont="1" applyBorder="1">
      <alignment vertical="center"/>
    </xf>
    <xf numFmtId="0" fontId="127" fillId="0" borderId="8" xfId="0" applyFont="1" applyBorder="1" applyAlignment="1">
      <alignment horizontal="right" vertical="center"/>
    </xf>
    <xf numFmtId="0" fontId="127" fillId="0" borderId="25" xfId="0" applyFont="1" applyBorder="1">
      <alignment vertical="center"/>
    </xf>
    <xf numFmtId="0" fontId="127" fillId="0" borderId="20" xfId="0" applyFont="1" applyBorder="1" applyAlignment="1"/>
    <xf numFmtId="0" fontId="127" fillId="0" borderId="21" xfId="0" applyFont="1" applyBorder="1" applyAlignment="1"/>
    <xf numFmtId="0" fontId="127" fillId="0" borderId="0" xfId="0" applyFont="1" applyAlignment="1"/>
    <xf numFmtId="0" fontId="127" fillId="0" borderId="5" xfId="0" applyFont="1" applyBorder="1" applyAlignment="1"/>
    <xf numFmtId="0" fontId="44" fillId="0" borderId="0" xfId="0" applyFont="1" applyAlignment="1">
      <alignment horizontal="right" vertical="center"/>
    </xf>
    <xf numFmtId="0" fontId="47" fillId="0" borderId="0" xfId="0" applyFont="1" applyAlignment="1">
      <alignment horizontal="right" vertical="center"/>
    </xf>
    <xf numFmtId="0" fontId="44" fillId="0" borderId="0" xfId="0" applyFont="1" applyAlignment="1">
      <alignment horizontal="center" vertical="center" wrapText="1"/>
    </xf>
    <xf numFmtId="0" fontId="44" fillId="0" borderId="0" xfId="0" applyFont="1" applyAlignment="1">
      <alignment horizontal="left" vertical="center" wrapText="1"/>
    </xf>
    <xf numFmtId="0" fontId="44" fillId="0" borderId="81" xfId="0" applyFont="1" applyBorder="1" applyAlignment="1">
      <alignment vertical="center" wrapText="1"/>
    </xf>
    <xf numFmtId="0" fontId="0" fillId="0" borderId="0" xfId="0" applyAlignment="1">
      <alignment horizontal="center" vertical="center"/>
    </xf>
    <xf numFmtId="193" fontId="135" fillId="0" borderId="11" xfId="0" applyNumberFormat="1" applyFont="1" applyBorder="1" applyAlignment="1">
      <alignment horizontal="center" vertical="center"/>
    </xf>
    <xf numFmtId="0" fontId="7" fillId="0" borderId="52" xfId="0" applyFont="1" applyBorder="1" applyAlignment="1">
      <alignment horizontal="center" vertical="center"/>
    </xf>
    <xf numFmtId="195" fontId="118" fillId="0" borderId="52" xfId="0" applyNumberFormat="1" applyFont="1" applyBorder="1">
      <alignment vertical="center"/>
    </xf>
    <xf numFmtId="194" fontId="118" fillId="0" borderId="52" xfId="0" applyNumberFormat="1" applyFont="1" applyBorder="1">
      <alignment vertical="center"/>
    </xf>
    <xf numFmtId="193" fontId="135" fillId="0" borderId="12" xfId="0" applyNumberFormat="1" applyFont="1" applyBorder="1">
      <alignment vertical="center"/>
    </xf>
    <xf numFmtId="0" fontId="0" fillId="0" borderId="0" xfId="0" applyAlignment="1"/>
    <xf numFmtId="0" fontId="22" fillId="0" borderId="52" xfId="0" applyFont="1" applyBorder="1" applyAlignment="1">
      <alignment horizontal="center" vertical="center"/>
    </xf>
    <xf numFmtId="194" fontId="134" fillId="0" borderId="11" xfId="0" applyNumberFormat="1" applyFont="1" applyBorder="1" applyAlignment="1">
      <alignment horizontal="center" vertical="center"/>
    </xf>
    <xf numFmtId="0" fontId="7" fillId="0" borderId="17" xfId="0" applyFont="1" applyBorder="1" applyAlignment="1">
      <alignment horizontal="center" vertical="center"/>
    </xf>
    <xf numFmtId="0" fontId="112" fillId="0" borderId="52" xfId="0" applyFont="1" applyBorder="1" applyAlignment="1">
      <alignment horizontal="center" vertical="center"/>
    </xf>
    <xf numFmtId="194" fontId="134" fillId="0" borderId="12" xfId="0" applyNumberFormat="1" applyFont="1" applyBorder="1" applyAlignment="1">
      <alignment horizontal="center" vertical="center"/>
    </xf>
    <xf numFmtId="0" fontId="27" fillId="0" borderId="0" xfId="0" applyFont="1">
      <alignment vertical="center"/>
    </xf>
    <xf numFmtId="0" fontId="27" fillId="0" borderId="18" xfId="0" applyFont="1" applyBorder="1">
      <alignment vertical="center"/>
    </xf>
    <xf numFmtId="0" fontId="121" fillId="0" borderId="0" xfId="0" applyFont="1" applyProtection="1">
      <alignment vertical="center"/>
      <protection hidden="1"/>
    </xf>
    <xf numFmtId="0" fontId="100" fillId="0" borderId="0" xfId="0" applyFont="1" applyProtection="1">
      <alignment vertical="center"/>
      <protection hidden="1"/>
    </xf>
    <xf numFmtId="0" fontId="110" fillId="0" borderId="0" xfId="0" applyFont="1" applyProtection="1">
      <alignment vertical="center"/>
      <protection hidden="1"/>
    </xf>
    <xf numFmtId="0" fontId="106" fillId="0" borderId="0" xfId="0" applyFont="1" applyProtection="1">
      <alignment vertical="center"/>
      <protection hidden="1"/>
    </xf>
    <xf numFmtId="0" fontId="106" fillId="0" borderId="15" xfId="0" applyFont="1" applyBorder="1" applyProtection="1">
      <alignment vertical="center"/>
      <protection hidden="1"/>
    </xf>
    <xf numFmtId="0" fontId="10" fillId="0" borderId="18" xfId="0" applyFont="1" applyBorder="1" applyAlignment="1" applyProtection="1">
      <protection hidden="1"/>
    </xf>
    <xf numFmtId="0" fontId="26" fillId="13" borderId="125" xfId="0" applyFont="1" applyFill="1" applyBorder="1" applyAlignment="1">
      <alignment horizontal="center" vertical="center"/>
    </xf>
    <xf numFmtId="0" fontId="111" fillId="0" borderId="0" xfId="0" applyFont="1">
      <alignment vertical="center"/>
    </xf>
    <xf numFmtId="0" fontId="103" fillId="0" borderId="227" xfId="0" applyFont="1" applyBorder="1" applyAlignment="1">
      <alignment vertical="center" wrapText="1"/>
    </xf>
    <xf numFmtId="0" fontId="103" fillId="0" borderId="0" xfId="0" applyFont="1" applyAlignment="1">
      <alignment vertical="center" wrapText="1"/>
    </xf>
    <xf numFmtId="0" fontId="155" fillId="0" borderId="0" xfId="0" applyFont="1" applyAlignment="1"/>
    <xf numFmtId="0" fontId="7" fillId="0" borderId="52" xfId="0" applyFont="1" applyBorder="1">
      <alignment vertical="center"/>
    </xf>
    <xf numFmtId="0" fontId="104" fillId="14" borderId="0" xfId="0" applyFont="1" applyFill="1">
      <alignment vertical="center"/>
    </xf>
    <xf numFmtId="0" fontId="104" fillId="14" borderId="0" xfId="0" applyFont="1" applyFill="1" applyAlignment="1">
      <alignment vertical="center" wrapText="1"/>
    </xf>
    <xf numFmtId="0" fontId="7" fillId="0" borderId="57" xfId="0" applyFont="1" applyBorder="1" applyAlignment="1">
      <alignment horizontal="center" vertical="center"/>
    </xf>
    <xf numFmtId="0" fontId="66" fillId="0" borderId="8" xfId="0" applyFont="1" applyBorder="1" applyAlignment="1" applyProtection="1">
      <alignment horizontal="left" vertical="center"/>
      <protection locked="0"/>
    </xf>
    <xf numFmtId="0" fontId="66" fillId="0" borderId="8" xfId="0" applyFont="1" applyBorder="1" applyAlignment="1">
      <alignment vertical="center" wrapText="1"/>
    </xf>
    <xf numFmtId="0" fontId="66" fillId="0" borderId="25" xfId="0" applyFont="1" applyBorder="1" applyAlignment="1">
      <alignment vertical="center" wrapText="1"/>
    </xf>
    <xf numFmtId="0" fontId="66" fillId="0" borderId="11" xfId="0" applyFont="1" applyBorder="1" applyAlignment="1">
      <alignment vertical="center" wrapText="1"/>
    </xf>
    <xf numFmtId="0" fontId="66" fillId="0" borderId="12" xfId="0" applyFont="1" applyBorder="1" applyAlignment="1">
      <alignment vertical="center" wrapText="1"/>
    </xf>
    <xf numFmtId="0" fontId="66" fillId="0" borderId="11" xfId="0" applyFont="1" applyBorder="1" applyAlignment="1"/>
    <xf numFmtId="0" fontId="66" fillId="0" borderId="12" xfId="0" applyFont="1" applyBorder="1" applyAlignment="1" applyProtection="1">
      <alignment horizontal="distributed" vertical="top"/>
      <protection locked="0"/>
    </xf>
    <xf numFmtId="0" fontId="66" fillId="0" borderId="11" xfId="0" applyFont="1" applyBorder="1" applyAlignment="1" applyProtection="1">
      <alignment horizontal="distributed" vertical="center"/>
      <protection locked="0"/>
    </xf>
    <xf numFmtId="0" fontId="84" fillId="0" borderId="11" xfId="0" applyFont="1" applyBorder="1" applyProtection="1">
      <alignment vertical="center"/>
      <protection locked="0"/>
    </xf>
    <xf numFmtId="0" fontId="76" fillId="0" borderId="11" xfId="0" applyFont="1" applyBorder="1" applyProtection="1">
      <alignment vertical="center"/>
      <protection locked="0"/>
    </xf>
    <xf numFmtId="0" fontId="84" fillId="0" borderId="11" xfId="0" applyFont="1" applyBorder="1" applyAlignment="1">
      <alignment horizontal="left" vertical="center"/>
    </xf>
    <xf numFmtId="0" fontId="84" fillId="0" borderId="11" xfId="0" applyFont="1" applyBorder="1" applyAlignment="1" applyProtection="1">
      <alignment horizontal="right" vertical="center"/>
      <protection locked="0"/>
    </xf>
    <xf numFmtId="0" fontId="84" fillId="0" borderId="11" xfId="0" applyFont="1" applyBorder="1" applyAlignment="1">
      <alignment horizontal="right" vertical="center"/>
    </xf>
    <xf numFmtId="0" fontId="84" fillId="0" borderId="0" xfId="0" applyFont="1" applyAlignment="1" applyProtection="1">
      <alignment horizontal="right" vertical="center"/>
      <protection locked="0"/>
    </xf>
    <xf numFmtId="0" fontId="26" fillId="0" borderId="240" xfId="0" applyFont="1" applyBorder="1" applyAlignment="1">
      <alignment horizontal="center" vertical="center" wrapText="1"/>
    </xf>
    <xf numFmtId="0" fontId="12" fillId="0" borderId="0" xfId="0" applyFont="1" applyAlignment="1" applyProtection="1">
      <alignment vertical="center" shrinkToFit="1"/>
      <protection locked="0"/>
    </xf>
    <xf numFmtId="0" fontId="10" fillId="0" borderId="206" xfId="0" applyFont="1" applyBorder="1" applyProtection="1">
      <alignment vertical="center"/>
      <protection locked="0"/>
    </xf>
    <xf numFmtId="0" fontId="12" fillId="0" borderId="242" xfId="0" applyFont="1" applyBorder="1" applyAlignment="1" applyProtection="1">
      <alignment vertical="center" shrinkToFit="1"/>
      <protection locked="0"/>
    </xf>
    <xf numFmtId="0" fontId="12" fillId="0" borderId="49" xfId="0" applyFont="1" applyBorder="1" applyAlignment="1" applyProtection="1">
      <alignment vertical="center" shrinkToFit="1"/>
      <protection locked="0"/>
    </xf>
    <xf numFmtId="0" fontId="12" fillId="0" borderId="233" xfId="0" applyFont="1" applyBorder="1" applyAlignment="1" applyProtection="1">
      <alignment vertical="center" shrinkToFit="1"/>
      <protection locked="0"/>
    </xf>
    <xf numFmtId="0" fontId="10" fillId="0" borderId="24" xfId="0" applyFont="1" applyBorder="1" applyProtection="1">
      <alignment vertical="center"/>
      <protection locked="0"/>
    </xf>
    <xf numFmtId="20" fontId="12" fillId="0" borderId="67" xfId="0" applyNumberFormat="1" applyFont="1" applyBorder="1" applyAlignment="1" applyProtection="1">
      <alignment vertical="center" justifyLastLine="1"/>
      <protection locked="0"/>
    </xf>
    <xf numFmtId="0" fontId="12" fillId="0" borderId="72" xfId="0" applyFont="1" applyBorder="1" applyAlignment="1" applyProtection="1">
      <alignment vertical="center" shrinkToFit="1"/>
      <protection locked="0"/>
    </xf>
    <xf numFmtId="0" fontId="7" fillId="0" borderId="0" xfId="0" applyFont="1" applyAlignment="1">
      <alignment horizontal="right" vertical="center"/>
    </xf>
    <xf numFmtId="0" fontId="7" fillId="0" borderId="70" xfId="0" applyFont="1" applyBorder="1" applyAlignment="1" applyProtection="1">
      <alignment horizontal="left" vertical="center"/>
      <protection locked="0"/>
    </xf>
    <xf numFmtId="0" fontId="13" fillId="0" borderId="133" xfId="0" applyFont="1" applyBorder="1" applyAlignment="1">
      <alignment horizontal="distributed" vertical="center" wrapText="1" justifyLastLine="1"/>
    </xf>
    <xf numFmtId="0" fontId="12" fillId="0" borderId="2" xfId="0" applyFont="1" applyBorder="1" applyAlignment="1">
      <alignment horizontal="center" vertical="center" wrapText="1"/>
    </xf>
    <xf numFmtId="0" fontId="13" fillId="0" borderId="2" xfId="0" applyFont="1" applyBorder="1" applyAlignment="1">
      <alignment vertical="center" wrapText="1"/>
    </xf>
    <xf numFmtId="0" fontId="7" fillId="0" borderId="1" xfId="0" applyFont="1" applyBorder="1" applyAlignment="1">
      <alignment vertical="center" textRotation="255" shrinkToFit="1"/>
    </xf>
    <xf numFmtId="0" fontId="7" fillId="0" borderId="2" xfId="0" applyFont="1" applyBorder="1" applyAlignment="1">
      <alignment vertical="center" textRotation="255" shrinkToFit="1"/>
    </xf>
    <xf numFmtId="0" fontId="7" fillId="0" borderId="3" xfId="0" applyFont="1" applyBorder="1" applyAlignment="1">
      <alignment vertical="center" textRotation="255" shrinkToFit="1"/>
    </xf>
    <xf numFmtId="0" fontId="7" fillId="0" borderId="14" xfId="0" applyFont="1" applyBorder="1" applyAlignment="1">
      <alignment vertical="center" textRotation="255" shrinkToFit="1"/>
    </xf>
    <xf numFmtId="0" fontId="7" fillId="0" borderId="15" xfId="0" applyFont="1" applyBorder="1" applyAlignment="1">
      <alignment vertical="center" textRotation="255" shrinkToFit="1"/>
    </xf>
    <xf numFmtId="0" fontId="7" fillId="0" borderId="62" xfId="0" applyFont="1" applyBorder="1" applyAlignment="1">
      <alignment vertical="center" textRotation="255" shrinkToFit="1"/>
    </xf>
    <xf numFmtId="0" fontId="14" fillId="0" borderId="133" xfId="0" applyFont="1" applyBorder="1" applyAlignment="1">
      <alignment horizontal="distributed" vertical="center" wrapText="1" justifyLastLine="1"/>
    </xf>
    <xf numFmtId="0" fontId="14" fillId="0" borderId="211" xfId="0" applyFont="1" applyBorder="1" applyAlignment="1">
      <alignment horizontal="center" vertical="center" wrapText="1" justifyLastLine="1"/>
    </xf>
    <xf numFmtId="0" fontId="13" fillId="0" borderId="111" xfId="0" applyFont="1" applyBorder="1" applyAlignment="1">
      <alignment horizontal="distributed" vertical="center" wrapText="1" justifyLastLine="1"/>
    </xf>
    <xf numFmtId="0" fontId="7" fillId="0" borderId="0" xfId="0" applyFont="1" applyAlignment="1">
      <alignment horizontal="center" vertical="center"/>
    </xf>
    <xf numFmtId="0" fontId="7" fillId="0" borderId="52" xfId="0" applyFont="1" applyBorder="1" applyAlignment="1">
      <alignment horizontal="center" vertical="center" wrapText="1"/>
    </xf>
    <xf numFmtId="0" fontId="19" fillId="0" borderId="0" xfId="0" applyFont="1" applyAlignment="1">
      <alignment horizontal="left" vertical="center"/>
    </xf>
    <xf numFmtId="0" fontId="7" fillId="0" borderId="10" xfId="0" applyFont="1" applyBorder="1" applyAlignment="1">
      <alignment horizontal="center" vertical="center" wrapText="1"/>
    </xf>
    <xf numFmtId="0" fontId="176" fillId="0" borderId="0" xfId="0" applyFont="1" applyAlignment="1">
      <alignment horizontal="right" vertical="center"/>
    </xf>
    <xf numFmtId="0" fontId="160" fillId="0" borderId="0" xfId="0" applyFont="1">
      <alignment vertical="center"/>
    </xf>
    <xf numFmtId="0" fontId="160" fillId="0" borderId="5" xfId="0" applyFont="1" applyBorder="1">
      <alignment vertical="center"/>
    </xf>
    <xf numFmtId="0" fontId="19" fillId="0" borderId="52" xfId="0" applyFont="1" applyBorder="1">
      <alignment vertical="center"/>
    </xf>
    <xf numFmtId="0" fontId="134" fillId="0" borderId="0" xfId="0" applyFont="1">
      <alignment vertical="center"/>
    </xf>
    <xf numFmtId="0" fontId="177" fillId="0" borderId="52" xfId="0" applyFont="1" applyBorder="1" applyAlignment="1">
      <alignment horizontal="center" vertical="center" wrapText="1"/>
    </xf>
    <xf numFmtId="0" fontId="7" fillId="0" borderId="52" xfId="0" applyFont="1" applyBorder="1" applyAlignment="1">
      <alignment vertical="center" wrapText="1"/>
    </xf>
    <xf numFmtId="0" fontId="175" fillId="0" borderId="52" xfId="0" applyFont="1" applyBorder="1" applyAlignment="1">
      <alignment horizontal="center" vertical="center" wrapText="1"/>
    </xf>
    <xf numFmtId="0" fontId="7" fillId="0" borderId="0" xfId="0" applyFont="1" applyAlignment="1">
      <alignment vertical="center" wrapText="1"/>
    </xf>
    <xf numFmtId="0" fontId="169" fillId="0" borderId="11" xfId="0" applyFont="1" applyBorder="1" applyAlignment="1">
      <alignment vertical="center" wrapText="1"/>
    </xf>
    <xf numFmtId="0" fontId="169" fillId="0" borderId="12" xfId="0" applyFont="1" applyBorder="1" applyAlignment="1">
      <alignment vertical="center" wrapText="1"/>
    </xf>
    <xf numFmtId="0" fontId="178" fillId="0" borderId="0" xfId="0" applyFont="1">
      <alignment vertical="center"/>
    </xf>
    <xf numFmtId="0" fontId="12" fillId="0" borderId="24" xfId="0" applyFont="1" applyBorder="1" applyAlignment="1">
      <alignment vertical="center" wrapText="1"/>
    </xf>
    <xf numFmtId="0" fontId="175" fillId="0" borderId="0" xfId="0" applyFont="1">
      <alignment vertical="center"/>
    </xf>
    <xf numFmtId="0" fontId="7" fillId="0" borderId="25" xfId="0" applyFont="1" applyBorder="1">
      <alignment vertical="center"/>
    </xf>
    <xf numFmtId="0" fontId="156" fillId="0" borderId="0" xfId="0" applyFont="1" applyAlignment="1">
      <alignment horizontal="left" vertical="center"/>
    </xf>
    <xf numFmtId="0" fontId="168" fillId="0" borderId="0" xfId="0" applyFont="1" applyAlignment="1">
      <alignment horizontal="right" vertical="center"/>
    </xf>
    <xf numFmtId="0" fontId="167" fillId="0" borderId="6" xfId="0" applyFont="1" applyBorder="1" applyAlignment="1">
      <alignment horizontal="right" vertical="center"/>
    </xf>
    <xf numFmtId="0" fontId="180" fillId="0" borderId="6" xfId="0" applyFont="1" applyBorder="1" applyAlignment="1">
      <alignment horizontal="right" vertical="center" wrapText="1"/>
    </xf>
    <xf numFmtId="0" fontId="167" fillId="0" borderId="0" xfId="0" applyFont="1" applyAlignment="1">
      <alignment horizontal="right" vertical="center"/>
    </xf>
    <xf numFmtId="0" fontId="167" fillId="0" borderId="0" xfId="0" applyFont="1" applyAlignment="1">
      <alignment horizontal="center" vertical="center"/>
    </xf>
    <xf numFmtId="0" fontId="19" fillId="0" borderId="0" xfId="0" applyFont="1" applyAlignment="1">
      <alignment vertical="center" wrapText="1"/>
    </xf>
    <xf numFmtId="0" fontId="114" fillId="0" borderId="0" xfId="0" applyFont="1">
      <alignment vertical="center"/>
    </xf>
    <xf numFmtId="0" fontId="91" fillId="0" borderId="0" xfId="0" applyFont="1" applyProtection="1">
      <alignment vertical="center"/>
      <protection locked="0"/>
    </xf>
    <xf numFmtId="0" fontId="91" fillId="0" borderId="0" xfId="0" applyFont="1" applyAlignment="1" applyProtection="1">
      <alignment horizontal="left" vertical="center"/>
      <protection hidden="1"/>
    </xf>
    <xf numFmtId="0" fontId="91" fillId="0" borderId="0" xfId="0" applyFont="1" applyProtection="1">
      <alignment vertical="center"/>
      <protection hidden="1"/>
    </xf>
    <xf numFmtId="0" fontId="91" fillId="0" borderId="0" xfId="0" applyFont="1" applyAlignment="1" applyProtection="1">
      <alignment horizontal="center" vertical="center"/>
      <protection hidden="1"/>
    </xf>
    <xf numFmtId="0" fontId="182" fillId="0" borderId="0" xfId="0" applyFont="1">
      <alignment vertical="center"/>
    </xf>
    <xf numFmtId="0" fontId="185" fillId="0" borderId="0" xfId="0" applyFont="1">
      <alignment vertical="center"/>
    </xf>
    <xf numFmtId="0" fontId="74" fillId="0" borderId="0" xfId="0" applyFont="1">
      <alignment vertical="center"/>
    </xf>
    <xf numFmtId="0" fontId="186" fillId="0" borderId="0" xfId="0" applyFont="1" applyAlignment="1">
      <alignment horizontal="center" vertical="center" wrapText="1"/>
    </xf>
    <xf numFmtId="0" fontId="74" fillId="0" borderId="0" xfId="0" applyFont="1" applyAlignment="1">
      <alignment vertical="center" wrapText="1"/>
    </xf>
    <xf numFmtId="0" fontId="187" fillId="0" borderId="0" xfId="0" applyFont="1" applyAlignment="1">
      <alignment horizontal="center" vertical="center" wrapText="1"/>
    </xf>
    <xf numFmtId="0" fontId="74" fillId="0" borderId="0" xfId="0" applyFont="1" applyProtection="1">
      <alignment vertical="center"/>
      <protection hidden="1"/>
    </xf>
    <xf numFmtId="0" fontId="74" fillId="0" borderId="0" xfId="0" applyFont="1" applyAlignment="1">
      <alignment horizontal="center" vertical="center"/>
    </xf>
    <xf numFmtId="0" fontId="74" fillId="0" borderId="0" xfId="0" applyFont="1" applyAlignment="1" applyProtection="1">
      <alignment horizontal="center" vertical="center"/>
      <protection hidden="1"/>
    </xf>
    <xf numFmtId="0" fontId="182" fillId="0" borderId="0" xfId="0" applyFont="1" applyProtection="1">
      <alignment vertical="center"/>
      <protection hidden="1"/>
    </xf>
    <xf numFmtId="0" fontId="71" fillId="0" borderId="0" xfId="1" applyFont="1" applyAlignment="1" applyProtection="1">
      <alignment horizontal="center" vertical="center"/>
      <protection hidden="1"/>
    </xf>
    <xf numFmtId="0" fontId="61" fillId="0" borderId="0" xfId="0" applyFont="1" applyProtection="1">
      <alignment vertical="center"/>
      <protection hidden="1"/>
    </xf>
    <xf numFmtId="0" fontId="74" fillId="0" borderId="0" xfId="0" applyFont="1" applyAlignment="1" applyProtection="1">
      <alignment vertical="center" wrapText="1"/>
      <protection hidden="1"/>
    </xf>
    <xf numFmtId="0" fontId="75" fillId="0" borderId="0" xfId="1" applyFont="1" applyAlignment="1" applyProtection="1">
      <alignment horizontal="center" vertical="center"/>
      <protection hidden="1"/>
    </xf>
    <xf numFmtId="0" fontId="108" fillId="0" borderId="0" xfId="0" applyFont="1" applyAlignment="1" applyProtection="1">
      <alignment horizontal="center" vertical="center"/>
      <protection locked="0"/>
    </xf>
    <xf numFmtId="0" fontId="182" fillId="0" borderId="0" xfId="0" applyFont="1" applyAlignment="1">
      <alignment horizontal="center" vertical="center"/>
    </xf>
    <xf numFmtId="0" fontId="108" fillId="0" borderId="0" xfId="0" applyFont="1" applyAlignment="1">
      <alignment horizontal="center" vertical="center"/>
    </xf>
    <xf numFmtId="177" fontId="191" fillId="0" borderId="0" xfId="0" applyNumberFormat="1" applyFont="1" applyAlignment="1" applyProtection="1">
      <alignment horizontal="left" vertical="center"/>
      <protection hidden="1"/>
    </xf>
    <xf numFmtId="0" fontId="182" fillId="0" borderId="0" xfId="0" applyFont="1" applyAlignment="1" applyProtection="1">
      <alignment horizontal="center" vertical="center"/>
      <protection hidden="1"/>
    </xf>
    <xf numFmtId="0" fontId="192" fillId="0" borderId="0" xfId="0" applyFont="1" applyProtection="1">
      <alignment vertical="center"/>
      <protection hidden="1"/>
    </xf>
    <xf numFmtId="0" fontId="91" fillId="0" borderId="0" xfId="0" applyFont="1">
      <alignment vertical="center"/>
    </xf>
    <xf numFmtId="0" fontId="70" fillId="0" borderId="0" xfId="0" applyFont="1" applyAlignment="1" applyProtection="1">
      <alignment horizontal="center" vertical="center"/>
      <protection hidden="1"/>
    </xf>
    <xf numFmtId="0" fontId="193" fillId="0" borderId="0" xfId="0" applyFont="1" applyAlignment="1" applyProtection="1">
      <alignment horizontal="center" vertical="center"/>
      <protection hidden="1"/>
    </xf>
    <xf numFmtId="186" fontId="91" fillId="0" borderId="0" xfId="0" applyNumberFormat="1" applyFont="1" applyAlignment="1" applyProtection="1">
      <alignment horizontal="center" vertical="center"/>
      <protection hidden="1"/>
    </xf>
    <xf numFmtId="0" fontId="33" fillId="0" borderId="0" xfId="0" applyFont="1" applyAlignment="1">
      <alignment horizontal="center" vertical="center" wrapText="1"/>
    </xf>
    <xf numFmtId="0" fontId="59" fillId="0" borderId="0" xfId="0" applyFont="1" applyAlignment="1" applyProtection="1">
      <alignment horizontal="left" vertical="center" wrapText="1"/>
      <protection hidden="1"/>
    </xf>
    <xf numFmtId="0" fontId="59" fillId="0" borderId="0" xfId="0" applyFont="1" applyAlignment="1" applyProtection="1">
      <alignment horizontal="left" vertical="center" wrapText="1"/>
      <protection locked="0"/>
    </xf>
    <xf numFmtId="0" fontId="59" fillId="0" borderId="0" xfId="0" applyFont="1" applyAlignment="1" applyProtection="1">
      <alignment horizontal="center" vertical="center" wrapText="1"/>
      <protection locked="0"/>
    </xf>
    <xf numFmtId="0" fontId="59" fillId="0" borderId="0" xfId="0" applyFont="1" applyAlignment="1">
      <alignment horizontal="left" vertical="center" wrapText="1"/>
    </xf>
    <xf numFmtId="0" fontId="91" fillId="0" borderId="0" xfId="0" applyFont="1" applyAlignment="1">
      <alignment horizontal="left" vertical="center"/>
    </xf>
    <xf numFmtId="0" fontId="59" fillId="0" borderId="0" xfId="0" applyFont="1" applyAlignment="1">
      <alignment vertical="center" wrapText="1"/>
    </xf>
    <xf numFmtId="0" fontId="91" fillId="0" borderId="0" xfId="0" applyFont="1" applyAlignment="1" applyProtection="1">
      <alignment horizontal="right" vertical="center"/>
      <protection hidden="1"/>
    </xf>
    <xf numFmtId="0" fontId="59" fillId="0" borderId="0" xfId="0" applyFont="1" applyAlignment="1">
      <alignment horizontal="justify" vertical="top" wrapText="1"/>
    </xf>
    <xf numFmtId="177" fontId="194" fillId="0" borderId="0" xfId="0" applyNumberFormat="1" applyFont="1" applyAlignment="1" applyProtection="1">
      <alignment horizontal="right" vertical="center"/>
      <protection hidden="1"/>
    </xf>
    <xf numFmtId="0" fontId="91" fillId="0" borderId="0" xfId="0" applyFont="1" applyAlignment="1">
      <alignment vertical="top"/>
    </xf>
    <xf numFmtId="0" fontId="59" fillId="0" borderId="0" xfId="0" applyFont="1" applyAlignment="1" applyProtection="1">
      <alignment vertical="center" wrapText="1"/>
      <protection hidden="1"/>
    </xf>
    <xf numFmtId="0" fontId="59" fillId="0" borderId="0" xfId="0" applyFont="1" applyAlignment="1" applyProtection="1">
      <alignment horizontal="center" vertical="center" wrapText="1"/>
      <protection hidden="1"/>
    </xf>
    <xf numFmtId="0" fontId="78" fillId="0" borderId="0" xfId="0" applyFont="1" applyProtection="1">
      <alignment vertical="center"/>
      <protection hidden="1"/>
    </xf>
    <xf numFmtId="177" fontId="78" fillId="0" borderId="0" xfId="0" applyNumberFormat="1" applyFont="1" applyAlignment="1" applyProtection="1">
      <alignment horizontal="centerContinuous" vertical="center" wrapText="1"/>
      <protection hidden="1"/>
    </xf>
    <xf numFmtId="0" fontId="78" fillId="0" borderId="0" xfId="0" applyFont="1" applyAlignment="1" applyProtection="1">
      <alignment horizontal="center" vertical="center"/>
      <protection hidden="1"/>
    </xf>
    <xf numFmtId="177" fontId="91" fillId="0" borderId="0" xfId="0" applyNumberFormat="1" applyFont="1">
      <alignment vertical="center"/>
    </xf>
    <xf numFmtId="177" fontId="78" fillId="0" borderId="0" xfId="0" applyNumberFormat="1" applyFont="1" applyAlignment="1" applyProtection="1">
      <alignment horizontal="center" vertical="center" wrapText="1"/>
      <protection hidden="1"/>
    </xf>
    <xf numFmtId="0" fontId="7" fillId="0" borderId="136" xfId="0" applyFont="1" applyBorder="1" applyAlignment="1">
      <alignment horizontal="center" vertical="center"/>
    </xf>
    <xf numFmtId="0" fontId="16" fillId="0" borderId="17" xfId="0" applyFont="1" applyBorder="1">
      <alignment vertical="center"/>
    </xf>
    <xf numFmtId="0" fontId="16" fillId="0" borderId="12" xfId="0" applyFont="1" applyBorder="1">
      <alignment vertical="center"/>
    </xf>
    <xf numFmtId="0" fontId="118" fillId="0" borderId="0" xfId="0" applyFont="1" applyAlignment="1">
      <alignment horizontal="right" vertical="center"/>
    </xf>
    <xf numFmtId="0" fontId="0" fillId="0" borderId="17" xfId="0" applyBorder="1">
      <alignment vertical="center"/>
    </xf>
    <xf numFmtId="0" fontId="0" fillId="0" borderId="12" xfId="0" applyBorder="1">
      <alignment vertical="center"/>
    </xf>
    <xf numFmtId="0" fontId="20" fillId="0" borderId="60" xfId="0" applyFont="1" applyBorder="1" applyAlignment="1">
      <alignment horizontal="center" vertical="center"/>
    </xf>
    <xf numFmtId="20" fontId="15" fillId="0" borderId="74" xfId="0" applyNumberFormat="1" applyFont="1" applyBorder="1" applyAlignment="1" applyProtection="1">
      <alignment horizontal="right" vertical="center" shrinkToFit="1"/>
      <protection locked="0"/>
    </xf>
    <xf numFmtId="20" fontId="15" fillId="0" borderId="84" xfId="0" applyNumberFormat="1" applyFont="1" applyBorder="1" applyAlignment="1" applyProtection="1">
      <alignment horizontal="right" vertical="center" shrinkToFit="1"/>
      <protection locked="0"/>
    </xf>
    <xf numFmtId="177" fontId="100" fillId="0" borderId="14" xfId="0" applyNumberFormat="1" applyFont="1" applyBorder="1">
      <alignment vertical="center"/>
    </xf>
    <xf numFmtId="0" fontId="100" fillId="0" borderId="62" xfId="0" applyFont="1" applyBorder="1">
      <alignment vertical="center"/>
    </xf>
    <xf numFmtId="0" fontId="12" fillId="0" borderId="50" xfId="0" applyFont="1" applyBorder="1" applyAlignment="1" applyProtection="1">
      <alignment vertical="center" shrinkToFit="1"/>
      <protection locked="0"/>
    </xf>
    <xf numFmtId="177" fontId="16" fillId="0" borderId="4" xfId="0" applyNumberFormat="1" applyFont="1" applyBorder="1">
      <alignment vertical="center"/>
    </xf>
    <xf numFmtId="177" fontId="16" fillId="0" borderId="6" xfId="0" applyNumberFormat="1" applyFont="1" applyBorder="1">
      <alignment vertical="center"/>
    </xf>
    <xf numFmtId="0" fontId="13" fillId="0" borderId="15" xfId="0" applyFont="1" applyBorder="1" applyAlignment="1">
      <alignment vertical="center" wrapText="1"/>
    </xf>
    <xf numFmtId="0" fontId="12" fillId="0" borderId="15" xfId="0" applyFont="1" applyBorder="1" applyAlignment="1">
      <alignment horizontal="center" vertical="center" wrapText="1"/>
    </xf>
    <xf numFmtId="0" fontId="13" fillId="0" borderId="250" xfId="0" applyFont="1" applyBorder="1" applyAlignment="1">
      <alignment horizontal="distributed" vertical="center" wrapText="1" justifyLastLine="1"/>
    </xf>
    <xf numFmtId="0" fontId="7" fillId="14" borderId="0" xfId="0" applyFont="1" applyFill="1" applyAlignment="1">
      <alignment horizontal="left" vertical="center" wrapText="1"/>
    </xf>
    <xf numFmtId="20" fontId="15" fillId="0" borderId="67" xfId="0" applyNumberFormat="1" applyFont="1" applyBorder="1" applyAlignment="1" applyProtection="1">
      <alignment horizontal="right" vertical="center" shrinkToFit="1"/>
      <protection locked="0"/>
    </xf>
    <xf numFmtId="20" fontId="11" fillId="0" borderId="67" xfId="0" applyNumberFormat="1" applyFont="1" applyBorder="1" applyAlignment="1" applyProtection="1">
      <alignment vertical="center" shrinkToFit="1"/>
      <protection locked="0"/>
    </xf>
    <xf numFmtId="0" fontId="20" fillId="0" borderId="60" xfId="0" applyFont="1" applyBorder="1" applyAlignment="1" applyProtection="1">
      <alignment horizontal="center" vertical="center"/>
      <protection locked="0"/>
    </xf>
    <xf numFmtId="177" fontId="20" fillId="0" borderId="0" xfId="0" applyNumberFormat="1"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distributed" vertical="center" wrapText="1" justifyLastLine="1"/>
    </xf>
    <xf numFmtId="0" fontId="196" fillId="0" borderId="244" xfId="0" applyFont="1" applyBorder="1" applyAlignment="1">
      <alignment horizontal="center" vertical="center" wrapText="1"/>
    </xf>
    <xf numFmtId="0" fontId="196" fillId="0" borderId="245" xfId="0" applyFont="1" applyBorder="1" applyAlignment="1">
      <alignment vertical="center" wrapText="1"/>
    </xf>
    <xf numFmtId="0" fontId="196" fillId="0" borderId="246" xfId="0" applyFont="1" applyBorder="1">
      <alignment vertical="center"/>
    </xf>
    <xf numFmtId="0" fontId="196" fillId="0" borderId="100" xfId="0" applyFont="1" applyBorder="1" applyAlignment="1">
      <alignment horizontal="center" vertical="center" wrapText="1"/>
    </xf>
    <xf numFmtId="0" fontId="196" fillId="0" borderId="40" xfId="0" applyFont="1" applyBorder="1" applyAlignment="1">
      <alignment vertical="center" wrapText="1"/>
    </xf>
    <xf numFmtId="0" fontId="196" fillId="0" borderId="43" xfId="0" applyFont="1" applyBorder="1">
      <alignment vertical="center"/>
    </xf>
    <xf numFmtId="0" fontId="196" fillId="0" borderId="40" xfId="0" applyFont="1" applyBorder="1">
      <alignment vertical="center"/>
    </xf>
    <xf numFmtId="0" fontId="196" fillId="0" borderId="18" xfId="0" applyFont="1" applyBorder="1" applyAlignment="1">
      <alignment horizontal="center" vertical="center" wrapText="1"/>
    </xf>
    <xf numFmtId="0" fontId="196" fillId="0" borderId="0" xfId="0" applyFont="1" applyAlignment="1">
      <alignment vertical="center" wrapText="1"/>
    </xf>
    <xf numFmtId="0" fontId="196" fillId="0" borderId="0" xfId="0" applyFont="1">
      <alignment vertical="center"/>
    </xf>
    <xf numFmtId="0" fontId="196" fillId="0" borderId="5" xfId="0" applyFont="1" applyBorder="1">
      <alignment vertical="center"/>
    </xf>
    <xf numFmtId="0" fontId="196" fillId="0" borderId="0" xfId="0" applyFont="1" applyAlignment="1">
      <alignment horizontal="center" vertical="center"/>
    </xf>
    <xf numFmtId="0" fontId="196" fillId="0" borderId="18" xfId="0" applyFont="1" applyBorder="1">
      <alignment vertical="center"/>
    </xf>
    <xf numFmtId="0" fontId="192" fillId="0" borderId="0" xfId="0" applyFont="1">
      <alignment vertical="center"/>
    </xf>
    <xf numFmtId="0" fontId="32" fillId="0" borderId="0" xfId="0" applyFont="1" applyAlignment="1">
      <alignment vertical="center" textRotation="255"/>
    </xf>
    <xf numFmtId="49" fontId="74" fillId="0" borderId="0" xfId="0" applyNumberFormat="1" applyFont="1">
      <alignment vertical="center"/>
    </xf>
    <xf numFmtId="177" fontId="113" fillId="0" borderId="0" xfId="0" applyNumberFormat="1" applyFont="1" applyAlignment="1" applyProtection="1">
      <protection hidden="1"/>
    </xf>
    <xf numFmtId="0" fontId="108" fillId="0" borderId="0" xfId="0" applyFont="1">
      <alignment vertical="center"/>
    </xf>
    <xf numFmtId="0" fontId="203" fillId="0" borderId="0" xfId="0" applyFont="1">
      <alignment vertical="center"/>
    </xf>
    <xf numFmtId="14" fontId="74" fillId="0" borderId="0" xfId="0" applyNumberFormat="1" applyFont="1">
      <alignment vertical="center"/>
    </xf>
    <xf numFmtId="0" fontId="111" fillId="0" borderId="0" xfId="0" applyFont="1" applyAlignment="1">
      <alignment horizontal="center" vertical="center"/>
    </xf>
    <xf numFmtId="0" fontId="204" fillId="0" borderId="0" xfId="0" applyFont="1">
      <alignment vertical="center"/>
    </xf>
    <xf numFmtId="181" fontId="111" fillId="0" borderId="0" xfId="0" applyNumberFormat="1" applyFont="1">
      <alignment vertical="center"/>
    </xf>
    <xf numFmtId="0" fontId="67" fillId="0" borderId="0" xfId="0" applyFont="1">
      <alignment vertical="center"/>
    </xf>
    <xf numFmtId="181" fontId="74" fillId="0" borderId="0" xfId="0" applyNumberFormat="1" applyFont="1">
      <alignment vertical="center"/>
    </xf>
    <xf numFmtId="0" fontId="69" fillId="0" borderId="0" xfId="0" applyFont="1">
      <alignment vertical="center"/>
    </xf>
    <xf numFmtId="0" fontId="14" fillId="0" borderId="0" xfId="0" applyFont="1" applyAlignment="1">
      <alignment horizontal="right" vertical="center" textRotation="255" wrapText="1"/>
    </xf>
    <xf numFmtId="0" fontId="192" fillId="0" borderId="0" xfId="0" applyFont="1" applyAlignment="1">
      <alignment horizontal="center" vertical="center"/>
    </xf>
    <xf numFmtId="0" fontId="202" fillId="0" borderId="0" xfId="0" applyFont="1" applyAlignment="1">
      <alignment horizontal="center" vertical="center"/>
    </xf>
    <xf numFmtId="0" fontId="74" fillId="0" borderId="0" xfId="0" applyFont="1" applyAlignment="1">
      <alignment horizontal="left" vertical="center"/>
    </xf>
    <xf numFmtId="180" fontId="182" fillId="0" borderId="0" xfId="0" applyNumberFormat="1" applyFont="1">
      <alignment vertical="center"/>
    </xf>
    <xf numFmtId="179" fontId="74" fillId="0" borderId="0" xfId="0" applyNumberFormat="1" applyFont="1">
      <alignment vertical="center"/>
    </xf>
    <xf numFmtId="185" fontId="74" fillId="0" borderId="0" xfId="0" applyNumberFormat="1" applyFont="1">
      <alignment vertical="center"/>
    </xf>
    <xf numFmtId="0" fontId="206" fillId="0" borderId="0" xfId="1" applyFont="1" applyAlignment="1">
      <alignment vertical="center"/>
    </xf>
    <xf numFmtId="0" fontId="16" fillId="0" borderId="8" xfId="0" applyFont="1" applyBorder="1" applyAlignment="1" applyProtection="1">
      <alignment horizontal="right" vertical="center"/>
      <protection locked="0" hidden="1"/>
    </xf>
    <xf numFmtId="177" fontId="15" fillId="0" borderId="9" xfId="0" applyNumberFormat="1" applyFont="1" applyBorder="1" applyAlignment="1" applyProtection="1">
      <alignment vertical="center" wrapText="1"/>
      <protection locked="0" hidden="1"/>
    </xf>
    <xf numFmtId="0" fontId="12" fillId="0" borderId="71" xfId="0" applyFont="1" applyBorder="1" applyAlignment="1" applyProtection="1">
      <alignment vertical="center" shrinkToFit="1"/>
      <protection locked="0" hidden="1"/>
    </xf>
    <xf numFmtId="0" fontId="16" fillId="0" borderId="23" xfId="0" applyFont="1" applyBorder="1" applyAlignment="1" applyProtection="1">
      <alignment vertical="center" wrapText="1"/>
      <protection locked="0" hidden="1"/>
    </xf>
    <xf numFmtId="0" fontId="16" fillId="0" borderId="20" xfId="0" applyFont="1" applyBorder="1" applyAlignment="1" applyProtection="1">
      <alignment vertical="center" wrapText="1"/>
      <protection locked="0" hidden="1"/>
    </xf>
    <xf numFmtId="0" fontId="16" fillId="0" borderId="26" xfId="0" applyFont="1" applyBorder="1" applyAlignment="1" applyProtection="1">
      <alignment vertical="center" wrapText="1"/>
      <protection locked="0" hidden="1"/>
    </xf>
    <xf numFmtId="0" fontId="16" fillId="0" borderId="7" xfId="0" applyFont="1" applyBorder="1" applyAlignment="1" applyProtection="1">
      <alignment vertical="center" wrapText="1"/>
      <protection locked="0" hidden="1"/>
    </xf>
    <xf numFmtId="0" fontId="16" fillId="0" borderId="8" xfId="0" applyFont="1" applyBorder="1" applyAlignment="1" applyProtection="1">
      <alignment vertical="center" wrapText="1"/>
      <protection locked="0" hidden="1"/>
    </xf>
    <xf numFmtId="0" fontId="16" fillId="0" borderId="9" xfId="0" applyFont="1" applyBorder="1" applyAlignment="1" applyProtection="1">
      <alignment vertical="center" wrapText="1"/>
      <protection locked="0" hidden="1"/>
    </xf>
    <xf numFmtId="0" fontId="12" fillId="0" borderId="8" xfId="0" applyFont="1" applyBorder="1" applyAlignment="1" applyProtection="1">
      <alignment vertical="center" shrinkToFit="1"/>
      <protection locked="0" hidden="1"/>
    </xf>
    <xf numFmtId="0" fontId="8" fillId="0" borderId="8" xfId="0" applyFont="1" applyBorder="1" applyAlignment="1" applyProtection="1">
      <alignment horizontal="center" vertical="center" wrapText="1"/>
      <protection locked="0" hidden="1"/>
    </xf>
    <xf numFmtId="0" fontId="16" fillId="0" borderId="4" xfId="0" applyFont="1" applyBorder="1" applyAlignment="1" applyProtection="1">
      <alignment vertical="center" wrapText="1"/>
      <protection locked="0" hidden="1"/>
    </xf>
    <xf numFmtId="0" fontId="16" fillId="0" borderId="6" xfId="0" applyFont="1" applyBorder="1" applyAlignment="1" applyProtection="1">
      <alignment vertical="center" wrapText="1"/>
      <protection locked="0" hidden="1"/>
    </xf>
    <xf numFmtId="20" fontId="15" fillId="0" borderId="67" xfId="0" applyNumberFormat="1" applyFont="1" applyBorder="1" applyAlignment="1" applyProtection="1">
      <alignment horizontal="right" vertical="center" shrinkToFit="1"/>
      <protection locked="0" hidden="1"/>
    </xf>
    <xf numFmtId="0" fontId="7" fillId="0" borderId="75" xfId="0" applyFont="1" applyBorder="1" applyAlignment="1" applyProtection="1">
      <alignment horizontal="left" vertical="center"/>
      <protection locked="0" hidden="1"/>
    </xf>
    <xf numFmtId="0" fontId="16" fillId="0" borderId="14" xfId="0" applyFont="1" applyBorder="1" applyAlignment="1" applyProtection="1">
      <alignment vertical="center" wrapText="1"/>
      <protection locked="0" hidden="1"/>
    </xf>
    <xf numFmtId="0" fontId="16" fillId="0" borderId="15" xfId="0" applyFont="1" applyBorder="1" applyAlignment="1" applyProtection="1">
      <alignment vertical="center" wrapText="1"/>
      <protection locked="0" hidden="1"/>
    </xf>
    <xf numFmtId="0" fontId="16" fillId="0" borderId="62" xfId="0" applyFont="1" applyBorder="1" applyAlignment="1" applyProtection="1">
      <alignment vertical="center" wrapText="1"/>
      <protection locked="0" hidden="1"/>
    </xf>
    <xf numFmtId="20" fontId="15" fillId="0" borderId="84" xfId="0" applyNumberFormat="1" applyFont="1" applyBorder="1" applyAlignment="1" applyProtection="1">
      <alignment horizontal="right" vertical="center" shrinkToFit="1"/>
      <protection locked="0" hidden="1"/>
    </xf>
    <xf numFmtId="0" fontId="12" fillId="0" borderId="15" xfId="0" applyFont="1" applyBorder="1" applyAlignment="1" applyProtection="1">
      <alignment vertical="center" shrinkToFit="1"/>
      <protection locked="0" hidden="1"/>
    </xf>
    <xf numFmtId="0" fontId="7" fillId="0" borderId="50" xfId="0" applyFont="1" applyBorder="1" applyAlignment="1" applyProtection="1">
      <alignment horizontal="left" vertical="center"/>
      <protection locked="0" hidden="1"/>
    </xf>
    <xf numFmtId="0" fontId="12" fillId="0" borderId="51" xfId="0" applyFont="1" applyBorder="1" applyAlignment="1" applyProtection="1">
      <alignment vertical="center" shrinkToFit="1"/>
      <protection locked="0" hidden="1"/>
    </xf>
    <xf numFmtId="0" fontId="20" fillId="0" borderId="4" xfId="0" applyFont="1" applyBorder="1" applyAlignment="1" applyProtection="1">
      <alignment horizontal="right" vertical="center" shrinkToFit="1"/>
      <protection locked="0" hidden="1"/>
    </xf>
    <xf numFmtId="0" fontId="12" fillId="0" borderId="2" xfId="0" applyFont="1" applyBorder="1" applyAlignment="1" applyProtection="1">
      <alignment vertical="center" shrinkToFit="1"/>
      <protection locked="0" hidden="1"/>
    </xf>
    <xf numFmtId="176" fontId="57" fillId="0" borderId="8" xfId="0" quotePrefix="1" applyNumberFormat="1" applyFont="1" applyBorder="1" applyAlignment="1" applyProtection="1">
      <alignment horizontal="center" vertical="center" shrinkToFit="1"/>
      <protection locked="0" hidden="1"/>
    </xf>
    <xf numFmtId="0" fontId="183" fillId="14" borderId="0" xfId="0" applyFont="1" applyFill="1">
      <alignment vertical="center"/>
    </xf>
    <xf numFmtId="0" fontId="114" fillId="14" borderId="0" xfId="0" applyFont="1" applyFill="1">
      <alignment vertical="center"/>
    </xf>
    <xf numFmtId="178" fontId="16" fillId="0" borderId="0" xfId="0" applyNumberFormat="1" applyFont="1" applyAlignment="1" applyProtection="1">
      <alignment horizontal="left" vertical="center" wrapText="1"/>
      <protection locked="0"/>
    </xf>
    <xf numFmtId="49" fontId="57" fillId="0" borderId="0" xfId="0" applyNumberFormat="1" applyFont="1" applyAlignment="1" applyProtection="1">
      <alignment vertical="center" wrapText="1"/>
      <protection locked="0"/>
    </xf>
    <xf numFmtId="0" fontId="24" fillId="0" borderId="58" xfId="0" applyFont="1" applyBorder="1" applyAlignment="1">
      <alignment horizontal="right" vertical="center"/>
    </xf>
    <xf numFmtId="186" fontId="24" fillId="0" borderId="111" xfId="0" applyNumberFormat="1" applyFont="1" applyBorder="1" applyAlignment="1">
      <alignment horizontal="right" vertical="center"/>
    </xf>
    <xf numFmtId="0" fontId="20" fillId="11" borderId="114" xfId="0" applyFont="1" applyFill="1" applyBorder="1" applyAlignment="1" applyProtection="1">
      <alignment horizontal="center" vertical="center"/>
      <protection locked="0"/>
    </xf>
    <xf numFmtId="0" fontId="209" fillId="0" borderId="0" xfId="0" applyFont="1" applyAlignment="1">
      <alignment vertical="top"/>
    </xf>
    <xf numFmtId="0" fontId="115" fillId="0" borderId="0" xfId="0" applyFont="1">
      <alignment vertical="center"/>
    </xf>
    <xf numFmtId="0" fontId="115" fillId="0" borderId="0" xfId="0" applyFont="1" applyAlignment="1"/>
    <xf numFmtId="0" fontId="10" fillId="8" borderId="0" xfId="0" applyFont="1" applyFill="1">
      <alignment vertical="center"/>
    </xf>
    <xf numFmtId="0" fontId="157" fillId="0" borderId="15" xfId="0" applyFont="1" applyBorder="1" applyAlignment="1" applyProtection="1">
      <alignment vertical="center" wrapText="1"/>
      <protection locked="0"/>
    </xf>
    <xf numFmtId="0" fontId="4" fillId="0" borderId="124" xfId="0" applyFont="1" applyBorder="1" applyAlignment="1">
      <alignment horizontal="right" vertical="center"/>
    </xf>
    <xf numFmtId="0" fontId="7" fillId="0" borderId="0" xfId="0" applyFont="1" applyAlignment="1" applyProtection="1">
      <alignment horizontal="right" vertical="center"/>
      <protection locked="0"/>
    </xf>
    <xf numFmtId="0" fontId="179" fillId="0" borderId="77" xfId="0" applyFont="1" applyBorder="1" applyAlignment="1" applyProtection="1">
      <alignment horizontal="center" vertical="center" wrapText="1"/>
      <protection locked="0"/>
    </xf>
    <xf numFmtId="0" fontId="179" fillId="0" borderId="100" xfId="0" applyFont="1" applyBorder="1" applyAlignment="1" applyProtection="1">
      <alignment horizontal="center" vertical="center" wrapText="1"/>
      <protection locked="0"/>
    </xf>
    <xf numFmtId="0" fontId="179" fillId="0" borderId="252" xfId="0" applyFont="1" applyBorder="1" applyAlignment="1" applyProtection="1">
      <alignment horizontal="center" vertical="center" wrapText="1"/>
      <protection locked="0"/>
    </xf>
    <xf numFmtId="0" fontId="179" fillId="0" borderId="254" xfId="0" applyFont="1" applyBorder="1" applyAlignment="1" applyProtection="1">
      <alignment horizontal="center" vertical="center" wrapText="1"/>
      <protection locked="0"/>
    </xf>
    <xf numFmtId="0" fontId="7" fillId="0" borderId="253" xfId="0" applyFont="1" applyBorder="1">
      <alignment vertical="center"/>
    </xf>
    <xf numFmtId="0" fontId="212" fillId="0" borderId="253" xfId="0" applyFont="1" applyBorder="1" applyAlignment="1" applyProtection="1">
      <alignment horizontal="right" vertical="center" wrapText="1"/>
      <protection locked="0"/>
    </xf>
    <xf numFmtId="0" fontId="179" fillId="0" borderId="0" xfId="0" applyFont="1" applyAlignment="1" applyProtection="1">
      <alignment horizontal="center" vertical="center" wrapText="1"/>
      <protection locked="0"/>
    </xf>
    <xf numFmtId="0" fontId="66" fillId="0" borderId="0" xfId="0" applyFont="1" applyAlignment="1" applyProtection="1">
      <alignment horizontal="left" vertical="center" wrapText="1"/>
      <protection locked="0"/>
    </xf>
    <xf numFmtId="0" fontId="174" fillId="0" borderId="0" xfId="0" applyFont="1" applyAlignment="1" applyProtection="1">
      <alignment horizontal="left" vertical="center"/>
      <protection locked="0"/>
    </xf>
    <xf numFmtId="0" fontId="215" fillId="0" borderId="0" xfId="0" applyFont="1" applyProtection="1">
      <alignment vertical="center"/>
      <protection hidden="1"/>
    </xf>
    <xf numFmtId="0" fontId="119" fillId="0" borderId="0" xfId="0" applyFont="1" applyProtection="1">
      <alignment vertical="center"/>
      <protection hidden="1"/>
    </xf>
    <xf numFmtId="0" fontId="119" fillId="0" borderId="15" xfId="0" applyFont="1" applyBorder="1" applyProtection="1">
      <alignment vertical="center"/>
      <protection hidden="1"/>
    </xf>
    <xf numFmtId="177" fontId="124" fillId="0" borderId="0" xfId="0" applyNumberFormat="1" applyFont="1" applyAlignment="1" applyProtection="1">
      <alignment vertical="center" shrinkToFit="1"/>
      <protection hidden="1"/>
    </xf>
    <xf numFmtId="0" fontId="122" fillId="0" borderId="0" xfId="0" applyFont="1" applyProtection="1">
      <alignment vertical="center"/>
      <protection hidden="1"/>
    </xf>
    <xf numFmtId="0" fontId="122" fillId="0" borderId="15" xfId="0" applyFont="1" applyBorder="1" applyProtection="1">
      <alignment vertical="center"/>
      <protection hidden="1"/>
    </xf>
    <xf numFmtId="0" fontId="1" fillId="0" borderId="8" xfId="0" applyFont="1" applyBorder="1" applyAlignment="1"/>
    <xf numFmtId="0" fontId="217" fillId="0" borderId="8" xfId="0" applyFont="1" applyBorder="1" applyAlignment="1"/>
    <xf numFmtId="0" fontId="4" fillId="0" borderId="0" xfId="0" applyFont="1" applyAlignment="1">
      <alignment wrapText="1"/>
    </xf>
    <xf numFmtId="0" fontId="66" fillId="0" borderId="17" xfId="0" applyFont="1" applyBorder="1" applyAlignment="1"/>
    <xf numFmtId="0" fontId="174" fillId="0" borderId="8" xfId="0" applyFont="1" applyBorder="1" applyAlignment="1" applyProtection="1">
      <alignment horizontal="right" vertical="center" wrapText="1"/>
      <protection locked="0"/>
    </xf>
    <xf numFmtId="0" fontId="7" fillId="0" borderId="8" xfId="0" applyFont="1" applyBorder="1">
      <alignment vertical="center"/>
    </xf>
    <xf numFmtId="0" fontId="38" fillId="0" borderId="11" xfId="0" applyFont="1" applyBorder="1" applyProtection="1">
      <alignment vertical="center"/>
      <protection locked="0"/>
    </xf>
    <xf numFmtId="192" fontId="29" fillId="0" borderId="11" xfId="0" applyNumberFormat="1" applyFont="1" applyBorder="1" applyAlignment="1">
      <alignment horizontal="center" vertical="center"/>
    </xf>
    <xf numFmtId="196" fontId="20" fillId="15" borderId="30" xfId="0" applyNumberFormat="1" applyFont="1" applyFill="1" applyBorder="1" applyAlignment="1" applyProtection="1">
      <alignment horizontal="center" vertical="center"/>
      <protection locked="0"/>
    </xf>
    <xf numFmtId="0" fontId="20" fillId="15" borderId="60" xfId="0" applyFont="1" applyFill="1" applyBorder="1" applyAlignment="1" applyProtection="1">
      <alignment horizontal="center" vertical="center"/>
      <protection locked="0"/>
    </xf>
    <xf numFmtId="197" fontId="20" fillId="15" borderId="27" xfId="0" applyNumberFormat="1" applyFont="1" applyFill="1" applyBorder="1" applyAlignment="1" applyProtection="1">
      <alignment horizontal="right" vertical="center"/>
      <protection locked="0"/>
    </xf>
    <xf numFmtId="198" fontId="20" fillId="15" borderId="60" xfId="0" applyNumberFormat="1" applyFont="1" applyFill="1" applyBorder="1" applyAlignment="1" applyProtection="1">
      <alignment horizontal="right" vertical="center"/>
      <protection locked="0"/>
    </xf>
    <xf numFmtId="199" fontId="20" fillId="15" borderId="60" xfId="0" quotePrefix="1" applyNumberFormat="1" applyFont="1" applyFill="1" applyBorder="1" applyAlignment="1" applyProtection="1">
      <alignment horizontal="center" vertical="center"/>
      <protection locked="0"/>
    </xf>
    <xf numFmtId="0" fontId="7" fillId="0" borderId="4" xfId="0" applyFont="1" applyBorder="1" applyAlignment="1">
      <alignment vertical="center" wrapText="1"/>
    </xf>
    <xf numFmtId="0" fontId="181" fillId="0" borderId="4" xfId="0" applyFont="1" applyBorder="1" applyAlignment="1">
      <alignment vertical="center" wrapText="1"/>
    </xf>
    <xf numFmtId="0" fontId="178" fillId="0" borderId="4" xfId="0" applyFont="1" applyBorder="1" applyAlignment="1">
      <alignment vertical="center" wrapText="1"/>
    </xf>
    <xf numFmtId="0" fontId="77" fillId="0" borderId="11" xfId="0" applyFont="1" applyBorder="1" applyProtection="1">
      <alignment vertical="center"/>
      <protection locked="0"/>
    </xf>
    <xf numFmtId="0" fontId="10" fillId="0" borderId="11" xfId="0" applyFont="1" applyBorder="1" applyProtection="1">
      <alignment vertical="center"/>
      <protection locked="0" hidden="1"/>
    </xf>
    <xf numFmtId="0" fontId="77" fillId="0" borderId="12" xfId="0" applyFont="1" applyBorder="1" applyProtection="1">
      <alignment vertical="center"/>
      <protection locked="0"/>
    </xf>
    <xf numFmtId="0" fontId="8" fillId="0" borderId="8" xfId="0" applyFont="1" applyBorder="1" applyAlignment="1" applyProtection="1">
      <alignment horizontal="left" vertical="center" wrapText="1"/>
      <protection hidden="1"/>
    </xf>
    <xf numFmtId="49" fontId="57" fillId="0" borderId="9" xfId="0" applyNumberFormat="1" applyFont="1" applyBorder="1" applyAlignment="1" applyProtection="1">
      <alignment vertical="center" wrapText="1"/>
      <protection hidden="1"/>
    </xf>
    <xf numFmtId="0" fontId="16" fillId="0" borderId="107" xfId="0" applyFont="1" applyBorder="1" applyAlignment="1" applyProtection="1">
      <alignment horizontal="center" vertical="center"/>
      <protection locked="0"/>
    </xf>
    <xf numFmtId="177" fontId="3" fillId="0" borderId="11" xfId="0" applyNumberFormat="1" applyFont="1" applyBorder="1">
      <alignment vertical="center"/>
    </xf>
    <xf numFmtId="177" fontId="3" fillId="0" borderId="157" xfId="0" applyNumberFormat="1" applyFont="1" applyBorder="1" applyAlignment="1">
      <alignment horizontal="left" vertical="center"/>
    </xf>
    <xf numFmtId="0" fontId="4" fillId="9" borderId="11" xfId="0" applyFont="1" applyFill="1" applyBorder="1" applyProtection="1">
      <alignment vertical="center"/>
      <protection hidden="1"/>
    </xf>
    <xf numFmtId="0" fontId="4" fillId="9" borderId="11" xfId="0" applyFont="1" applyFill="1" applyBorder="1">
      <alignment vertical="center"/>
    </xf>
    <xf numFmtId="0" fontId="4" fillId="9" borderId="11" xfId="0" applyFont="1" applyFill="1" applyBorder="1" applyAlignment="1" applyProtection="1">
      <alignment horizontal="center" vertical="center"/>
      <protection hidden="1"/>
    </xf>
    <xf numFmtId="0" fontId="4" fillId="9" borderId="0" xfId="0" applyFont="1" applyFill="1">
      <alignment vertical="center"/>
    </xf>
    <xf numFmtId="0" fontId="4" fillId="9" borderId="13" xfId="0" applyFont="1" applyFill="1" applyBorder="1" applyAlignment="1" applyProtection="1">
      <alignment horizontal="center" vertical="center"/>
      <protection hidden="1"/>
    </xf>
    <xf numFmtId="0" fontId="74" fillId="5" borderId="0" xfId="0" applyFont="1" applyFill="1">
      <alignment vertical="center"/>
    </xf>
    <xf numFmtId="179" fontId="74" fillId="5" borderId="0" xfId="0" applyNumberFormat="1" applyFont="1" applyFill="1">
      <alignment vertical="center"/>
    </xf>
    <xf numFmtId="180" fontId="182" fillId="5" borderId="0" xfId="0" applyNumberFormat="1" applyFont="1" applyFill="1">
      <alignment vertical="center"/>
    </xf>
    <xf numFmtId="181" fontId="202" fillId="0" borderId="0" xfId="0" applyNumberFormat="1" applyFont="1">
      <alignment vertical="center"/>
    </xf>
    <xf numFmtId="14" fontId="17" fillId="0" borderId="0" xfId="0" applyNumberFormat="1" applyFont="1">
      <alignment vertical="center"/>
    </xf>
    <xf numFmtId="0" fontId="156" fillId="16" borderId="0" xfId="0" applyFont="1" applyFill="1">
      <alignment vertical="center"/>
    </xf>
    <xf numFmtId="191" fontId="39" fillId="0" borderId="0" xfId="0" applyNumberFormat="1" applyFont="1" applyAlignment="1" applyProtection="1">
      <alignment horizontal="center" vertical="center"/>
      <protection hidden="1"/>
    </xf>
    <xf numFmtId="0" fontId="7" fillId="5" borderId="0" xfId="0" applyFont="1" applyFill="1" applyAlignment="1">
      <alignment vertical="center" wrapText="1"/>
    </xf>
    <xf numFmtId="0" fontId="182" fillId="0" borderId="52" xfId="0" applyFont="1" applyBorder="1" applyAlignment="1">
      <alignment horizontal="center" vertical="center"/>
    </xf>
    <xf numFmtId="0" fontId="7" fillId="10" borderId="61" xfId="0" applyFont="1" applyFill="1" applyBorder="1" applyAlignment="1">
      <alignment horizontal="center" vertical="center" wrapText="1"/>
    </xf>
    <xf numFmtId="0" fontId="7" fillId="10" borderId="24" xfId="0" applyFont="1" applyFill="1" applyBorder="1" applyAlignment="1">
      <alignment horizontal="center" vertical="center" wrapText="1"/>
    </xf>
    <xf numFmtId="177" fontId="56" fillId="3" borderId="81" xfId="0" applyNumberFormat="1" applyFont="1" applyFill="1" applyBorder="1" applyAlignment="1" applyProtection="1">
      <alignment horizontal="center" vertical="center"/>
      <protection hidden="1"/>
    </xf>
    <xf numFmtId="177" fontId="56" fillId="3" borderId="20" xfId="0" applyNumberFormat="1" applyFont="1" applyFill="1" applyBorder="1" applyAlignment="1">
      <alignment horizontal="center" vertical="center"/>
    </xf>
    <xf numFmtId="177" fontId="56" fillId="3" borderId="52" xfId="0" applyNumberFormat="1" applyFont="1" applyFill="1" applyBorder="1" applyAlignment="1" applyProtection="1">
      <alignment horizontal="center" vertical="center"/>
      <protection hidden="1"/>
    </xf>
    <xf numFmtId="177" fontId="56" fillId="3" borderId="0" xfId="0" applyNumberFormat="1" applyFont="1" applyFill="1" applyAlignment="1">
      <alignment horizontal="center" vertical="center"/>
    </xf>
    <xf numFmtId="177" fontId="56" fillId="3" borderId="114" xfId="0" applyNumberFormat="1" applyFont="1" applyFill="1" applyBorder="1" applyAlignment="1" applyProtection="1">
      <alignment horizontal="center" vertical="center"/>
      <protection hidden="1"/>
    </xf>
    <xf numFmtId="177" fontId="56" fillId="3" borderId="15" xfId="0" applyNumberFormat="1" applyFont="1" applyFill="1" applyBorder="1" applyAlignment="1">
      <alignment horizontal="center" vertical="center"/>
    </xf>
    <xf numFmtId="0" fontId="16" fillId="0" borderId="231" xfId="0" applyFont="1" applyBorder="1" applyAlignment="1" applyProtection="1">
      <alignment horizontal="center" vertical="center"/>
      <protection locked="0"/>
    </xf>
    <xf numFmtId="0" fontId="16" fillId="0" borderId="231" xfId="0" applyFont="1" applyBorder="1" applyAlignment="1" applyProtection="1">
      <alignment horizontal="center" vertical="center"/>
      <protection locked="0" hidden="1"/>
    </xf>
    <xf numFmtId="0" fontId="16" fillId="0" borderId="130" xfId="0" applyFont="1" applyBorder="1" applyAlignment="1" applyProtection="1">
      <alignment horizontal="center" vertical="center"/>
      <protection locked="0" hidden="1"/>
    </xf>
    <xf numFmtId="0" fontId="16" fillId="0" borderId="107" xfId="0" applyFont="1" applyBorder="1" applyAlignment="1" applyProtection="1">
      <alignment horizontal="center" vertical="center"/>
      <protection locked="0" hidden="1"/>
    </xf>
    <xf numFmtId="177" fontId="20" fillId="15" borderId="60" xfId="0" applyNumberFormat="1" applyFont="1" applyFill="1" applyBorder="1" applyAlignment="1" applyProtection="1">
      <alignment horizontal="center" vertical="center"/>
      <protection locked="0"/>
    </xf>
    <xf numFmtId="0" fontId="59" fillId="0" borderId="20" xfId="0" applyFont="1" applyBorder="1" applyAlignment="1" applyProtection="1">
      <alignment horizontal="center" vertical="center" wrapText="1"/>
      <protection hidden="1"/>
    </xf>
    <xf numFmtId="0" fontId="59" fillId="0" borderId="21" xfId="0" applyFont="1" applyBorder="1" applyAlignment="1" applyProtection="1">
      <alignment horizontal="center" vertical="center" wrapText="1"/>
      <protection hidden="1"/>
    </xf>
    <xf numFmtId="0" fontId="59" fillId="0" borderId="18" xfId="0" applyFont="1" applyBorder="1" applyAlignment="1" applyProtection="1">
      <alignment horizontal="center" vertical="center" wrapText="1"/>
      <protection hidden="1"/>
    </xf>
    <xf numFmtId="0" fontId="191" fillId="0" borderId="5" xfId="0" applyFont="1" applyBorder="1" applyAlignment="1" applyProtection="1">
      <alignment horizontal="center" vertical="center" wrapText="1"/>
      <protection hidden="1"/>
    </xf>
    <xf numFmtId="0" fontId="59" fillId="0" borderId="5" xfId="0" applyFont="1" applyBorder="1" applyAlignment="1" applyProtection="1">
      <alignment horizontal="center" vertical="center" wrapText="1"/>
      <protection hidden="1"/>
    </xf>
    <xf numFmtId="0" fontId="91" fillId="0" borderId="18" xfId="0" applyFont="1" applyBorder="1" applyAlignment="1" applyProtection="1">
      <alignment horizontal="center" vertical="center"/>
      <protection hidden="1"/>
    </xf>
    <xf numFmtId="0" fontId="91" fillId="0" borderId="5" xfId="0" applyFont="1" applyBorder="1" applyProtection="1">
      <alignment vertical="center"/>
      <protection locked="0"/>
    </xf>
    <xf numFmtId="0" fontId="91" fillId="0" borderId="18" xfId="0" applyFont="1" applyBorder="1" applyProtection="1">
      <alignment vertical="center"/>
      <protection locked="0"/>
    </xf>
    <xf numFmtId="0" fontId="194" fillId="0" borderId="0" xfId="0" applyFont="1" applyAlignment="1" applyProtection="1">
      <alignment horizontal="center" vertical="center"/>
      <protection locked="0"/>
    </xf>
    <xf numFmtId="0" fontId="61" fillId="0" borderId="0" xfId="0" applyFont="1" applyAlignment="1" applyProtection="1">
      <alignment vertical="center" wrapText="1"/>
      <protection hidden="1"/>
    </xf>
    <xf numFmtId="0" fontId="61" fillId="0" borderId="5" xfId="0" applyFont="1" applyBorder="1" applyAlignment="1" applyProtection="1">
      <alignment vertical="center" wrapText="1"/>
      <protection hidden="1"/>
    </xf>
    <xf numFmtId="0" fontId="61" fillId="0" borderId="22" xfId="0" applyFont="1" applyBorder="1" applyAlignment="1" applyProtection="1">
      <alignment horizontal="center" vertical="center" wrapText="1"/>
      <protection hidden="1"/>
    </xf>
    <xf numFmtId="0" fontId="61" fillId="0" borderId="20" xfId="0" applyFont="1" applyBorder="1" applyAlignment="1">
      <alignment vertical="center" wrapText="1"/>
    </xf>
    <xf numFmtId="0" fontId="61" fillId="0" borderId="20" xfId="0" applyFont="1" applyBorder="1" applyAlignment="1" applyProtection="1">
      <alignment horizontal="center" vertical="center" wrapText="1"/>
      <protection hidden="1"/>
    </xf>
    <xf numFmtId="0" fontId="61" fillId="0" borderId="21" xfId="0" applyFont="1" applyBorder="1" applyAlignment="1" applyProtection="1">
      <alignment horizontal="center" vertical="center" wrapText="1"/>
      <protection hidden="1"/>
    </xf>
    <xf numFmtId="0" fontId="59" fillId="17" borderId="5" xfId="0" applyFont="1" applyFill="1" applyBorder="1" applyAlignment="1" applyProtection="1">
      <alignment horizontal="center" vertical="center" wrapText="1"/>
      <protection hidden="1"/>
    </xf>
    <xf numFmtId="0" fontId="59" fillId="6" borderId="18" xfId="0" applyFont="1" applyFill="1" applyBorder="1" applyAlignment="1" applyProtection="1">
      <alignment horizontal="center" vertical="center" wrapText="1"/>
      <protection hidden="1"/>
    </xf>
    <xf numFmtId="0" fontId="59" fillId="6" borderId="0" xfId="0" applyFont="1" applyFill="1" applyAlignment="1" applyProtection="1">
      <alignment horizontal="center" vertical="center" wrapText="1"/>
      <protection hidden="1"/>
    </xf>
    <xf numFmtId="0" fontId="59" fillId="6" borderId="5" xfId="0" applyFont="1" applyFill="1" applyBorder="1" applyAlignment="1" applyProtection="1">
      <alignment horizontal="center" vertical="center" wrapText="1"/>
      <protection hidden="1"/>
    </xf>
    <xf numFmtId="0" fontId="59" fillId="17" borderId="24" xfId="0" applyFont="1" applyFill="1" applyBorder="1" applyAlignment="1" applyProtection="1">
      <alignment horizontal="center" vertical="center" wrapText="1"/>
      <protection hidden="1"/>
    </xf>
    <xf numFmtId="0" fontId="59" fillId="17" borderId="8" xfId="0" applyFont="1" applyFill="1" applyBorder="1" applyAlignment="1" applyProtection="1">
      <alignment horizontal="center" vertical="center" wrapText="1"/>
      <protection hidden="1"/>
    </xf>
    <xf numFmtId="0" fontId="59" fillId="17" borderId="25" xfId="0" applyFont="1" applyFill="1" applyBorder="1" applyAlignment="1" applyProtection="1">
      <alignment horizontal="center" vertical="center" wrapText="1"/>
      <protection hidden="1"/>
    </xf>
    <xf numFmtId="0" fontId="59" fillId="19" borderId="8" xfId="0" applyFont="1" applyFill="1" applyBorder="1" applyAlignment="1" applyProtection="1">
      <alignment horizontal="center" vertical="center" wrapText="1"/>
      <protection hidden="1"/>
    </xf>
    <xf numFmtId="0" fontId="91" fillId="19" borderId="8" xfId="0" applyFont="1" applyFill="1" applyBorder="1" applyProtection="1">
      <alignment vertical="center"/>
      <protection hidden="1"/>
    </xf>
    <xf numFmtId="0" fontId="59" fillId="19" borderId="25" xfId="0" applyFont="1" applyFill="1" applyBorder="1" applyAlignment="1" applyProtection="1">
      <alignment horizontal="center" vertical="center" wrapText="1"/>
      <protection hidden="1"/>
    </xf>
    <xf numFmtId="0" fontId="91" fillId="19" borderId="24" xfId="0" applyFont="1" applyFill="1" applyBorder="1" applyProtection="1">
      <alignment vertical="center"/>
      <protection hidden="1"/>
    </xf>
    <xf numFmtId="0" fontId="91" fillId="0" borderId="22" xfId="0" applyFont="1" applyBorder="1" applyProtection="1">
      <alignment vertical="center"/>
      <protection hidden="1"/>
    </xf>
    <xf numFmtId="0" fontId="91" fillId="0" borderId="20" xfId="0" applyFont="1" applyBorder="1" applyProtection="1">
      <alignment vertical="center"/>
      <protection hidden="1"/>
    </xf>
    <xf numFmtId="0" fontId="108" fillId="0" borderId="52" xfId="0" applyFont="1" applyBorder="1" applyAlignment="1" applyProtection="1">
      <alignment horizontal="center" vertical="center"/>
      <protection locked="0"/>
    </xf>
    <xf numFmtId="0" fontId="108" fillId="5" borderId="52" xfId="0" applyFont="1" applyFill="1" applyBorder="1" applyAlignment="1" applyProtection="1">
      <alignment horizontal="center" vertical="center"/>
      <protection locked="0"/>
    </xf>
    <xf numFmtId="0" fontId="26" fillId="0" borderId="114" xfId="0" applyFont="1" applyBorder="1" applyAlignment="1">
      <alignment horizontal="center" vertical="center"/>
    </xf>
    <xf numFmtId="177" fontId="86" fillId="0" borderId="111" xfId="0" applyNumberFormat="1" applyFont="1" applyBorder="1" applyAlignment="1" applyProtection="1">
      <alignment horizontal="center" vertical="center"/>
      <protection hidden="1"/>
    </xf>
    <xf numFmtId="177" fontId="86" fillId="0" borderId="28" xfId="0" applyNumberFormat="1" applyFont="1" applyBorder="1" applyAlignment="1" applyProtection="1">
      <alignment horizontal="center" vertical="center" wrapText="1"/>
      <protection hidden="1"/>
    </xf>
    <xf numFmtId="0" fontId="26" fillId="0" borderId="10" xfId="0" applyFont="1" applyBorder="1">
      <alignment vertical="center"/>
    </xf>
    <xf numFmtId="0" fontId="26" fillId="0" borderId="27" xfId="0" applyFont="1" applyBorder="1">
      <alignment vertical="center"/>
    </xf>
    <xf numFmtId="0" fontId="94" fillId="0" borderId="235" xfId="0" applyFont="1" applyBorder="1" applyAlignment="1" applyProtection="1">
      <alignment horizontal="right" vertical="center"/>
      <protection locked="0"/>
    </xf>
    <xf numFmtId="0" fontId="94" fillId="0" borderId="119" xfId="0" applyFont="1" applyBorder="1" applyAlignment="1" applyProtection="1">
      <alignment horizontal="right" vertical="center"/>
      <protection locked="0"/>
    </xf>
    <xf numFmtId="0" fontId="94" fillId="0" borderId="101" xfId="0" applyFont="1" applyBorder="1" applyAlignment="1" applyProtection="1">
      <alignment horizontal="right" vertical="center"/>
      <protection locked="0"/>
    </xf>
    <xf numFmtId="0" fontId="94" fillId="0" borderId="120" xfId="0" applyFont="1" applyBorder="1" applyAlignment="1" applyProtection="1">
      <alignment horizontal="right" vertical="center"/>
      <protection locked="0"/>
    </xf>
    <xf numFmtId="0" fontId="94" fillId="0" borderId="87" xfId="0" applyFont="1" applyBorder="1" applyAlignment="1" applyProtection="1">
      <alignment horizontal="right" vertical="center"/>
      <protection locked="0"/>
    </xf>
    <xf numFmtId="0" fontId="94" fillId="0" borderId="131" xfId="0" applyFont="1" applyBorder="1" applyAlignment="1" applyProtection="1">
      <alignment horizontal="right" vertical="center"/>
      <protection hidden="1"/>
    </xf>
    <xf numFmtId="0" fontId="94" fillId="0" borderId="42" xfId="0" applyFont="1" applyBorder="1" applyAlignment="1" applyProtection="1">
      <alignment horizontal="right" vertical="center"/>
      <protection hidden="1"/>
    </xf>
    <xf numFmtId="0" fontId="116" fillId="3" borderId="30" xfId="0" applyFont="1" applyFill="1" applyBorder="1" applyAlignment="1">
      <alignment horizontal="center" vertical="center" wrapText="1"/>
    </xf>
    <xf numFmtId="0" fontId="25" fillId="0" borderId="58" xfId="0" applyFont="1" applyBorder="1" applyAlignment="1" applyProtection="1">
      <alignment horizontal="center" vertical="center"/>
      <protection hidden="1"/>
    </xf>
    <xf numFmtId="0" fontId="25" fillId="11" borderId="58" xfId="0" applyFont="1" applyFill="1" applyBorder="1" applyAlignment="1" applyProtection="1">
      <alignment horizontal="center" vertical="center"/>
      <protection hidden="1"/>
    </xf>
    <xf numFmtId="0" fontId="94" fillId="0" borderId="89" xfId="0" applyFont="1" applyBorder="1" applyAlignment="1" applyProtection="1">
      <alignment horizontal="right" vertical="center"/>
      <protection locked="0" hidden="1"/>
    </xf>
    <xf numFmtId="0" fontId="94" fillId="0" borderId="37" xfId="0" applyFont="1" applyBorder="1" applyAlignment="1" applyProtection="1">
      <alignment horizontal="right" vertical="center"/>
      <protection locked="0" hidden="1"/>
    </xf>
    <xf numFmtId="0" fontId="94" fillId="0" borderId="89" xfId="0" applyFont="1" applyBorder="1" applyAlignment="1" applyProtection="1">
      <alignment horizontal="right" vertical="center"/>
      <protection hidden="1"/>
    </xf>
    <xf numFmtId="0" fontId="94" fillId="0" borderId="18" xfId="0" applyFont="1" applyBorder="1" applyAlignment="1" applyProtection="1">
      <alignment horizontal="right" vertical="center"/>
      <protection hidden="1"/>
    </xf>
    <xf numFmtId="0" fontId="94" fillId="0" borderId="24" xfId="0" applyFont="1" applyBorder="1" applyAlignment="1" applyProtection="1">
      <alignment horizontal="right" vertical="center"/>
      <protection hidden="1"/>
    </xf>
    <xf numFmtId="0" fontId="94" fillId="0" borderId="65" xfId="0" applyFont="1" applyBorder="1" applyAlignment="1" applyProtection="1">
      <alignment horizontal="right" vertical="center"/>
      <protection hidden="1"/>
    </xf>
    <xf numFmtId="0" fontId="94" fillId="0" borderId="113" xfId="0" applyFont="1" applyBorder="1" applyAlignment="1" applyProtection="1">
      <alignment horizontal="right" vertical="center"/>
      <protection locked="0"/>
    </xf>
    <xf numFmtId="0" fontId="94" fillId="0" borderId="81" xfId="0" applyFont="1" applyBorder="1" applyAlignment="1" applyProtection="1">
      <alignment horizontal="right" vertical="center"/>
      <protection locked="0"/>
    </xf>
    <xf numFmtId="0" fontId="25" fillId="0" borderId="58" xfId="0" applyFont="1" applyBorder="1" applyAlignment="1">
      <alignment horizontal="left" vertical="center"/>
    </xf>
    <xf numFmtId="0" fontId="26" fillId="0" borderId="59" xfId="0" applyFont="1" applyBorder="1" applyAlignment="1">
      <alignment horizontal="left" vertical="center"/>
    </xf>
    <xf numFmtId="0" fontId="26" fillId="0" borderId="9" xfId="0" applyFont="1" applyBorder="1" applyAlignment="1">
      <alignment horizontal="left" vertical="center"/>
    </xf>
    <xf numFmtId="0" fontId="26" fillId="0" borderId="13" xfId="0" applyFont="1" applyBorder="1" applyAlignment="1">
      <alignment horizontal="left" vertical="center"/>
    </xf>
    <xf numFmtId="0" fontId="26" fillId="0" borderId="29" xfId="0" applyFont="1" applyBorder="1" applyAlignment="1">
      <alignment horizontal="left" vertical="center"/>
    </xf>
    <xf numFmtId="0" fontId="229" fillId="0" borderId="0" xfId="0" applyFont="1">
      <alignment vertical="center"/>
    </xf>
    <xf numFmtId="0" fontId="78" fillId="0" borderId="0" xfId="0" applyFont="1" applyAlignment="1" applyProtection="1">
      <alignment horizontal="left" vertical="center"/>
      <protection hidden="1"/>
    </xf>
    <xf numFmtId="0" fontId="78" fillId="0" borderId="0" xfId="0" applyFont="1" applyAlignment="1" applyProtection="1">
      <alignment horizontal="center" vertical="center" wrapText="1"/>
      <protection hidden="1"/>
    </xf>
    <xf numFmtId="0" fontId="78" fillId="0" borderId="0" xfId="0" applyFont="1" applyAlignment="1" applyProtection="1">
      <alignment horizontal="left" vertical="center" wrapText="1"/>
      <protection locked="0"/>
    </xf>
    <xf numFmtId="0" fontId="78" fillId="0" borderId="0" xfId="0" applyFont="1">
      <alignment vertical="center"/>
    </xf>
    <xf numFmtId="0" fontId="78" fillId="0" borderId="0" xfId="0" applyFont="1" applyAlignment="1" applyProtection="1">
      <alignment vertical="center" wrapText="1"/>
      <protection hidden="1"/>
    </xf>
    <xf numFmtId="177" fontId="78" fillId="0" borderId="0" xfId="0" applyNumberFormat="1" applyFont="1" applyAlignment="1" applyProtection="1">
      <alignment horizontal="left" vertical="center"/>
      <protection hidden="1"/>
    </xf>
    <xf numFmtId="0" fontId="78" fillId="0" borderId="22" xfId="0" applyFont="1" applyBorder="1">
      <alignment vertical="center"/>
    </xf>
    <xf numFmtId="0" fontId="78" fillId="0" borderId="20" xfId="0" applyFont="1" applyBorder="1" applyAlignment="1" applyProtection="1">
      <alignment horizontal="center" vertical="center" wrapText="1"/>
      <protection hidden="1"/>
    </xf>
    <xf numFmtId="0" fontId="78" fillId="0" borderId="21" xfId="0" applyFont="1" applyBorder="1" applyAlignment="1" applyProtection="1">
      <alignment horizontal="center" vertical="center" wrapText="1"/>
      <protection hidden="1"/>
    </xf>
    <xf numFmtId="0" fontId="78" fillId="0" borderId="22" xfId="0" applyFont="1" applyBorder="1" applyAlignment="1" applyProtection="1">
      <alignment horizontal="center" vertical="center" wrapText="1"/>
      <protection hidden="1"/>
    </xf>
    <xf numFmtId="177" fontId="78" fillId="0" borderId="0" xfId="0" applyNumberFormat="1" applyFont="1" applyProtection="1">
      <alignment vertical="center"/>
      <protection hidden="1"/>
    </xf>
    <xf numFmtId="177" fontId="78" fillId="0" borderId="0" xfId="0" applyNumberFormat="1" applyFont="1" applyAlignment="1" applyProtection="1">
      <alignment horizontal="center" vertical="center"/>
      <protection hidden="1"/>
    </xf>
    <xf numFmtId="177" fontId="78" fillId="0" borderId="0" xfId="0" applyNumberFormat="1" applyFont="1">
      <alignment vertical="center"/>
    </xf>
    <xf numFmtId="0" fontId="78" fillId="0" borderId="18" xfId="0" applyFont="1" applyBorder="1" applyAlignment="1" applyProtection="1">
      <alignment horizontal="center" vertical="center" wrapText="1"/>
      <protection hidden="1"/>
    </xf>
    <xf numFmtId="0" fontId="78" fillId="0" borderId="0" xfId="0" applyFont="1" applyAlignment="1">
      <alignment vertical="center" wrapText="1"/>
    </xf>
    <xf numFmtId="0" fontId="78" fillId="0" borderId="5" xfId="0" applyFont="1" applyBorder="1" applyAlignment="1" applyProtection="1">
      <alignment horizontal="center" vertical="center" wrapText="1"/>
      <protection hidden="1"/>
    </xf>
    <xf numFmtId="0" fontId="78" fillId="0" borderId="0" xfId="0" applyFont="1" applyAlignment="1" applyProtection="1">
      <alignment horizontal="left" vertical="center" wrapText="1"/>
      <protection hidden="1"/>
    </xf>
    <xf numFmtId="0" fontId="78" fillId="0" borderId="0" xfId="0" applyFont="1" applyProtection="1">
      <alignment vertical="center"/>
      <protection locked="0"/>
    </xf>
    <xf numFmtId="0" fontId="78" fillId="17" borderId="24" xfId="0" applyFont="1" applyFill="1" applyBorder="1" applyAlignment="1" applyProtection="1">
      <alignment horizontal="center" vertical="center" wrapText="1"/>
      <protection hidden="1"/>
    </xf>
    <xf numFmtId="0" fontId="78" fillId="17" borderId="8" xfId="0" applyFont="1" applyFill="1" applyBorder="1" applyAlignment="1" applyProtection="1">
      <alignment horizontal="center" vertical="center" wrapText="1"/>
      <protection hidden="1"/>
    </xf>
    <xf numFmtId="0" fontId="78" fillId="17" borderId="25" xfId="0" applyFont="1" applyFill="1" applyBorder="1" applyAlignment="1" applyProtection="1">
      <alignment horizontal="center" vertical="center" wrapText="1"/>
      <protection hidden="1"/>
    </xf>
    <xf numFmtId="0" fontId="78" fillId="0" borderId="18" xfId="0" applyFont="1" applyBorder="1" applyAlignment="1" applyProtection="1">
      <alignment horizontal="center" vertical="center"/>
      <protection hidden="1"/>
    </xf>
    <xf numFmtId="0" fontId="229" fillId="0" borderId="18" xfId="0" applyFont="1" applyBorder="1" applyAlignment="1" applyProtection="1">
      <alignment horizontal="center" vertical="center" wrapText="1"/>
      <protection hidden="1"/>
    </xf>
    <xf numFmtId="0" fontId="229" fillId="0" borderId="0" xfId="0" applyFont="1" applyAlignment="1" applyProtection="1">
      <alignment horizontal="center" vertical="center" wrapText="1"/>
      <protection hidden="1"/>
    </xf>
    <xf numFmtId="0" fontId="229" fillId="0" borderId="5" xfId="0" applyFont="1" applyBorder="1" applyAlignment="1" applyProtection="1">
      <alignment horizontal="center" vertical="center" wrapText="1"/>
      <protection hidden="1"/>
    </xf>
    <xf numFmtId="0" fontId="78" fillId="0" borderId="18" xfId="0" applyFont="1" applyBorder="1" applyProtection="1">
      <alignment vertical="center"/>
      <protection locked="0"/>
    </xf>
    <xf numFmtId="0" fontId="78" fillId="0" borderId="0" xfId="0" applyFont="1" applyAlignment="1" applyProtection="1">
      <alignment horizontal="center" vertical="center"/>
      <protection locked="0"/>
    </xf>
    <xf numFmtId="0" fontId="78" fillId="0" borderId="5" xfId="0" applyFont="1" applyBorder="1" applyAlignment="1" applyProtection="1">
      <alignment vertical="center" wrapText="1"/>
      <protection hidden="1"/>
    </xf>
    <xf numFmtId="177" fontId="78" fillId="0" borderId="18" xfId="0" applyNumberFormat="1" applyFont="1" applyBorder="1" applyAlignment="1" applyProtection="1">
      <alignment horizontal="center" vertical="center" wrapText="1"/>
      <protection hidden="1"/>
    </xf>
    <xf numFmtId="0" fontId="78" fillId="0" borderId="20" xfId="0" applyFont="1" applyBorder="1" applyAlignment="1">
      <alignment vertical="center" wrapText="1"/>
    </xf>
    <xf numFmtId="0" fontId="78" fillId="6" borderId="18" xfId="0" applyFont="1" applyFill="1" applyBorder="1" applyAlignment="1" applyProtection="1">
      <alignment horizontal="center" vertical="center" wrapText="1"/>
      <protection hidden="1"/>
    </xf>
    <xf numFmtId="0" fontId="78" fillId="6" borderId="0" xfId="0" applyFont="1" applyFill="1" applyAlignment="1" applyProtection="1">
      <alignment horizontal="center" vertical="center" wrapText="1"/>
      <protection hidden="1"/>
    </xf>
    <xf numFmtId="0" fontId="78" fillId="6" borderId="5" xfId="0" applyFont="1" applyFill="1" applyBorder="1" applyAlignment="1" applyProtection="1">
      <alignment horizontal="center" vertical="center" wrapText="1"/>
      <protection hidden="1"/>
    </xf>
    <xf numFmtId="0" fontId="78" fillId="0" borderId="18" xfId="0" applyFont="1" applyBorder="1" applyAlignment="1" applyProtection="1">
      <alignment vertical="center" wrapText="1"/>
      <protection hidden="1"/>
    </xf>
    <xf numFmtId="0" fontId="78" fillId="17" borderId="5" xfId="0" applyFont="1" applyFill="1" applyBorder="1" applyAlignment="1" applyProtection="1">
      <alignment horizontal="center" vertical="center" wrapText="1"/>
      <protection hidden="1"/>
    </xf>
    <xf numFmtId="0" fontId="78" fillId="0" borderId="18" xfId="0" applyFont="1" applyBorder="1" applyProtection="1">
      <alignment vertical="center"/>
      <protection hidden="1"/>
    </xf>
    <xf numFmtId="0" fontId="78" fillId="0" borderId="5" xfId="0" applyFont="1" applyBorder="1" applyProtection="1">
      <alignment vertical="center"/>
      <protection locked="0"/>
    </xf>
    <xf numFmtId="0" fontId="78" fillId="0" borderId="22" xfId="0" applyFont="1" applyBorder="1" applyProtection="1">
      <alignment vertical="center"/>
      <protection locked="0"/>
    </xf>
    <xf numFmtId="0" fontId="78" fillId="0" borderId="20" xfId="0" applyFont="1" applyBorder="1" applyProtection="1">
      <alignment vertical="center"/>
      <protection locked="0"/>
    </xf>
    <xf numFmtId="0" fontId="78" fillId="0" borderId="22" xfId="0" applyFont="1" applyBorder="1" applyProtection="1">
      <alignment vertical="center"/>
      <protection hidden="1"/>
    </xf>
    <xf numFmtId="0" fontId="78" fillId="0" borderId="20" xfId="0" applyFont="1" applyBorder="1" applyProtection="1">
      <alignment vertical="center"/>
      <protection hidden="1"/>
    </xf>
    <xf numFmtId="0" fontId="78" fillId="19" borderId="24" xfId="0" applyFont="1" applyFill="1" applyBorder="1" applyProtection="1">
      <alignment vertical="center"/>
      <protection locked="0"/>
    </xf>
    <xf numFmtId="0" fontId="78" fillId="19" borderId="8" xfId="0" applyFont="1" applyFill="1" applyBorder="1" applyAlignment="1" applyProtection="1">
      <alignment horizontal="center" vertical="center" wrapText="1"/>
      <protection hidden="1"/>
    </xf>
    <xf numFmtId="0" fontId="78" fillId="19" borderId="8" xfId="0" applyFont="1" applyFill="1" applyBorder="1" applyProtection="1">
      <alignment vertical="center"/>
      <protection hidden="1"/>
    </xf>
    <xf numFmtId="0" fontId="78" fillId="19" borderId="25" xfId="0" applyFont="1" applyFill="1" applyBorder="1" applyAlignment="1" applyProtection="1">
      <alignment horizontal="center" vertical="center" wrapText="1"/>
      <protection hidden="1"/>
    </xf>
    <xf numFmtId="0" fontId="78" fillId="19" borderId="24" xfId="0" applyFont="1" applyFill="1" applyBorder="1" applyProtection="1">
      <alignment vertical="center"/>
      <protection hidden="1"/>
    </xf>
    <xf numFmtId="177" fontId="78" fillId="0" borderId="0" xfId="0" applyNumberFormat="1" applyFont="1" applyAlignment="1" applyProtection="1">
      <alignment vertical="center" wrapText="1"/>
      <protection hidden="1"/>
    </xf>
    <xf numFmtId="0" fontId="98" fillId="0" borderId="24" xfId="0" applyFont="1" applyBorder="1" applyAlignment="1" applyProtection="1">
      <alignment horizontal="center" vertical="center"/>
      <protection locked="0"/>
    </xf>
    <xf numFmtId="0" fontId="108" fillId="20" borderId="52" xfId="0" applyFont="1" applyFill="1" applyBorder="1" applyAlignment="1">
      <alignment vertical="center" shrinkToFit="1"/>
    </xf>
    <xf numFmtId="0" fontId="94" fillId="0" borderId="119" xfId="0" applyFont="1" applyBorder="1" applyAlignment="1" applyProtection="1">
      <alignment horizontal="right" vertical="center"/>
      <protection hidden="1"/>
    </xf>
    <xf numFmtId="0" fontId="94" fillId="0" borderId="113" xfId="0" applyFont="1" applyBorder="1" applyAlignment="1" applyProtection="1">
      <alignment horizontal="right" vertical="center"/>
      <protection hidden="1"/>
    </xf>
    <xf numFmtId="0" fontId="94" fillId="0" borderId="120" xfId="0" applyFont="1" applyBorder="1" applyAlignment="1" applyProtection="1">
      <alignment horizontal="right" vertical="center"/>
      <protection hidden="1"/>
    </xf>
    <xf numFmtId="0" fontId="129" fillId="0" borderId="0" xfId="0" applyFont="1">
      <alignment vertical="center"/>
    </xf>
    <xf numFmtId="0" fontId="111" fillId="18" borderId="52" xfId="0" applyFont="1" applyFill="1" applyBorder="1" applyAlignment="1">
      <alignment vertical="center" shrinkToFit="1"/>
    </xf>
    <xf numFmtId="0" fontId="111" fillId="19" borderId="52" xfId="0" applyFont="1" applyFill="1" applyBorder="1" applyAlignment="1">
      <alignment vertical="center" shrinkToFit="1"/>
    </xf>
    <xf numFmtId="0" fontId="111" fillId="11" borderId="52" xfId="0" applyFont="1" applyFill="1" applyBorder="1" applyAlignment="1">
      <alignment vertical="center" shrinkToFit="1"/>
    </xf>
    <xf numFmtId="0" fontId="41" fillId="0" borderId="11" xfId="0" applyFont="1" applyBorder="1" applyAlignment="1" applyProtection="1">
      <alignment horizontal="center" vertical="center"/>
      <protection locked="0"/>
    </xf>
    <xf numFmtId="0" fontId="127" fillId="0" borderId="11" xfId="0" applyFont="1" applyBorder="1" applyProtection="1">
      <alignment vertical="center"/>
      <protection locked="0"/>
    </xf>
    <xf numFmtId="0" fontId="4" fillId="0" borderId="52" xfId="0" applyFont="1" applyBorder="1" applyAlignment="1">
      <alignment horizontal="center" vertical="center"/>
    </xf>
    <xf numFmtId="177" fontId="86" fillId="0" borderId="9" xfId="0" applyNumberFormat="1" applyFont="1" applyBorder="1" applyAlignment="1" applyProtection="1">
      <alignment horizontal="center" vertical="center"/>
      <protection hidden="1"/>
    </xf>
    <xf numFmtId="177" fontId="86" fillId="0" borderId="13" xfId="0" applyNumberFormat="1" applyFont="1" applyBorder="1" applyAlignment="1" applyProtection="1">
      <alignment horizontal="center" vertical="center"/>
      <protection hidden="1"/>
    </xf>
    <xf numFmtId="0" fontId="240" fillId="0" borderId="52" xfId="0" applyFont="1" applyBorder="1" applyAlignment="1">
      <alignment vertical="center" wrapText="1"/>
    </xf>
    <xf numFmtId="0" fontId="4" fillId="0" borderId="52" xfId="0" applyFont="1" applyBorder="1">
      <alignment vertical="center"/>
    </xf>
    <xf numFmtId="0" fontId="5" fillId="0" borderId="52" xfId="0" applyFont="1" applyBorder="1">
      <alignment vertical="center"/>
    </xf>
    <xf numFmtId="0" fontId="27" fillId="0" borderId="4" xfId="0" applyFont="1" applyBorder="1" applyAlignment="1">
      <alignment vertical="top"/>
    </xf>
    <xf numFmtId="177" fontId="230" fillId="0" borderId="81" xfId="0" applyNumberFormat="1" applyFont="1" applyBorder="1" applyAlignment="1" applyProtection="1">
      <alignment horizontal="right" vertical="top"/>
      <protection locked="0"/>
    </xf>
    <xf numFmtId="177" fontId="230" fillId="0" borderId="52" xfId="0" applyNumberFormat="1" applyFont="1" applyBorder="1" applyAlignment="1" applyProtection="1">
      <alignment horizontal="right" vertical="top"/>
      <protection locked="0"/>
    </xf>
    <xf numFmtId="0" fontId="37" fillId="0" borderId="0" xfId="0" applyFont="1" applyProtection="1">
      <alignment vertical="center"/>
      <protection hidden="1"/>
    </xf>
    <xf numFmtId="0" fontId="34" fillId="0" borderId="0" xfId="0" applyFont="1" applyAlignment="1" applyProtection="1">
      <protection hidden="1"/>
    </xf>
    <xf numFmtId="0" fontId="8" fillId="0" borderId="0" xfId="0" applyFont="1" applyAlignment="1" applyProtection="1">
      <alignment horizontal="left" vertical="center"/>
      <protection hidden="1"/>
    </xf>
    <xf numFmtId="0" fontId="26" fillId="0" borderId="111" xfId="0" applyFont="1" applyBorder="1">
      <alignment vertical="center"/>
    </xf>
    <xf numFmtId="0" fontId="26" fillId="0" borderId="8" xfId="0" applyFont="1" applyBorder="1">
      <alignment vertical="center"/>
    </xf>
    <xf numFmtId="0" fontId="26" fillId="0" borderId="0" xfId="0" applyFont="1" applyAlignment="1">
      <alignment horizontal="center" vertical="center"/>
    </xf>
    <xf numFmtId="0" fontId="235" fillId="0" borderId="0" xfId="0" applyFont="1">
      <alignment vertical="center"/>
    </xf>
    <xf numFmtId="177" fontId="230" fillId="0" borderId="103" xfId="0" applyNumberFormat="1" applyFont="1" applyBorder="1" applyAlignment="1" applyProtection="1">
      <alignment horizontal="right" vertical="top"/>
      <protection locked="0"/>
    </xf>
    <xf numFmtId="177" fontId="230" fillId="0" borderId="119" xfId="0" applyNumberFormat="1" applyFont="1" applyBorder="1" applyAlignment="1" applyProtection="1">
      <alignment horizontal="right" vertical="top"/>
      <protection locked="0"/>
    </xf>
    <xf numFmtId="177" fontId="238" fillId="0" borderId="20" xfId="0" applyNumberFormat="1" applyFont="1" applyBorder="1" applyProtection="1">
      <alignment vertical="center"/>
      <protection hidden="1"/>
    </xf>
    <xf numFmtId="0" fontId="61" fillId="0" borderId="24" xfId="0" applyFont="1" applyBorder="1" applyAlignment="1" applyProtection="1">
      <alignment horizontal="center" vertical="center" wrapText="1"/>
      <protection hidden="1"/>
    </xf>
    <xf numFmtId="0" fontId="61" fillId="0" borderId="8" xfId="0" applyFont="1" applyBorder="1" applyAlignment="1">
      <alignment vertical="center" wrapText="1"/>
    </xf>
    <xf numFmtId="0" fontId="61" fillId="0" borderId="8" xfId="0" applyFont="1" applyBorder="1" applyAlignment="1" applyProtection="1">
      <alignment horizontal="center" vertical="center" wrapText="1"/>
      <protection hidden="1"/>
    </xf>
    <xf numFmtId="0" fontId="61" fillId="0" borderId="25" xfId="0" applyFont="1" applyBorder="1" applyAlignment="1" applyProtection="1">
      <alignment horizontal="center" vertical="center" wrapText="1"/>
      <protection hidden="1"/>
    </xf>
    <xf numFmtId="0" fontId="94" fillId="0" borderId="37" xfId="0" applyFont="1" applyBorder="1" applyAlignment="1" applyProtection="1">
      <alignment horizontal="right" vertical="center"/>
      <protection hidden="1"/>
    </xf>
    <xf numFmtId="0" fontId="248" fillId="0" borderId="0" xfId="0" applyFont="1">
      <alignment vertical="center"/>
    </xf>
    <xf numFmtId="177" fontId="249" fillId="0" borderId="0" xfId="0" applyNumberFormat="1" applyFont="1" applyAlignment="1" applyProtection="1">
      <protection hidden="1"/>
    </xf>
    <xf numFmtId="0" fontId="250" fillId="0" borderId="0" xfId="0" applyFont="1" applyAlignment="1"/>
    <xf numFmtId="0" fontId="255" fillId="0" borderId="111" xfId="0" applyFont="1" applyBorder="1">
      <alignment vertical="center"/>
    </xf>
    <xf numFmtId="177" fontId="257" fillId="0" borderId="111" xfId="0" applyNumberFormat="1" applyFont="1" applyBorder="1" applyAlignment="1">
      <alignment horizontal="center" vertical="center"/>
    </xf>
    <xf numFmtId="0" fontId="255" fillId="0" borderId="8" xfId="0" applyFont="1" applyBorder="1">
      <alignment vertical="center"/>
    </xf>
    <xf numFmtId="0" fontId="258" fillId="0" borderId="11" xfId="0" applyFont="1" applyBorder="1">
      <alignment vertical="center"/>
    </xf>
    <xf numFmtId="0" fontId="248" fillId="0" borderId="8" xfId="0" applyFont="1" applyBorder="1">
      <alignment vertical="center"/>
    </xf>
    <xf numFmtId="0" fontId="255" fillId="0" borderId="11" xfId="0" applyFont="1" applyBorder="1">
      <alignment vertical="center"/>
    </xf>
    <xf numFmtId="0" fontId="248" fillId="0" borderId="11" xfId="0" applyFont="1" applyBorder="1">
      <alignment vertical="center"/>
    </xf>
    <xf numFmtId="0" fontId="255" fillId="0" borderId="15" xfId="0" applyFont="1" applyBorder="1">
      <alignment vertical="center"/>
    </xf>
    <xf numFmtId="0" fontId="255" fillId="0" borderId="28" xfId="0" applyFont="1" applyBorder="1">
      <alignment vertical="center"/>
    </xf>
    <xf numFmtId="0" fontId="248" fillId="0" borderId="28" xfId="0" applyFont="1" applyBorder="1">
      <alignment vertical="center"/>
    </xf>
    <xf numFmtId="0" fontId="248" fillId="0" borderId="4" xfId="0" applyFont="1" applyBorder="1">
      <alignment vertical="center"/>
    </xf>
    <xf numFmtId="0" fontId="248" fillId="0" borderId="1" xfId="0" applyFont="1" applyBorder="1">
      <alignment vertical="center"/>
    </xf>
    <xf numFmtId="0" fontId="260" fillId="0" borderId="2" xfId="0" applyFont="1" applyBorder="1">
      <alignment vertical="center"/>
    </xf>
    <xf numFmtId="0" fontId="248" fillId="0" borderId="3" xfId="0" applyFont="1" applyBorder="1">
      <alignment vertical="center"/>
    </xf>
    <xf numFmtId="0" fontId="255" fillId="0" borderId="4" xfId="0" applyFont="1" applyBorder="1" applyAlignment="1">
      <alignment vertical="top"/>
    </xf>
    <xf numFmtId="0" fontId="254" fillId="0" borderId="0" xfId="0" applyFont="1" applyAlignment="1">
      <alignment horizontal="center" vertical="center"/>
    </xf>
    <xf numFmtId="0" fontId="248" fillId="0" borderId="6" xfId="0" applyFont="1" applyBorder="1">
      <alignment vertical="center"/>
    </xf>
    <xf numFmtId="177" fontId="252" fillId="0" borderId="265" xfId="0" applyNumberFormat="1" applyFont="1" applyBorder="1" applyAlignment="1" applyProtection="1">
      <alignment horizontal="right" vertical="top"/>
      <protection locked="0"/>
    </xf>
    <xf numFmtId="177" fontId="252" fillId="0" borderId="266" xfId="0" applyNumberFormat="1" applyFont="1" applyBorder="1" applyAlignment="1" applyProtection="1">
      <alignment horizontal="right" vertical="top"/>
      <protection locked="0"/>
    </xf>
    <xf numFmtId="177" fontId="252" fillId="0" borderId="52" xfId="0" applyNumberFormat="1" applyFont="1" applyBorder="1" applyAlignment="1" applyProtection="1">
      <alignment horizontal="right" vertical="top"/>
      <protection locked="0"/>
    </xf>
    <xf numFmtId="177" fontId="252" fillId="0" borderId="17" xfId="0" applyNumberFormat="1" applyFont="1" applyBorder="1" applyAlignment="1" applyProtection="1">
      <alignment horizontal="right" vertical="top"/>
      <protection locked="0"/>
    </xf>
    <xf numFmtId="177" fontId="252" fillId="0" borderId="103" xfId="0" applyNumberFormat="1" applyFont="1" applyBorder="1" applyAlignment="1" applyProtection="1">
      <alignment horizontal="right" vertical="top"/>
      <protection locked="0"/>
    </xf>
    <xf numFmtId="177" fontId="252" fillId="0" borderId="42" xfId="0" applyNumberFormat="1" applyFont="1" applyBorder="1" applyAlignment="1" applyProtection="1">
      <alignment horizontal="right" vertical="top"/>
      <protection locked="0"/>
    </xf>
    <xf numFmtId="177" fontId="252" fillId="0" borderId="119" xfId="0" applyNumberFormat="1" applyFont="1" applyBorder="1" applyAlignment="1" applyProtection="1">
      <alignment horizontal="right" vertical="top"/>
      <protection locked="0"/>
    </xf>
    <xf numFmtId="177" fontId="252" fillId="0" borderId="273" xfId="0" applyNumberFormat="1" applyFont="1" applyBorder="1" applyAlignment="1" applyProtection="1">
      <alignment horizontal="right" vertical="top"/>
      <protection locked="0"/>
    </xf>
    <xf numFmtId="177" fontId="252" fillId="0" borderId="270" xfId="0" applyNumberFormat="1" applyFont="1" applyBorder="1" applyAlignment="1" applyProtection="1">
      <alignment horizontal="right" vertical="top"/>
      <protection locked="0"/>
    </xf>
    <xf numFmtId="0" fontId="255" fillId="0" borderId="15" xfId="0" applyFont="1" applyBorder="1" applyAlignment="1">
      <alignment horizontal="center" vertical="center"/>
    </xf>
    <xf numFmtId="0" fontId="249" fillId="0" borderId="58" xfId="0" applyFont="1" applyBorder="1" applyAlignment="1">
      <alignment horizontal="left" vertical="center"/>
    </xf>
    <xf numFmtId="0" fontId="99" fillId="0" borderId="24" xfId="0" applyFont="1" applyBorder="1" applyAlignment="1" applyProtection="1">
      <alignment horizontal="center" vertical="center"/>
      <protection locked="0"/>
    </xf>
    <xf numFmtId="0" fontId="254" fillId="0" borderId="0" xfId="0" applyFont="1" applyAlignment="1">
      <alignment vertical="top" wrapText="1"/>
    </xf>
    <xf numFmtId="0" fontId="249" fillId="0" borderId="0" xfId="0" applyFont="1">
      <alignment vertical="center"/>
    </xf>
    <xf numFmtId="177" fontId="252" fillId="0" borderId="268" xfId="0" applyNumberFormat="1" applyFont="1" applyBorder="1" applyAlignment="1" applyProtection="1">
      <alignment horizontal="right" vertical="top"/>
      <protection locked="0"/>
    </xf>
    <xf numFmtId="177" fontId="252" fillId="0" borderId="18" xfId="0" applyNumberFormat="1" applyFont="1" applyBorder="1" applyAlignment="1" applyProtection="1">
      <alignment horizontal="right" vertical="top"/>
      <protection locked="0"/>
    </xf>
    <xf numFmtId="0" fontId="261" fillId="21" borderId="63" xfId="0" applyFont="1" applyFill="1" applyBorder="1" applyAlignment="1">
      <alignment vertical="center" wrapText="1"/>
    </xf>
    <xf numFmtId="177" fontId="252" fillId="0" borderId="53" xfId="0" applyNumberFormat="1" applyFont="1" applyBorder="1" applyAlignment="1" applyProtection="1">
      <alignment horizontal="right" vertical="top"/>
      <protection locked="0"/>
    </xf>
    <xf numFmtId="177" fontId="252" fillId="0" borderId="279" xfId="0" applyNumberFormat="1" applyFont="1" applyBorder="1" applyAlignment="1" applyProtection="1">
      <alignment horizontal="right" vertical="top"/>
      <protection locked="0"/>
    </xf>
    <xf numFmtId="0" fontId="10" fillId="0" borderId="11" xfId="0" applyFont="1" applyBorder="1" applyAlignment="1" applyProtection="1">
      <alignment horizontal="center" vertical="center"/>
      <protection hidden="1"/>
    </xf>
    <xf numFmtId="177" fontId="238" fillId="0" borderId="15" xfId="0" applyNumberFormat="1" applyFont="1" applyBorder="1" applyProtection="1">
      <alignment vertical="center"/>
      <protection hidden="1"/>
    </xf>
    <xf numFmtId="177" fontId="86" fillId="0" borderId="6" xfId="0" applyNumberFormat="1" applyFont="1" applyBorder="1" applyAlignment="1" applyProtection="1">
      <alignment horizontal="center" vertical="center"/>
      <protection hidden="1"/>
    </xf>
    <xf numFmtId="177" fontId="237" fillId="0" borderId="0" xfId="0" applyNumberFormat="1" applyFont="1" applyProtection="1">
      <alignment vertical="center"/>
      <protection hidden="1"/>
    </xf>
    <xf numFmtId="189" fontId="96" fillId="15" borderId="262" xfId="0" applyNumberFormat="1" applyFont="1" applyFill="1" applyBorder="1" applyAlignment="1">
      <alignment horizontal="right" vertical="center"/>
    </xf>
    <xf numFmtId="190" fontId="96" fillId="15" borderId="263" xfId="0" applyNumberFormat="1" applyFont="1" applyFill="1" applyBorder="1" applyAlignment="1">
      <alignment horizontal="right" vertical="center"/>
    </xf>
    <xf numFmtId="200" fontId="262" fillId="15" borderId="264" xfId="0" applyNumberFormat="1" applyFont="1" applyFill="1" applyBorder="1" applyAlignment="1" applyProtection="1">
      <alignment horizontal="center" vertical="center"/>
      <protection hidden="1"/>
    </xf>
    <xf numFmtId="189" fontId="96" fillId="15" borderId="269" xfId="0" applyNumberFormat="1" applyFont="1" applyFill="1" applyBorder="1" applyAlignment="1">
      <alignment horizontal="right" vertical="center"/>
    </xf>
    <xf numFmtId="190" fontId="96" fillId="15" borderId="8" xfId="0" applyNumberFormat="1" applyFont="1" applyFill="1" applyBorder="1" applyAlignment="1">
      <alignment horizontal="right" vertical="center"/>
    </xf>
    <xf numFmtId="189" fontId="96" fillId="15" borderId="274" xfId="0" applyNumberFormat="1" applyFont="1" applyFill="1" applyBorder="1" applyAlignment="1">
      <alignment horizontal="right" vertical="center"/>
    </xf>
    <xf numFmtId="190" fontId="96" fillId="15" borderId="20" xfId="0" applyNumberFormat="1" applyFont="1" applyFill="1" applyBorder="1" applyAlignment="1">
      <alignment horizontal="right" vertical="center"/>
    </xf>
    <xf numFmtId="189" fontId="96" fillId="15" borderId="278" xfId="0" applyNumberFormat="1" applyFont="1" applyFill="1" applyBorder="1" applyAlignment="1">
      <alignment horizontal="right" vertical="center"/>
    </xf>
    <xf numFmtId="190" fontId="96" fillId="15" borderId="45" xfId="0" applyNumberFormat="1" applyFont="1" applyFill="1" applyBorder="1" applyAlignment="1">
      <alignment horizontal="right" vertical="center"/>
    </xf>
    <xf numFmtId="189" fontId="96" fillId="15" borderId="275" xfId="0" applyNumberFormat="1" applyFont="1" applyFill="1" applyBorder="1" applyAlignment="1">
      <alignment horizontal="right" vertical="center"/>
    </xf>
    <xf numFmtId="190" fontId="96" fillId="15" borderId="276" xfId="0" applyNumberFormat="1" applyFont="1" applyFill="1" applyBorder="1" applyAlignment="1">
      <alignment horizontal="right" vertical="center"/>
    </xf>
    <xf numFmtId="200" fontId="262" fillId="15" borderId="277" xfId="0" applyNumberFormat="1" applyFont="1" applyFill="1" applyBorder="1" applyAlignment="1" applyProtection="1">
      <alignment horizontal="center" vertical="center"/>
      <protection hidden="1"/>
    </xf>
    <xf numFmtId="0" fontId="15" fillId="0" borderId="11" xfId="0" applyFont="1" applyBorder="1" applyAlignment="1" applyProtection="1">
      <alignment horizontal="center" vertical="center"/>
      <protection hidden="1"/>
    </xf>
    <xf numFmtId="177" fontId="15" fillId="0" borderId="11" xfId="0" applyNumberFormat="1" applyFont="1" applyBorder="1" applyAlignment="1" applyProtection="1">
      <alignment horizontal="right" vertical="center"/>
      <protection hidden="1"/>
    </xf>
    <xf numFmtId="0" fontId="77" fillId="0" borderId="11" xfId="0" applyFont="1" applyBorder="1" applyAlignment="1" applyProtection="1">
      <alignment horizontal="center" vertical="center"/>
      <protection locked="0"/>
    </xf>
    <xf numFmtId="177" fontId="15" fillId="0" borderId="20" xfId="0" applyNumberFormat="1" applyFont="1" applyBorder="1" applyAlignment="1" applyProtection="1">
      <alignment horizontal="right" vertical="center"/>
      <protection hidden="1"/>
    </xf>
    <xf numFmtId="0" fontId="16" fillId="0" borderId="0" xfId="0" applyFont="1" applyAlignment="1" applyProtection="1">
      <alignment vertical="center" wrapText="1"/>
      <protection locked="0" hidden="1"/>
    </xf>
    <xf numFmtId="0" fontId="7" fillId="14" borderId="0" xfId="0" applyFont="1" applyFill="1" applyAlignment="1">
      <alignment vertical="center" wrapText="1"/>
    </xf>
    <xf numFmtId="0" fontId="7" fillId="14" borderId="0" xfId="0" applyFont="1" applyFill="1" applyAlignment="1">
      <alignment wrapText="1"/>
    </xf>
    <xf numFmtId="0" fontId="7" fillId="0" borderId="0" xfId="0" applyFont="1" applyAlignment="1" applyProtection="1">
      <alignment horizontal="center" vertical="center"/>
      <protection locked="0" hidden="1"/>
    </xf>
    <xf numFmtId="0" fontId="20" fillId="0" borderId="0" xfId="0" applyFont="1" applyAlignment="1" applyProtection="1">
      <alignment horizontal="right" vertical="center" shrinkToFit="1"/>
      <protection locked="0" hidden="1"/>
    </xf>
    <xf numFmtId="0" fontId="12" fillId="0" borderId="0" xfId="0" applyFont="1" applyAlignment="1" applyProtection="1">
      <alignment vertical="center" shrinkToFit="1"/>
      <protection locked="0" hidden="1"/>
    </xf>
    <xf numFmtId="20" fontId="12" fillId="0" borderId="0" xfId="0" applyNumberFormat="1" applyFont="1" applyAlignment="1" applyProtection="1">
      <alignment vertical="center" justifyLastLine="1"/>
      <protection locked="0"/>
    </xf>
    <xf numFmtId="0" fontId="7" fillId="0" borderId="0" xfId="0" applyFont="1" applyAlignment="1" applyProtection="1">
      <alignment horizontal="right" vertical="center"/>
      <protection locked="0" hidden="1"/>
    </xf>
    <xf numFmtId="0" fontId="7" fillId="0" borderId="0" xfId="0" applyFont="1" applyAlignment="1" applyProtection="1">
      <alignment horizontal="left" vertical="center"/>
      <protection locked="0" hidden="1"/>
    </xf>
    <xf numFmtId="0" fontId="7" fillId="0" borderId="0" xfId="0" applyFont="1" applyProtection="1">
      <alignment vertical="center"/>
      <protection locked="0"/>
    </xf>
    <xf numFmtId="0" fontId="10" fillId="0" borderId="0" xfId="0" applyFont="1" applyAlignment="1" applyProtection="1">
      <alignment vertical="center" shrinkToFit="1"/>
      <protection locked="0"/>
    </xf>
    <xf numFmtId="177" fontId="16" fillId="0" borderId="14" xfId="0" applyNumberFormat="1" applyFont="1" applyBorder="1">
      <alignment vertical="center"/>
    </xf>
    <xf numFmtId="177" fontId="16" fillId="0" borderId="62" xfId="0" applyNumberFormat="1" applyFont="1" applyBorder="1">
      <alignment vertical="center"/>
    </xf>
    <xf numFmtId="20" fontId="11" fillId="0" borderId="84" xfId="0" applyNumberFormat="1" applyFont="1" applyBorder="1" applyAlignment="1" applyProtection="1">
      <alignment vertical="center" shrinkToFit="1"/>
      <protection locked="0"/>
    </xf>
    <xf numFmtId="0" fontId="7" fillId="0" borderId="50" xfId="0" applyFont="1" applyBorder="1" applyAlignment="1" applyProtection="1">
      <alignment horizontal="left" vertical="center"/>
      <protection locked="0"/>
    </xf>
    <xf numFmtId="0" fontId="12" fillId="0" borderId="51" xfId="0" applyFont="1" applyBorder="1" applyAlignment="1" applyProtection="1">
      <alignment vertical="center" shrinkToFit="1"/>
      <protection locked="0"/>
    </xf>
    <xf numFmtId="0" fontId="16" fillId="0" borderId="97" xfId="0" applyFont="1" applyBorder="1" applyAlignment="1" applyProtection="1">
      <alignment horizontal="center" vertical="center"/>
      <protection locked="0" hidden="1"/>
    </xf>
    <xf numFmtId="0" fontId="12" fillId="0" borderId="68" xfId="0" applyFont="1" applyBorder="1" applyAlignment="1" applyProtection="1">
      <alignment vertical="center" shrinkToFit="1"/>
      <protection locked="0"/>
    </xf>
    <xf numFmtId="0" fontId="16" fillId="0" borderId="238" xfId="0" applyFont="1" applyBorder="1" applyAlignment="1" applyProtection="1">
      <alignment horizontal="center" vertical="center"/>
      <protection locked="0" hidden="1"/>
    </xf>
    <xf numFmtId="0" fontId="7" fillId="0" borderId="68" xfId="0" applyFont="1" applyBorder="1" applyAlignment="1" applyProtection="1">
      <alignment horizontal="left" vertical="center"/>
      <protection locked="0"/>
    </xf>
    <xf numFmtId="0" fontId="20" fillId="0" borderId="1" xfId="0" applyFont="1" applyBorder="1" applyAlignment="1" applyProtection="1">
      <alignment horizontal="right" vertical="center" shrinkToFit="1"/>
      <protection locked="0" hidden="1"/>
    </xf>
    <xf numFmtId="0" fontId="7" fillId="0" borderId="2" xfId="0" applyFont="1" applyBorder="1" applyAlignment="1" applyProtection="1">
      <alignment horizontal="right" vertical="center"/>
      <protection locked="0" hidden="1"/>
    </xf>
    <xf numFmtId="0" fontId="20" fillId="0" borderId="2" xfId="0" applyFont="1" applyBorder="1" applyAlignment="1" applyProtection="1">
      <alignment horizontal="right" vertical="center" shrinkToFit="1"/>
      <protection locked="0" hidden="1"/>
    </xf>
    <xf numFmtId="0" fontId="7" fillId="0" borderId="2" xfId="0" applyFont="1" applyBorder="1" applyAlignment="1" applyProtection="1">
      <alignment horizontal="left" vertical="center"/>
      <protection locked="0" hidden="1"/>
    </xf>
    <xf numFmtId="0" fontId="12" fillId="0" borderId="181" xfId="0" applyFont="1" applyBorder="1" applyAlignment="1" applyProtection="1">
      <alignment vertical="center" shrinkToFit="1"/>
      <protection locked="0"/>
    </xf>
    <xf numFmtId="0" fontId="12" fillId="0" borderId="2" xfId="0" applyFont="1" applyBorder="1" applyAlignment="1" applyProtection="1">
      <alignment vertical="center" shrinkToFit="1"/>
      <protection locked="0"/>
    </xf>
    <xf numFmtId="0" fontId="16" fillId="0" borderId="111" xfId="0" applyFont="1" applyBorder="1" applyAlignment="1" applyProtection="1">
      <alignment horizontal="right" vertical="center"/>
      <protection locked="0" hidden="1"/>
    </xf>
    <xf numFmtId="176" fontId="57" fillId="0" borderId="111" xfId="0" quotePrefix="1" applyNumberFormat="1" applyFont="1" applyBorder="1" applyAlignment="1" applyProtection="1">
      <alignment horizontal="center" vertical="center" shrinkToFit="1"/>
      <protection locked="0" hidden="1"/>
    </xf>
    <xf numFmtId="177" fontId="15" fillId="0" borderId="59" xfId="0" applyNumberFormat="1" applyFont="1" applyBorder="1" applyAlignment="1" applyProtection="1">
      <alignment vertical="center" wrapText="1"/>
      <protection locked="0" hidden="1"/>
    </xf>
    <xf numFmtId="0" fontId="12" fillId="0" borderId="198" xfId="0" applyFont="1" applyBorder="1" applyAlignment="1" applyProtection="1">
      <alignment vertical="center" shrinkToFit="1"/>
      <protection locked="0"/>
    </xf>
    <xf numFmtId="0" fontId="7" fillId="0" borderId="198" xfId="0" applyFont="1" applyBorder="1" applyAlignment="1" applyProtection="1">
      <alignment horizontal="left" vertical="center"/>
      <protection locked="0"/>
    </xf>
    <xf numFmtId="0" fontId="12" fillId="0" borderId="282" xfId="0" applyFont="1" applyBorder="1" applyAlignment="1" applyProtection="1">
      <alignment vertical="center" shrinkToFit="1"/>
      <protection locked="0"/>
    </xf>
    <xf numFmtId="191" fontId="4" fillId="0" borderId="15" xfId="0" applyNumberFormat="1" applyFont="1" applyBorder="1" applyAlignment="1">
      <alignment horizontal="left" vertical="top"/>
    </xf>
    <xf numFmtId="177" fontId="20" fillId="3" borderId="15" xfId="0" applyNumberFormat="1" applyFont="1" applyFill="1" applyBorder="1" applyAlignment="1">
      <alignment horizontal="center" vertical="center"/>
    </xf>
    <xf numFmtId="177" fontId="22" fillId="3" borderId="15" xfId="0" applyNumberFormat="1" applyFont="1" applyFill="1" applyBorder="1">
      <alignment vertical="center"/>
    </xf>
    <xf numFmtId="177" fontId="20" fillId="3" borderId="15" xfId="0" applyNumberFormat="1" applyFont="1" applyFill="1" applyBorder="1" applyAlignment="1" applyProtection="1">
      <alignment vertical="center" wrapText="1"/>
      <protection hidden="1"/>
    </xf>
    <xf numFmtId="177" fontId="20" fillId="3" borderId="15" xfId="0" applyNumberFormat="1" applyFont="1" applyFill="1" applyBorder="1" applyAlignment="1">
      <alignment vertical="center" wrapText="1"/>
    </xf>
    <xf numFmtId="177" fontId="109" fillId="3" borderId="15" xfId="0" applyNumberFormat="1" applyFont="1" applyFill="1" applyBorder="1" applyAlignment="1" applyProtection="1">
      <alignment vertical="center" wrapText="1"/>
      <protection hidden="1"/>
    </xf>
    <xf numFmtId="0" fontId="20" fillId="3" borderId="15" xfId="0" applyFont="1" applyFill="1" applyBorder="1">
      <alignment vertical="center"/>
    </xf>
    <xf numFmtId="0" fontId="66" fillId="3" borderId="15" xfId="0" applyFont="1" applyFill="1" applyBorder="1" applyAlignment="1">
      <alignment horizontal="right" vertical="center"/>
    </xf>
    <xf numFmtId="177" fontId="76" fillId="3" borderId="15" xfId="0" applyNumberFormat="1" applyFont="1" applyFill="1" applyBorder="1" applyAlignment="1" applyProtection="1">
      <alignment horizontal="center" shrinkToFit="1"/>
      <protection hidden="1"/>
    </xf>
    <xf numFmtId="0" fontId="66" fillId="3" borderId="15" xfId="0" applyFont="1" applyFill="1" applyBorder="1" applyAlignment="1">
      <alignment horizontal="center" vertical="center"/>
    </xf>
    <xf numFmtId="0" fontId="165" fillId="0" borderId="4" xfId="0" applyFont="1" applyBorder="1" applyAlignment="1">
      <alignment vertical="center" textRotation="255" shrinkToFit="1"/>
    </xf>
    <xf numFmtId="0" fontId="165" fillId="0" borderId="0" xfId="0" applyFont="1" applyAlignment="1">
      <alignment vertical="center" textRotation="255" shrinkToFit="1"/>
    </xf>
    <xf numFmtId="0" fontId="165" fillId="0" borderId="6" xfId="0" applyFont="1" applyBorder="1" applyAlignment="1">
      <alignment vertical="center" textRotation="255" shrinkToFit="1"/>
    </xf>
    <xf numFmtId="0" fontId="108" fillId="22" borderId="0" xfId="0" applyFont="1" applyFill="1">
      <alignment vertical="center"/>
    </xf>
    <xf numFmtId="0" fontId="205" fillId="0" borderId="0" xfId="0" applyFont="1" applyAlignment="1" applyProtection="1">
      <alignment horizontal="center" vertical="top"/>
      <protection hidden="1"/>
    </xf>
    <xf numFmtId="0" fontId="86" fillId="0" borderId="0" xfId="0" applyFont="1" applyProtection="1">
      <alignment vertical="center"/>
      <protection hidden="1"/>
    </xf>
    <xf numFmtId="177" fontId="86" fillId="0" borderId="0" xfId="0" applyNumberFormat="1" applyFont="1" applyAlignment="1" applyProtection="1">
      <alignment horizontal="center" vertical="center"/>
      <protection hidden="1"/>
    </xf>
    <xf numFmtId="0" fontId="239" fillId="0" borderId="0" xfId="0" applyFont="1" applyAlignment="1" applyProtection="1">
      <alignment horizontal="center" vertical="center"/>
      <protection hidden="1"/>
    </xf>
    <xf numFmtId="177" fontId="237" fillId="0" borderId="0" xfId="0" applyNumberFormat="1" applyFont="1" applyAlignment="1" applyProtection="1">
      <alignment vertical="center" wrapText="1"/>
      <protection hidden="1"/>
    </xf>
    <xf numFmtId="177" fontId="86" fillId="0" borderId="0" xfId="0" applyNumberFormat="1" applyFont="1" applyAlignment="1" applyProtection="1">
      <alignment horizontal="center" vertical="center" wrapText="1"/>
      <protection hidden="1"/>
    </xf>
    <xf numFmtId="0" fontId="259" fillId="0" borderId="0" xfId="0" applyFont="1">
      <alignment vertical="center"/>
    </xf>
    <xf numFmtId="200" fontId="262" fillId="15" borderId="8" xfId="0" applyNumberFormat="1" applyFont="1" applyFill="1" applyBorder="1" applyAlignment="1" applyProtection="1">
      <alignment horizontal="center" vertical="center"/>
      <protection hidden="1"/>
    </xf>
    <xf numFmtId="200" fontId="262" fillId="15" borderId="20" xfId="0" applyNumberFormat="1" applyFont="1" applyFill="1" applyBorder="1" applyAlignment="1" applyProtection="1">
      <alignment horizontal="center" vertical="center"/>
      <protection hidden="1"/>
    </xf>
    <xf numFmtId="0" fontId="252" fillId="15" borderId="286" xfId="0" applyFont="1" applyFill="1" applyBorder="1" applyAlignment="1" applyProtection="1">
      <alignment horizontal="right" vertical="top"/>
      <protection locked="0"/>
    </xf>
    <xf numFmtId="0" fontId="252" fillId="15" borderId="231" xfId="0" applyFont="1" applyFill="1" applyBorder="1" applyAlignment="1" applyProtection="1">
      <alignment horizontal="right" vertical="top"/>
      <protection locked="0"/>
    </xf>
    <xf numFmtId="0" fontId="252" fillId="15" borderId="137" xfId="0" applyFont="1" applyFill="1" applyBorder="1" applyAlignment="1" applyProtection="1">
      <alignment horizontal="right" vertical="top"/>
      <protection locked="0"/>
    </xf>
    <xf numFmtId="200" fontId="262" fillId="15" borderId="45" xfId="0" applyNumberFormat="1" applyFont="1" applyFill="1" applyBorder="1" applyAlignment="1" applyProtection="1">
      <alignment horizontal="center" vertical="center"/>
      <protection hidden="1"/>
    </xf>
    <xf numFmtId="0" fontId="252" fillId="15" borderId="238" xfId="0" applyFont="1" applyFill="1" applyBorder="1" applyAlignment="1" applyProtection="1">
      <alignment horizontal="right" vertical="top"/>
      <protection locked="0"/>
    </xf>
    <xf numFmtId="0" fontId="26" fillId="0" borderId="125" xfId="0" applyFont="1" applyBorder="1" applyAlignment="1">
      <alignment horizontal="center" vertical="center" wrapText="1"/>
    </xf>
    <xf numFmtId="190" fontId="25" fillId="0" borderId="8" xfId="0" applyNumberFormat="1" applyFont="1" applyBorder="1" applyAlignment="1">
      <alignment horizontal="right" vertical="center"/>
    </xf>
    <xf numFmtId="190" fontId="25" fillId="0" borderId="20" xfId="0" applyNumberFormat="1" applyFont="1" applyBorder="1" applyAlignment="1">
      <alignment horizontal="right" vertical="center"/>
    </xf>
    <xf numFmtId="190" fontId="25" fillId="0" borderId="45" xfId="0" applyNumberFormat="1" applyFont="1" applyBorder="1" applyAlignment="1">
      <alignment horizontal="right" vertical="center"/>
    </xf>
    <xf numFmtId="200" fontId="86" fillId="0" borderId="9" xfId="0" applyNumberFormat="1" applyFont="1" applyBorder="1" applyAlignment="1" applyProtection="1">
      <alignment horizontal="center" vertical="center"/>
      <protection hidden="1"/>
    </xf>
    <xf numFmtId="200" fontId="86" fillId="0" borderId="26" xfId="0" applyNumberFormat="1" applyFont="1" applyBorder="1" applyAlignment="1" applyProtection="1">
      <alignment horizontal="center" vertical="center"/>
      <protection hidden="1"/>
    </xf>
    <xf numFmtId="200" fontId="86" fillId="0" borderId="99" xfId="0" applyNumberFormat="1" applyFont="1" applyBorder="1" applyAlignment="1" applyProtection="1">
      <alignment horizontal="center" vertical="center"/>
      <protection hidden="1"/>
    </xf>
    <xf numFmtId="180" fontId="231" fillId="0" borderId="4" xfId="0" applyNumberFormat="1" applyFont="1" applyBorder="1" applyAlignment="1" applyProtection="1">
      <alignment horizontal="center" vertical="center"/>
      <protection hidden="1"/>
    </xf>
    <xf numFmtId="0" fontId="94" fillId="0" borderId="38" xfId="0" applyFont="1" applyBorder="1" applyAlignment="1" applyProtection="1">
      <alignment horizontal="right" vertical="center"/>
      <protection hidden="1"/>
    </xf>
    <xf numFmtId="0" fontId="94" fillId="0" borderId="102" xfId="0" applyFont="1" applyBorder="1" applyAlignment="1" applyProtection="1">
      <alignment horizontal="right" vertical="center"/>
      <protection hidden="1"/>
    </xf>
    <xf numFmtId="0" fontId="94" fillId="0" borderId="53" xfId="0" applyFont="1" applyBorder="1" applyAlignment="1" applyProtection="1">
      <alignment horizontal="right" vertical="center"/>
      <protection hidden="1"/>
    </xf>
    <xf numFmtId="0" fontId="10" fillId="0" borderId="11" xfId="0" applyFont="1" applyBorder="1" applyProtection="1">
      <alignment vertical="center"/>
      <protection hidden="1"/>
    </xf>
    <xf numFmtId="0" fontId="16" fillId="0" borderId="17" xfId="0" applyFont="1" applyBorder="1" applyAlignment="1" applyProtection="1">
      <alignment vertical="top"/>
      <protection hidden="1"/>
    </xf>
    <xf numFmtId="0" fontId="222" fillId="0" borderId="11" xfId="0" applyFont="1" applyBorder="1" applyProtection="1">
      <alignment vertical="center"/>
      <protection hidden="1"/>
    </xf>
    <xf numFmtId="0" fontId="222" fillId="0" borderId="11" xfId="0" applyFont="1" applyBorder="1" applyAlignment="1" applyProtection="1">
      <alignment horizontal="center" vertical="center"/>
      <protection hidden="1"/>
    </xf>
    <xf numFmtId="0" fontId="10" fillId="0" borderId="12" xfId="0" applyFont="1" applyBorder="1" applyProtection="1">
      <alignment vertical="center"/>
      <protection hidden="1"/>
    </xf>
    <xf numFmtId="0" fontId="17" fillId="0" borderId="0" xfId="0" applyFont="1" applyProtection="1">
      <alignment vertical="center"/>
      <protection hidden="1"/>
    </xf>
    <xf numFmtId="0" fontId="17" fillId="0" borderId="0" xfId="0" applyFont="1" applyProtection="1">
      <alignment vertical="center"/>
      <protection locked="0"/>
    </xf>
    <xf numFmtId="0" fontId="17" fillId="0" borderId="0" xfId="0" applyFont="1">
      <alignment vertical="center"/>
    </xf>
    <xf numFmtId="0" fontId="27" fillId="0" borderId="38" xfId="0" applyFont="1" applyBorder="1" applyAlignment="1"/>
    <xf numFmtId="0" fontId="205" fillId="0" borderId="0" xfId="0" quotePrefix="1" applyFont="1" applyAlignment="1">
      <alignment horizontal="right" vertical="center"/>
    </xf>
    <xf numFmtId="180" fontId="231" fillId="0" borderId="97" xfId="0" applyNumberFormat="1" applyFont="1" applyBorder="1" applyAlignment="1" applyProtection="1">
      <alignment horizontal="center" vertical="center"/>
      <protection hidden="1"/>
    </xf>
    <xf numFmtId="0" fontId="113" fillId="0" borderId="97" xfId="0" applyFont="1" applyBorder="1" applyAlignment="1" applyProtection="1">
      <alignment horizontal="center" vertical="center"/>
      <protection hidden="1"/>
    </xf>
    <xf numFmtId="179" fontId="231" fillId="0" borderId="4" xfId="0" applyNumberFormat="1" applyFont="1" applyBorder="1" applyAlignment="1" applyProtection="1">
      <alignment horizontal="center" vertical="center"/>
      <protection hidden="1"/>
    </xf>
    <xf numFmtId="0" fontId="113" fillId="0" borderId="4" xfId="0" applyFont="1" applyBorder="1" applyAlignment="1" applyProtection="1">
      <alignment horizontal="center" vertical="center"/>
      <protection hidden="1"/>
    </xf>
    <xf numFmtId="0" fontId="113" fillId="0" borderId="107" xfId="0" applyFont="1" applyBorder="1" applyAlignment="1" applyProtection="1">
      <alignment horizontal="center" vertical="center"/>
      <protection hidden="1"/>
    </xf>
    <xf numFmtId="0" fontId="113" fillId="0" borderId="14" xfId="0" applyFont="1" applyBorder="1" applyAlignment="1" applyProtection="1">
      <alignment horizontal="center" vertical="center"/>
      <protection hidden="1"/>
    </xf>
    <xf numFmtId="0" fontId="10" fillId="5" borderId="0" xfId="0" applyFont="1" applyFill="1" applyProtection="1">
      <alignment vertical="center"/>
      <protection locked="0"/>
    </xf>
    <xf numFmtId="14" fontId="20" fillId="0" borderId="0" xfId="0" applyNumberFormat="1" applyFont="1" applyProtection="1">
      <alignment vertical="center"/>
      <protection hidden="1"/>
    </xf>
    <xf numFmtId="14" fontId="20" fillId="0" borderId="0" xfId="0" applyNumberFormat="1" applyFont="1" applyProtection="1">
      <alignment vertical="center"/>
      <protection locked="0"/>
    </xf>
    <xf numFmtId="14" fontId="20" fillId="0" borderId="0" xfId="0" applyNumberFormat="1" applyFont="1">
      <alignment vertical="center"/>
    </xf>
    <xf numFmtId="0" fontId="8" fillId="0" borderId="8" xfId="0" applyFont="1" applyBorder="1" applyProtection="1">
      <alignment vertical="center"/>
      <protection hidden="1"/>
    </xf>
    <xf numFmtId="180" fontId="16" fillId="0" borderId="24" xfId="0" applyNumberFormat="1" applyFont="1" applyBorder="1" applyProtection="1">
      <alignment vertical="center"/>
      <protection hidden="1"/>
    </xf>
    <xf numFmtId="177" fontId="239" fillId="0" borderId="0" xfId="0" applyNumberFormat="1" applyFont="1" applyAlignment="1" applyProtection="1">
      <alignment horizontal="center" vertical="center"/>
      <protection hidden="1"/>
    </xf>
    <xf numFmtId="0" fontId="268" fillId="0" borderId="0" xfId="0" applyFont="1">
      <alignment vertical="center"/>
    </xf>
    <xf numFmtId="186" fontId="183" fillId="0" borderId="0" xfId="0" applyNumberFormat="1" applyFont="1">
      <alignment vertical="center"/>
    </xf>
    <xf numFmtId="0" fontId="110" fillId="0" borderId="2" xfId="0" applyFont="1" applyBorder="1" applyProtection="1">
      <alignment vertical="center"/>
      <protection hidden="1"/>
    </xf>
    <xf numFmtId="0" fontId="110" fillId="0" borderId="15" xfId="0" applyFont="1" applyBorder="1" applyProtection="1">
      <alignment vertical="center"/>
      <protection hidden="1"/>
    </xf>
    <xf numFmtId="0" fontId="105" fillId="0" borderId="111" xfId="0" applyFont="1" applyBorder="1" applyProtection="1">
      <alignment vertical="center"/>
      <protection hidden="1"/>
    </xf>
    <xf numFmtId="0" fontId="105" fillId="0" borderId="59" xfId="0" applyFont="1" applyBorder="1" applyProtection="1">
      <alignment vertical="center"/>
      <protection hidden="1"/>
    </xf>
    <xf numFmtId="0" fontId="105" fillId="0" borderId="11" xfId="0" applyFont="1" applyBorder="1" applyProtection="1">
      <alignment vertical="center"/>
      <protection hidden="1"/>
    </xf>
    <xf numFmtId="0" fontId="105" fillId="0" borderId="13" xfId="0" applyFont="1" applyBorder="1" applyProtection="1">
      <alignment vertical="center"/>
      <protection hidden="1"/>
    </xf>
    <xf numFmtId="0" fontId="102" fillId="0" borderId="11" xfId="0" applyFont="1" applyBorder="1" applyProtection="1">
      <alignment vertical="center"/>
      <protection hidden="1"/>
    </xf>
    <xf numFmtId="0" fontId="105" fillId="0" borderId="28" xfId="0" applyFont="1" applyBorder="1" applyProtection="1">
      <alignment vertical="center"/>
      <protection hidden="1"/>
    </xf>
    <xf numFmtId="0" fontId="105" fillId="0" borderId="29" xfId="0" applyFont="1" applyBorder="1" applyProtection="1">
      <alignment vertical="center"/>
      <protection hidden="1"/>
    </xf>
    <xf numFmtId="0" fontId="272" fillId="0" borderId="0" xfId="0" applyFont="1">
      <alignment vertical="center"/>
    </xf>
    <xf numFmtId="0" fontId="271" fillId="0" borderId="0" xfId="0" applyFont="1" applyAlignment="1" applyProtection="1">
      <alignment horizontal="right" vertical="center"/>
      <protection hidden="1"/>
    </xf>
    <xf numFmtId="0" fontId="271" fillId="0" borderId="0" xfId="0" applyFont="1" applyAlignment="1" applyProtection="1">
      <alignment horizontal="center" vertical="center"/>
      <protection hidden="1"/>
    </xf>
    <xf numFmtId="0" fontId="271" fillId="0" borderId="0" xfId="0" applyFont="1" applyProtection="1">
      <alignment vertical="center"/>
      <protection hidden="1"/>
    </xf>
    <xf numFmtId="177" fontId="271" fillId="0" borderId="0" xfId="0" applyNumberFormat="1" applyFont="1" applyAlignment="1" applyProtection="1">
      <alignment vertical="center" wrapText="1"/>
      <protection hidden="1"/>
    </xf>
    <xf numFmtId="0" fontId="271" fillId="0" borderId="0" xfId="0" applyFont="1" applyAlignment="1" applyProtection="1">
      <alignment horizontal="center" vertical="center" wrapText="1"/>
      <protection hidden="1"/>
    </xf>
    <xf numFmtId="0" fontId="271" fillId="0" borderId="0" xfId="0" applyFont="1">
      <alignment vertical="center"/>
    </xf>
    <xf numFmtId="177" fontId="271" fillId="0" borderId="0" xfId="0" applyNumberFormat="1" applyFont="1" applyAlignment="1" applyProtection="1">
      <alignment horizontal="center" vertical="center" wrapText="1"/>
      <protection hidden="1"/>
    </xf>
    <xf numFmtId="0" fontId="273" fillId="0" borderId="0" xfId="0" applyFont="1" applyAlignment="1" applyProtection="1">
      <alignment horizontal="center" vertical="center"/>
      <protection hidden="1"/>
    </xf>
    <xf numFmtId="177" fontId="271" fillId="0" borderId="0" xfId="0" applyNumberFormat="1" applyFont="1" applyAlignment="1" applyProtection="1">
      <alignment horizontal="centerContinuous" vertical="center" wrapText="1"/>
      <protection hidden="1"/>
    </xf>
    <xf numFmtId="177" fontId="271" fillId="0" borderId="0" xfId="0" applyNumberFormat="1" applyFont="1" applyProtection="1">
      <alignment vertical="center"/>
      <protection hidden="1"/>
    </xf>
    <xf numFmtId="0" fontId="271" fillId="0" borderId="0" xfId="0" applyFont="1" applyAlignment="1" applyProtection="1">
      <alignment horizontal="center"/>
      <protection hidden="1"/>
    </xf>
    <xf numFmtId="0" fontId="271" fillId="0" borderId="0" xfId="0" applyFont="1" applyAlignment="1" applyProtection="1">
      <protection hidden="1"/>
    </xf>
    <xf numFmtId="177" fontId="271" fillId="0" borderId="0" xfId="0" applyNumberFormat="1" applyFont="1">
      <alignment vertical="center"/>
    </xf>
    <xf numFmtId="177" fontId="271" fillId="0" borderId="0" xfId="0" applyNumberFormat="1" applyFont="1" applyAlignment="1" applyProtection="1">
      <alignment horizontal="center" vertical="center"/>
      <protection hidden="1"/>
    </xf>
    <xf numFmtId="0" fontId="271" fillId="0" borderId="22" xfId="0" applyFont="1" applyBorder="1">
      <alignment vertical="center"/>
    </xf>
    <xf numFmtId="0" fontId="271" fillId="0" borderId="20" xfId="0" applyFont="1" applyBorder="1" applyAlignment="1" applyProtection="1">
      <alignment horizontal="center" vertical="center" wrapText="1"/>
      <protection hidden="1"/>
    </xf>
    <xf numFmtId="0" fontId="271" fillId="0" borderId="21" xfId="0" applyFont="1" applyBorder="1" applyAlignment="1" applyProtection="1">
      <alignment horizontal="center" vertical="center" wrapText="1"/>
      <protection hidden="1"/>
    </xf>
    <xf numFmtId="0" fontId="271" fillId="0" borderId="22" xfId="0" applyFont="1" applyBorder="1" applyAlignment="1" applyProtection="1">
      <alignment horizontal="center" vertical="center" wrapText="1"/>
      <protection hidden="1"/>
    </xf>
    <xf numFmtId="0" fontId="271" fillId="0" borderId="0" xfId="0" applyFont="1" applyAlignment="1" applyProtection="1">
      <alignment vertical="center" wrapText="1"/>
      <protection hidden="1"/>
    </xf>
    <xf numFmtId="177" fontId="271" fillId="0" borderId="0" xfId="0" applyNumberFormat="1" applyFont="1" applyAlignment="1" applyProtection="1">
      <alignment horizontal="left" vertical="center"/>
      <protection hidden="1"/>
    </xf>
    <xf numFmtId="0" fontId="271" fillId="0" borderId="24" xfId="0" applyFont="1" applyBorder="1" applyAlignment="1" applyProtection="1">
      <alignment horizontal="center" vertical="center" wrapText="1"/>
      <protection hidden="1"/>
    </xf>
    <xf numFmtId="0" fontId="271" fillId="0" borderId="8" xfId="0" applyFont="1" applyBorder="1" applyAlignment="1">
      <alignment vertical="center" wrapText="1"/>
    </xf>
    <xf numFmtId="0" fontId="271" fillId="0" borderId="8" xfId="0" applyFont="1" applyBorder="1" applyAlignment="1" applyProtection="1">
      <alignment horizontal="center" vertical="center" wrapText="1"/>
      <protection hidden="1"/>
    </xf>
    <xf numFmtId="0" fontId="271" fillId="0" borderId="25" xfId="0" applyFont="1" applyBorder="1" applyAlignment="1" applyProtection="1">
      <alignment horizontal="center" vertical="center" wrapText="1"/>
      <protection hidden="1"/>
    </xf>
    <xf numFmtId="0" fontId="271" fillId="0" borderId="0" xfId="0" applyFont="1" applyAlignment="1" applyProtection="1">
      <alignment horizontal="left" vertical="center"/>
      <protection hidden="1"/>
    </xf>
    <xf numFmtId="0" fontId="271" fillId="0" borderId="18" xfId="0" applyFont="1" applyBorder="1" applyAlignment="1" applyProtection="1">
      <alignment horizontal="center" vertical="center" wrapText="1"/>
      <protection hidden="1"/>
    </xf>
    <xf numFmtId="0" fontId="271" fillId="0" borderId="5" xfId="0" applyFont="1" applyBorder="1" applyAlignment="1" applyProtection="1">
      <alignment horizontal="center" vertical="center" wrapText="1"/>
      <protection hidden="1"/>
    </xf>
    <xf numFmtId="0" fontId="271" fillId="0" borderId="0" xfId="0" applyFont="1" applyAlignment="1" applyProtection="1">
      <alignment horizontal="left" vertical="center" wrapText="1"/>
      <protection hidden="1"/>
    </xf>
    <xf numFmtId="0" fontId="271" fillId="0" borderId="0" xfId="0" applyFont="1" applyProtection="1">
      <alignment vertical="center"/>
      <protection locked="0"/>
    </xf>
    <xf numFmtId="0" fontId="271" fillId="17" borderId="24" xfId="0" applyFont="1" applyFill="1" applyBorder="1" applyAlignment="1" applyProtection="1">
      <alignment horizontal="center" vertical="center" wrapText="1"/>
      <protection hidden="1"/>
    </xf>
    <xf numFmtId="0" fontId="271" fillId="17" borderId="8" xfId="0" applyFont="1" applyFill="1" applyBorder="1" applyAlignment="1" applyProtection="1">
      <alignment horizontal="center" vertical="center" wrapText="1"/>
      <protection hidden="1"/>
    </xf>
    <xf numFmtId="0" fontId="271" fillId="17" borderId="25" xfId="0" applyFont="1" applyFill="1" applyBorder="1" applyAlignment="1" applyProtection="1">
      <alignment horizontal="center" vertical="center" wrapText="1"/>
      <protection hidden="1"/>
    </xf>
    <xf numFmtId="0" fontId="271" fillId="0" borderId="18" xfId="0" applyFont="1" applyBorder="1" applyAlignment="1" applyProtection="1">
      <alignment horizontal="center" vertical="center"/>
      <protection hidden="1"/>
    </xf>
    <xf numFmtId="0" fontId="272" fillId="0" borderId="18" xfId="0" applyFont="1" applyBorder="1" applyAlignment="1" applyProtection="1">
      <alignment horizontal="center" vertical="center" wrapText="1"/>
      <protection hidden="1"/>
    </xf>
    <xf numFmtId="0" fontId="272" fillId="0" borderId="0" xfId="0" applyFont="1" applyAlignment="1" applyProtection="1">
      <alignment horizontal="center" vertical="center" wrapText="1"/>
      <protection hidden="1"/>
    </xf>
    <xf numFmtId="0" fontId="272" fillId="0" borderId="5" xfId="0" applyFont="1" applyBorder="1" applyAlignment="1" applyProtection="1">
      <alignment horizontal="center" vertical="center" wrapText="1"/>
      <protection hidden="1"/>
    </xf>
    <xf numFmtId="0" fontId="271" fillId="0" borderId="18" xfId="0" applyFont="1" applyBorder="1" applyProtection="1">
      <alignment vertical="center"/>
      <protection locked="0"/>
    </xf>
    <xf numFmtId="0" fontId="271" fillId="0" borderId="0" xfId="0" applyFont="1" applyAlignment="1" applyProtection="1">
      <alignment horizontal="center" vertical="center"/>
      <protection locked="0"/>
    </xf>
    <xf numFmtId="0" fontId="271" fillId="0" borderId="5" xfId="0" applyFont="1" applyBorder="1" applyAlignment="1" applyProtection="1">
      <alignment vertical="center" wrapText="1"/>
      <protection hidden="1"/>
    </xf>
    <xf numFmtId="177" fontId="271" fillId="0" borderId="18" xfId="0" applyNumberFormat="1" applyFont="1" applyBorder="1" applyAlignment="1" applyProtection="1">
      <alignment horizontal="center" vertical="center" wrapText="1"/>
      <protection hidden="1"/>
    </xf>
    <xf numFmtId="0" fontId="271" fillId="0" borderId="20" xfId="0" applyFont="1" applyBorder="1" applyAlignment="1">
      <alignment vertical="center" wrapText="1"/>
    </xf>
    <xf numFmtId="0" fontId="271" fillId="6" borderId="18" xfId="0" applyFont="1" applyFill="1" applyBorder="1" applyAlignment="1" applyProtection="1">
      <alignment horizontal="center" vertical="center" wrapText="1"/>
      <protection hidden="1"/>
    </xf>
    <xf numFmtId="0" fontId="271" fillId="6" borderId="0" xfId="0" applyFont="1" applyFill="1" applyAlignment="1" applyProtection="1">
      <alignment horizontal="center" vertical="center" wrapText="1"/>
      <protection hidden="1"/>
    </xf>
    <xf numFmtId="0" fontId="271" fillId="6" borderId="5" xfId="0" applyFont="1" applyFill="1" applyBorder="1" applyAlignment="1" applyProtection="1">
      <alignment horizontal="center" vertical="center" wrapText="1"/>
      <protection hidden="1"/>
    </xf>
    <xf numFmtId="0" fontId="271" fillId="0" borderId="18" xfId="0" applyFont="1" applyBorder="1" applyAlignment="1" applyProtection="1">
      <alignment vertical="center" wrapText="1"/>
      <protection hidden="1"/>
    </xf>
    <xf numFmtId="0" fontId="271" fillId="17" borderId="5" xfId="0" applyFont="1" applyFill="1" applyBorder="1" applyAlignment="1" applyProtection="1">
      <alignment horizontal="center" vertical="center" wrapText="1"/>
      <protection hidden="1"/>
    </xf>
    <xf numFmtId="0" fontId="271" fillId="0" borderId="18" xfId="0" applyFont="1" applyBorder="1" applyProtection="1">
      <alignment vertical="center"/>
      <protection hidden="1"/>
    </xf>
    <xf numFmtId="0" fontId="271" fillId="0" borderId="5" xfId="0" applyFont="1" applyBorder="1" applyProtection="1">
      <alignment vertical="center"/>
      <protection locked="0"/>
    </xf>
    <xf numFmtId="0" fontId="271" fillId="0" borderId="22" xfId="0" applyFont="1" applyBorder="1" applyProtection="1">
      <alignment vertical="center"/>
      <protection locked="0"/>
    </xf>
    <xf numFmtId="0" fontId="271" fillId="0" borderId="20" xfId="0" applyFont="1" applyBorder="1" applyProtection="1">
      <alignment vertical="center"/>
      <protection locked="0"/>
    </xf>
    <xf numFmtId="0" fontId="271" fillId="0" borderId="22" xfId="0" applyFont="1" applyBorder="1" applyProtection="1">
      <alignment vertical="center"/>
      <protection hidden="1"/>
    </xf>
    <xf numFmtId="0" fontId="271" fillId="0" borderId="20" xfId="0" applyFont="1" applyBorder="1" applyProtection="1">
      <alignment vertical="center"/>
      <protection hidden="1"/>
    </xf>
    <xf numFmtId="0" fontId="271" fillId="19" borderId="24" xfId="0" applyFont="1" applyFill="1" applyBorder="1" applyProtection="1">
      <alignment vertical="center"/>
      <protection locked="0"/>
    </xf>
    <xf numFmtId="0" fontId="271" fillId="19" borderId="8" xfId="0" applyFont="1" applyFill="1" applyBorder="1" applyAlignment="1" applyProtection="1">
      <alignment horizontal="center" vertical="center" wrapText="1"/>
      <protection hidden="1"/>
    </xf>
    <xf numFmtId="0" fontId="271" fillId="19" borderId="8" xfId="0" applyFont="1" applyFill="1" applyBorder="1" applyProtection="1">
      <alignment vertical="center"/>
      <protection hidden="1"/>
    </xf>
    <xf numFmtId="0" fontId="271" fillId="19" borderId="25" xfId="0" applyFont="1" applyFill="1" applyBorder="1" applyAlignment="1" applyProtection="1">
      <alignment horizontal="center" vertical="center" wrapText="1"/>
      <protection hidden="1"/>
    </xf>
    <xf numFmtId="0" fontId="271" fillId="19" borderId="24" xfId="0" applyFont="1" applyFill="1" applyBorder="1" applyProtection="1">
      <alignment vertical="center"/>
      <protection hidden="1"/>
    </xf>
    <xf numFmtId="177" fontId="271" fillId="0" borderId="0" xfId="0" applyNumberFormat="1" applyFont="1" applyAlignment="1" applyProtection="1">
      <alignment horizontal="right" vertical="center"/>
      <protection hidden="1"/>
    </xf>
    <xf numFmtId="0" fontId="271" fillId="0" borderId="0" xfId="0" applyFont="1" applyAlignment="1" applyProtection="1">
      <alignment horizontal="left" vertical="center" wrapText="1"/>
      <protection locked="0"/>
    </xf>
    <xf numFmtId="0" fontId="271" fillId="0" borderId="0" xfId="0" applyFont="1" applyAlignment="1">
      <alignment vertical="center" wrapText="1"/>
    </xf>
    <xf numFmtId="0" fontId="269" fillId="0" borderId="0" xfId="0" applyFont="1" applyAlignment="1" applyProtection="1">
      <alignment horizontal="center" vertical="center" wrapText="1"/>
      <protection hidden="1"/>
    </xf>
    <xf numFmtId="0" fontId="269" fillId="0" borderId="0" xfId="0" applyFont="1" applyAlignment="1" applyProtection="1">
      <alignment horizontal="right" vertical="center"/>
      <protection hidden="1"/>
    </xf>
    <xf numFmtId="0" fontId="269" fillId="0" borderId="0" xfId="0" applyFont="1" applyProtection="1">
      <alignment vertical="center"/>
      <protection hidden="1"/>
    </xf>
    <xf numFmtId="177" fontId="269" fillId="0" borderId="0" xfId="0" applyNumberFormat="1" applyFont="1" applyAlignment="1" applyProtection="1">
      <alignment horizontal="center" vertical="center"/>
      <protection hidden="1"/>
    </xf>
    <xf numFmtId="0" fontId="269" fillId="0" borderId="22" xfId="0" applyFont="1" applyBorder="1">
      <alignment vertical="center"/>
    </xf>
    <xf numFmtId="0" fontId="269" fillId="0" borderId="20" xfId="0" applyFont="1" applyBorder="1" applyAlignment="1" applyProtection="1">
      <alignment horizontal="center" vertical="center" wrapText="1"/>
      <protection hidden="1"/>
    </xf>
    <xf numFmtId="0" fontId="269" fillId="0" borderId="21" xfId="0" applyFont="1" applyBorder="1" applyAlignment="1" applyProtection="1">
      <alignment horizontal="center" vertical="center" wrapText="1"/>
      <protection hidden="1"/>
    </xf>
    <xf numFmtId="0" fontId="269" fillId="0" borderId="0" xfId="0" applyFont="1" applyAlignment="1" applyProtection="1">
      <alignment vertical="center" wrapText="1"/>
      <protection hidden="1"/>
    </xf>
    <xf numFmtId="0" fontId="269" fillId="0" borderId="0" xfId="0" applyFont="1" applyAlignment="1" applyProtection="1">
      <alignment horizontal="center" vertical="center"/>
      <protection hidden="1"/>
    </xf>
    <xf numFmtId="0" fontId="274" fillId="0" borderId="0" xfId="0" applyFont="1" applyAlignment="1" applyProtection="1">
      <alignment horizontal="center" vertical="center"/>
      <protection hidden="1"/>
    </xf>
    <xf numFmtId="177" fontId="269" fillId="0" borderId="0" xfId="0" applyNumberFormat="1" applyFont="1" applyProtection="1">
      <alignment vertical="center"/>
      <protection hidden="1"/>
    </xf>
    <xf numFmtId="0" fontId="269" fillId="0" borderId="0" xfId="0" applyFont="1">
      <alignment vertical="center"/>
    </xf>
    <xf numFmtId="177" fontId="269" fillId="0" borderId="0" xfId="0" applyNumberFormat="1" applyFont="1" applyAlignment="1" applyProtection="1">
      <alignment horizontal="left" vertical="center"/>
      <protection hidden="1"/>
    </xf>
    <xf numFmtId="0" fontId="269" fillId="0" borderId="24" xfId="0" applyFont="1" applyBorder="1" applyAlignment="1" applyProtection="1">
      <alignment horizontal="center" vertical="center" wrapText="1"/>
      <protection hidden="1"/>
    </xf>
    <xf numFmtId="0" fontId="269" fillId="0" borderId="8" xfId="0" applyFont="1" applyBorder="1" applyAlignment="1">
      <alignment vertical="center" wrapText="1"/>
    </xf>
    <xf numFmtId="0" fontId="269" fillId="0" borderId="8" xfId="0" applyFont="1" applyBorder="1" applyAlignment="1" applyProtection="1">
      <alignment horizontal="center" vertical="center" wrapText="1"/>
      <protection hidden="1"/>
    </xf>
    <xf numFmtId="0" fontId="269" fillId="0" borderId="25" xfId="0" applyFont="1" applyBorder="1" applyAlignment="1" applyProtection="1">
      <alignment horizontal="center" vertical="center" wrapText="1"/>
      <protection hidden="1"/>
    </xf>
    <xf numFmtId="0" fontId="270" fillId="0" borderId="0" xfId="0" applyFont="1" applyAlignment="1" applyProtection="1">
      <alignment horizontal="center" vertical="center" wrapText="1"/>
      <protection hidden="1"/>
    </xf>
    <xf numFmtId="0" fontId="270" fillId="0" borderId="0" xfId="0" applyFont="1" applyAlignment="1" applyProtection="1">
      <alignment horizontal="right" vertical="center"/>
      <protection hidden="1"/>
    </xf>
    <xf numFmtId="0" fontId="270" fillId="0" borderId="0" xfId="0" applyFont="1" applyProtection="1">
      <alignment vertical="center"/>
      <protection hidden="1"/>
    </xf>
    <xf numFmtId="177" fontId="270" fillId="0" borderId="0" xfId="0" applyNumberFormat="1" applyFont="1" applyAlignment="1" applyProtection="1">
      <alignment horizontal="center" vertical="center"/>
      <protection hidden="1"/>
    </xf>
    <xf numFmtId="0" fontId="270" fillId="0" borderId="0" xfId="0" applyFont="1" applyAlignment="1" applyProtection="1">
      <alignment vertical="center" wrapText="1"/>
      <protection hidden="1"/>
    </xf>
    <xf numFmtId="0" fontId="270" fillId="0" borderId="0" xfId="0" applyFont="1" applyAlignment="1" applyProtection="1">
      <alignment horizontal="center" vertical="center"/>
      <protection hidden="1"/>
    </xf>
    <xf numFmtId="0" fontId="270" fillId="0" borderId="0" xfId="0" applyFont="1">
      <alignment vertical="center"/>
    </xf>
    <xf numFmtId="177" fontId="270" fillId="0" borderId="0" xfId="0" applyNumberFormat="1" applyFont="1" applyAlignment="1" applyProtection="1">
      <alignment horizontal="left" vertical="center"/>
      <protection hidden="1"/>
    </xf>
    <xf numFmtId="0" fontId="270" fillId="0" borderId="24" xfId="0" applyFont="1" applyBorder="1" applyAlignment="1" applyProtection="1">
      <alignment horizontal="center" vertical="center" wrapText="1"/>
      <protection hidden="1"/>
    </xf>
    <xf numFmtId="0" fontId="270" fillId="0" borderId="8" xfId="0" applyFont="1" applyBorder="1" applyAlignment="1">
      <alignment vertical="center" wrapText="1"/>
    </xf>
    <xf numFmtId="0" fontId="270" fillId="0" borderId="8" xfId="0" applyFont="1" applyBorder="1" applyAlignment="1" applyProtection="1">
      <alignment horizontal="center" vertical="center" wrapText="1"/>
      <protection hidden="1"/>
    </xf>
    <xf numFmtId="0" fontId="270" fillId="0" borderId="25" xfId="0" applyFont="1" applyBorder="1" applyAlignment="1" applyProtection="1">
      <alignment horizontal="center" vertical="center" wrapText="1"/>
      <protection hidden="1"/>
    </xf>
    <xf numFmtId="0" fontId="270" fillId="0" borderId="18" xfId="0" applyFont="1" applyBorder="1" applyAlignment="1" applyProtection="1">
      <alignment horizontal="center" vertical="center" wrapText="1"/>
      <protection hidden="1"/>
    </xf>
    <xf numFmtId="0" fontId="270" fillId="0" borderId="0" xfId="0" applyFont="1" applyAlignment="1">
      <alignment vertical="center" wrapText="1"/>
    </xf>
    <xf numFmtId="0" fontId="270" fillId="0" borderId="5" xfId="0" applyFont="1" applyBorder="1" applyAlignment="1" applyProtection="1">
      <alignment horizontal="center" vertical="center" wrapText="1"/>
      <protection hidden="1"/>
    </xf>
    <xf numFmtId="0" fontId="270" fillId="0" borderId="0" xfId="0" applyFont="1" applyAlignment="1" applyProtection="1">
      <alignment horizontal="left" vertical="center" wrapText="1"/>
      <protection hidden="1"/>
    </xf>
    <xf numFmtId="0" fontId="270" fillId="0" borderId="0" xfId="0" applyFont="1" applyAlignment="1" applyProtection="1">
      <alignment horizontal="left" vertical="center" wrapText="1"/>
      <protection locked="0"/>
    </xf>
    <xf numFmtId="177" fontId="230" fillId="0" borderId="98" xfId="0" applyNumberFormat="1" applyFont="1" applyBorder="1" applyAlignment="1" applyProtection="1">
      <alignment horizontal="right" vertical="top"/>
      <protection locked="0"/>
    </xf>
    <xf numFmtId="0" fontId="24" fillId="0" borderId="111" xfId="0" applyFont="1" applyBorder="1" applyAlignment="1">
      <alignment horizontal="right" vertical="center"/>
    </xf>
    <xf numFmtId="0" fontId="24" fillId="0" borderId="59" xfId="0" applyFont="1" applyBorder="1" applyAlignment="1">
      <alignment horizontal="right" vertical="center"/>
    </xf>
    <xf numFmtId="200" fontId="86" fillId="0" borderId="323" xfId="0" applyNumberFormat="1" applyFont="1" applyBorder="1" applyAlignment="1" applyProtection="1">
      <alignment horizontal="center" vertical="center"/>
      <protection hidden="1"/>
    </xf>
    <xf numFmtId="177" fontId="230" fillId="0" borderId="324" xfId="0" applyNumberFormat="1" applyFont="1" applyBorder="1" applyAlignment="1" applyProtection="1">
      <alignment horizontal="right" vertical="top"/>
      <protection locked="0"/>
    </xf>
    <xf numFmtId="189" fontId="25" fillId="0" borderId="319" xfId="0" applyNumberFormat="1" applyFont="1" applyBorder="1" applyAlignment="1">
      <alignment horizontal="right" vertical="center"/>
    </xf>
    <xf numFmtId="189" fontId="25" fillId="0" borderId="328" xfId="0" applyNumberFormat="1" applyFont="1" applyBorder="1" applyAlignment="1">
      <alignment horizontal="right" vertical="center"/>
    </xf>
    <xf numFmtId="189" fontId="25" fillId="0" borderId="329" xfId="0" applyNumberFormat="1" applyFont="1" applyBorder="1" applyAlignment="1">
      <alignment horizontal="right" vertical="center"/>
    </xf>
    <xf numFmtId="189" fontId="25" fillId="0" borderId="331" xfId="0" applyNumberFormat="1" applyFont="1" applyBorder="1" applyAlignment="1">
      <alignment horizontal="right" vertical="center"/>
    </xf>
    <xf numFmtId="190" fontId="25" fillId="0" borderId="332" xfId="0" applyNumberFormat="1" applyFont="1" applyBorder="1" applyAlignment="1">
      <alignment horizontal="right" vertical="center"/>
    </xf>
    <xf numFmtId="191" fontId="4" fillId="0" borderId="15" xfId="0" applyNumberFormat="1" applyFont="1" applyBorder="1">
      <alignment vertical="center"/>
    </xf>
    <xf numFmtId="191" fontId="4" fillId="0" borderId="0" xfId="0" applyNumberFormat="1" applyFont="1" applyAlignment="1">
      <alignment horizontal="center" vertical="center"/>
    </xf>
    <xf numFmtId="188" fontId="275" fillId="0" borderId="59" xfId="0" quotePrefix="1" applyNumberFormat="1" applyFont="1" applyBorder="1" applyAlignment="1">
      <alignment horizontal="center" vertical="center"/>
    </xf>
    <xf numFmtId="0" fontId="91" fillId="0" borderId="0" xfId="0" applyFont="1" applyAlignment="1" applyProtection="1">
      <protection locked="0"/>
    </xf>
    <xf numFmtId="0" fontId="91" fillId="0" borderId="0" xfId="0" applyFont="1" applyAlignment="1" applyProtection="1">
      <alignment horizontal="left"/>
      <protection hidden="1"/>
    </xf>
    <xf numFmtId="0" fontId="91" fillId="0" borderId="0" xfId="0" applyFont="1" applyAlignment="1" applyProtection="1">
      <alignment horizontal="center"/>
      <protection hidden="1"/>
    </xf>
    <xf numFmtId="0" fontId="91" fillId="0" borderId="0" xfId="0" applyFont="1" applyAlignment="1" applyProtection="1">
      <protection hidden="1"/>
    </xf>
    <xf numFmtId="0" fontId="269" fillId="0" borderId="0" xfId="0" applyFont="1" applyProtection="1">
      <alignment vertical="center"/>
      <protection locked="0"/>
    </xf>
    <xf numFmtId="0" fontId="91" fillId="0" borderId="0" xfId="0" applyFont="1" applyAlignment="1" applyProtection="1">
      <alignment horizontal="center" vertical="center"/>
      <protection locked="0"/>
    </xf>
    <xf numFmtId="0" fontId="201" fillId="0" borderId="15" xfId="0" applyFont="1" applyBorder="1" applyAlignment="1">
      <alignment horizontal="left"/>
    </xf>
    <xf numFmtId="0" fontId="201" fillId="0" borderId="0" xfId="0" applyFont="1" applyAlignment="1"/>
    <xf numFmtId="0" fontId="201" fillId="0" borderId="0" xfId="0" applyFont="1" applyAlignment="1">
      <alignment horizontal="center"/>
    </xf>
    <xf numFmtId="0" fontId="201" fillId="0" borderId="0" xfId="0" applyFont="1" applyAlignment="1">
      <alignment horizontal="left"/>
    </xf>
    <xf numFmtId="0" fontId="201" fillId="0" borderId="31" xfId="0" applyFont="1" applyBorder="1">
      <alignment vertical="center"/>
    </xf>
    <xf numFmtId="0" fontId="74" fillId="0" borderId="34" xfId="0" applyFont="1" applyBorder="1">
      <alignment vertical="center"/>
    </xf>
    <xf numFmtId="0" fontId="182" fillId="3" borderId="1" xfId="0" applyFont="1" applyFill="1" applyBorder="1">
      <alignment vertical="center"/>
    </xf>
    <xf numFmtId="0" fontId="182" fillId="3" borderId="2" xfId="0" applyFont="1" applyFill="1" applyBorder="1">
      <alignment vertical="center"/>
    </xf>
    <xf numFmtId="0" fontId="201" fillId="0" borderId="14" xfId="0" applyFont="1" applyBorder="1">
      <alignment vertical="center"/>
    </xf>
    <xf numFmtId="0" fontId="182" fillId="3" borderId="0" xfId="0" applyFont="1" applyFill="1">
      <alignment vertical="center"/>
    </xf>
    <xf numFmtId="0" fontId="186" fillId="0" borderId="52" xfId="0" applyFont="1" applyBorder="1" applyAlignment="1">
      <alignment horizontal="center" vertical="center" wrapText="1"/>
    </xf>
    <xf numFmtId="0" fontId="185" fillId="0" borderId="52" xfId="0" applyFont="1" applyBorder="1" applyAlignment="1">
      <alignment horizontal="center" vertical="center" wrapText="1"/>
    </xf>
    <xf numFmtId="0" fontId="185" fillId="3" borderId="12" xfId="0" applyFont="1" applyFill="1" applyBorder="1" applyAlignment="1">
      <alignment horizontal="center" vertical="center"/>
    </xf>
    <xf numFmtId="0" fontId="91" fillId="17" borderId="11" xfId="0" applyFont="1" applyFill="1" applyBorder="1" applyAlignment="1" applyProtection="1">
      <alignment horizontal="center" vertical="center"/>
      <protection locked="0"/>
    </xf>
    <xf numFmtId="0" fontId="91" fillId="3" borderId="11" xfId="0" applyFont="1" applyFill="1" applyBorder="1" applyAlignment="1" applyProtection="1">
      <alignment horizontal="centerContinuous" vertical="center"/>
      <protection locked="0"/>
    </xf>
    <xf numFmtId="0" fontId="91" fillId="3" borderId="12" xfId="0" applyFont="1" applyFill="1" applyBorder="1" applyAlignment="1" applyProtection="1">
      <alignment horizontal="centerContinuous" vertical="center"/>
      <protection locked="0"/>
    </xf>
    <xf numFmtId="0" fontId="185" fillId="0" borderId="52" xfId="0" applyFont="1" applyBorder="1" applyAlignment="1">
      <alignment horizontal="center" vertical="center"/>
    </xf>
    <xf numFmtId="0" fontId="185" fillId="0" borderId="118" xfId="0" applyFont="1" applyBorder="1" applyAlignment="1">
      <alignment horizontal="center" vertical="center" wrapText="1"/>
    </xf>
    <xf numFmtId="0" fontId="74" fillId="9" borderId="52" xfId="0" applyFont="1" applyFill="1" applyBorder="1" applyAlignment="1">
      <alignment horizontal="center" vertical="center" wrapText="1"/>
    </xf>
    <xf numFmtId="0" fontId="74" fillId="0" borderId="52" xfId="0" applyFont="1" applyBorder="1">
      <alignment vertical="center"/>
    </xf>
    <xf numFmtId="0" fontId="201" fillId="0" borderId="27" xfId="0" applyFont="1" applyBorder="1" applyAlignment="1">
      <alignment horizontal="center" vertical="center"/>
    </xf>
    <xf numFmtId="0" fontId="203" fillId="0" borderId="14" xfId="0" applyFont="1" applyBorder="1" applyAlignment="1">
      <alignment vertical="center" wrapText="1"/>
    </xf>
    <xf numFmtId="0" fontId="74" fillId="10" borderId="52" xfId="0" applyFont="1" applyFill="1" applyBorder="1" applyAlignment="1">
      <alignment horizontal="center" vertical="center"/>
    </xf>
    <xf numFmtId="188" fontId="201" fillId="0" borderId="7" xfId="0" applyNumberFormat="1" applyFont="1" applyBorder="1" applyAlignment="1" applyProtection="1">
      <alignment horizontal="center" vertical="center"/>
      <protection locked="0"/>
    </xf>
    <xf numFmtId="0" fontId="185" fillId="12" borderId="56" xfId="0" applyFont="1" applyFill="1" applyBorder="1" applyAlignment="1">
      <alignment horizontal="center" vertical="center" shrinkToFit="1"/>
    </xf>
    <xf numFmtId="0" fontId="185" fillId="12" borderId="10" xfId="0" applyFont="1" applyFill="1" applyBorder="1" applyAlignment="1">
      <alignment horizontal="center" vertical="center" shrinkToFit="1"/>
    </xf>
    <xf numFmtId="188" fontId="201" fillId="0" borderId="4" xfId="0" applyNumberFormat="1" applyFont="1" applyBorder="1" applyAlignment="1" applyProtection="1">
      <alignment horizontal="center" vertical="center"/>
      <protection locked="0"/>
    </xf>
    <xf numFmtId="0" fontId="185" fillId="12" borderId="4" xfId="0" applyFont="1" applyFill="1" applyBorder="1" applyAlignment="1">
      <alignment horizontal="center" vertical="center" shrinkToFit="1"/>
    </xf>
    <xf numFmtId="0" fontId="108" fillId="0" borderId="103" xfId="0" applyFont="1" applyBorder="1" applyAlignment="1">
      <alignment horizontal="center" vertical="center"/>
    </xf>
    <xf numFmtId="0" fontId="108" fillId="0" borderId="52" xfId="0" applyFont="1" applyBorder="1" applyAlignment="1">
      <alignment horizontal="center" vertical="center"/>
    </xf>
    <xf numFmtId="0" fontId="74" fillId="0" borderId="103" xfId="0" applyFont="1" applyBorder="1">
      <alignment vertical="center"/>
    </xf>
    <xf numFmtId="188" fontId="201" fillId="0" borderId="0" xfId="0" applyNumberFormat="1" applyFont="1" applyAlignment="1" applyProtection="1">
      <alignment horizontal="center" vertical="top"/>
      <protection locked="0"/>
    </xf>
    <xf numFmtId="0" fontId="113" fillId="0" borderId="56" xfId="0" applyFont="1" applyBorder="1" applyAlignment="1">
      <alignment horizontal="center" vertical="center" wrapText="1"/>
    </xf>
    <xf numFmtId="0" fontId="113" fillId="0" borderId="59" xfId="0" applyFont="1" applyBorder="1" applyAlignment="1">
      <alignment horizontal="center" vertical="center" wrapText="1"/>
    </xf>
    <xf numFmtId="0" fontId="108" fillId="0" borderId="0" xfId="0" applyFont="1" applyAlignment="1">
      <alignment horizontal="center" vertical="center" wrapText="1"/>
    </xf>
    <xf numFmtId="0" fontId="281" fillId="0" borderId="0" xfId="0" applyFont="1" applyAlignment="1" applyProtection="1">
      <alignment horizontal="left" vertical="top" wrapText="1"/>
      <protection hidden="1"/>
    </xf>
    <xf numFmtId="0" fontId="111" fillId="0" borderId="0" xfId="0" applyFont="1" applyAlignment="1">
      <alignment horizontal="center" vertical="center" wrapText="1"/>
    </xf>
    <xf numFmtId="188" fontId="201" fillId="0" borderId="0" xfId="0" applyNumberFormat="1" applyFont="1" applyAlignment="1" applyProtection="1">
      <alignment horizontal="center" vertical="center" wrapText="1"/>
      <protection hidden="1"/>
    </xf>
    <xf numFmtId="188" fontId="111" fillId="5" borderId="26" xfId="0" applyNumberFormat="1" applyFont="1" applyFill="1" applyBorder="1" applyAlignment="1" applyProtection="1">
      <alignment horizontal="center" vertical="center" wrapText="1"/>
      <protection hidden="1"/>
    </xf>
    <xf numFmtId="188" fontId="111" fillId="5" borderId="62" xfId="0" applyNumberFormat="1" applyFont="1" applyFill="1" applyBorder="1" applyAlignment="1" applyProtection="1">
      <alignment horizontal="center" vertical="center" wrapText="1"/>
      <protection hidden="1"/>
    </xf>
    <xf numFmtId="0" fontId="269" fillId="0" borderId="0" xfId="0" applyFont="1" applyAlignment="1" applyProtection="1">
      <alignment horizontal="left" vertical="center"/>
      <protection hidden="1"/>
    </xf>
    <xf numFmtId="0" fontId="59" fillId="0" borderId="0" xfId="0" applyFont="1" applyAlignment="1" applyProtection="1">
      <alignment horizontal="left" vertical="center"/>
      <protection hidden="1"/>
    </xf>
    <xf numFmtId="0" fontId="59" fillId="0" borderId="0" xfId="0" applyFont="1" applyAlignment="1" applyProtection="1">
      <alignment horizontal="center" vertical="center"/>
      <protection hidden="1"/>
    </xf>
    <xf numFmtId="0" fontId="282" fillId="0" borderId="240" xfId="0" applyFont="1" applyBorder="1" applyAlignment="1">
      <alignment horizontal="center" vertical="center"/>
    </xf>
    <xf numFmtId="177" fontId="269" fillId="0" borderId="31" xfId="0" applyNumberFormat="1" applyFont="1" applyBorder="1" applyAlignment="1" applyProtection="1">
      <alignment horizontal="centerContinuous" vertical="center" wrapText="1"/>
      <protection hidden="1"/>
    </xf>
    <xf numFmtId="0" fontId="271" fillId="0" borderId="32" xfId="0" applyFont="1" applyBorder="1" applyAlignment="1" applyProtection="1">
      <alignment horizontal="centerContinuous" vertical="center" wrapText="1"/>
      <protection hidden="1"/>
    </xf>
    <xf numFmtId="177" fontId="271" fillId="0" borderId="0" xfId="0" applyNumberFormat="1" applyFont="1" applyAlignment="1" applyProtection="1">
      <alignment horizontal="left" vertical="center" wrapText="1"/>
      <protection hidden="1"/>
    </xf>
    <xf numFmtId="177" fontId="269" fillId="0" borderId="240" xfId="0" applyNumberFormat="1" applyFont="1" applyBorder="1" applyAlignment="1" applyProtection="1">
      <alignment horizontal="centerContinuous" vertical="center" wrapText="1"/>
      <protection hidden="1"/>
    </xf>
    <xf numFmtId="188" fontId="275" fillId="0" borderId="132" xfId="0" quotePrefix="1" applyNumberFormat="1" applyFont="1" applyBorder="1" applyAlignment="1">
      <alignment horizontal="center" vertical="center"/>
    </xf>
    <xf numFmtId="188" fontId="275" fillId="0" borderId="207" xfId="0" quotePrefix="1" applyNumberFormat="1" applyFont="1" applyBorder="1" applyAlignment="1">
      <alignment horizontal="center" vertical="center"/>
    </xf>
    <xf numFmtId="188" fontId="275" fillId="0" borderId="136" xfId="0" quotePrefix="1" applyNumberFormat="1" applyFont="1" applyBorder="1" applyAlignment="1">
      <alignment horizontal="center" vertical="center"/>
    </xf>
    <xf numFmtId="0" fontId="269" fillId="0" borderId="205" xfId="0" applyFont="1" applyBorder="1" applyAlignment="1" applyProtection="1">
      <alignment horizontal="center" vertical="center" wrapText="1"/>
      <protection hidden="1"/>
    </xf>
    <xf numFmtId="0" fontId="269" fillId="0" borderId="127" xfId="0" applyFont="1" applyBorder="1" applyAlignment="1" applyProtection="1">
      <alignment horizontal="center" vertical="center" wrapText="1"/>
      <protection locked="0"/>
    </xf>
    <xf numFmtId="0" fontId="271" fillId="0" borderId="78" xfId="0" applyFont="1" applyBorder="1" applyAlignment="1" applyProtection="1">
      <alignment horizontal="center" vertical="center" wrapText="1"/>
      <protection locked="0"/>
    </xf>
    <xf numFmtId="0" fontId="271" fillId="0" borderId="77" xfId="0" applyFont="1" applyBorder="1" applyAlignment="1" applyProtection="1">
      <alignment horizontal="center" vertical="center" wrapText="1"/>
      <protection locked="0"/>
    </xf>
    <xf numFmtId="0" fontId="271" fillId="0" borderId="0" xfId="0" applyFont="1" applyAlignment="1" applyProtection="1">
      <alignment horizontal="center" vertical="center" wrapText="1"/>
      <protection locked="0"/>
    </xf>
    <xf numFmtId="0" fontId="271" fillId="0" borderId="116" xfId="0" applyFont="1" applyBorder="1" applyAlignment="1" applyProtection="1">
      <alignment horizontal="center" vertical="center" wrapText="1"/>
      <protection locked="0"/>
    </xf>
    <xf numFmtId="0" fontId="269" fillId="0" borderId="39" xfId="0" applyFont="1" applyBorder="1" applyAlignment="1" applyProtection="1">
      <alignment horizontal="center" vertical="center" wrapText="1"/>
      <protection locked="0"/>
    </xf>
    <xf numFmtId="0" fontId="271" fillId="3" borderId="18" xfId="0" applyFont="1" applyFill="1" applyBorder="1" applyAlignment="1" applyProtection="1">
      <alignment horizontal="center" vertical="center" wrapText="1"/>
      <protection hidden="1"/>
    </xf>
    <xf numFmtId="0" fontId="271" fillId="3" borderId="0" xfId="0" applyFont="1" applyFill="1" applyAlignment="1" applyProtection="1">
      <alignment horizontal="center" vertical="center" wrapText="1"/>
      <protection hidden="1"/>
    </xf>
    <xf numFmtId="0" fontId="271" fillId="3" borderId="5" xfId="0" applyFont="1" applyFill="1" applyBorder="1" applyAlignment="1" applyProtection="1">
      <alignment horizontal="center" vertical="center" wrapText="1"/>
      <protection hidden="1"/>
    </xf>
    <xf numFmtId="0" fontId="271" fillId="0" borderId="80" xfId="0" applyFont="1" applyBorder="1" applyAlignment="1" applyProtection="1">
      <alignment horizontal="center" vertical="center" wrapText="1"/>
      <protection locked="0"/>
    </xf>
    <xf numFmtId="186" fontId="271" fillId="0" borderId="80" xfId="0" applyNumberFormat="1" applyFont="1" applyBorder="1" applyAlignment="1" applyProtection="1">
      <alignment horizontal="center" vertical="center" wrapText="1"/>
      <protection locked="0"/>
    </xf>
    <xf numFmtId="0" fontId="271" fillId="0" borderId="205" xfId="0" applyFont="1" applyBorder="1" applyAlignment="1" applyProtection="1">
      <alignment horizontal="center" vertical="center" wrapText="1"/>
      <protection locked="0"/>
    </xf>
    <xf numFmtId="0" fontId="271" fillId="17" borderId="0" xfId="0" applyFont="1" applyFill="1" applyAlignment="1" applyProtection="1">
      <alignment horizontal="center" vertical="center" wrapText="1"/>
      <protection hidden="1"/>
    </xf>
    <xf numFmtId="0" fontId="271" fillId="0" borderId="100" xfId="0" applyFont="1" applyBorder="1" applyAlignment="1" applyProtection="1">
      <alignment horizontal="center" vertical="center" wrapText="1"/>
      <protection locked="0"/>
    </xf>
    <xf numFmtId="186" fontId="271" fillId="0" borderId="43" xfId="0" applyNumberFormat="1" applyFont="1" applyBorder="1" applyAlignment="1" applyProtection="1">
      <alignment horizontal="center" vertical="center" wrapText="1"/>
      <protection locked="0"/>
    </xf>
    <xf numFmtId="0" fontId="271" fillId="0" borderId="0" xfId="0" applyFont="1" applyAlignment="1" applyProtection="1">
      <alignment vertical="center" wrapText="1"/>
      <protection locked="0"/>
    </xf>
    <xf numFmtId="0" fontId="269" fillId="0" borderId="128" xfId="0" applyFont="1" applyBorder="1" applyAlignment="1" applyProtection="1">
      <alignment horizontal="center" vertical="center" wrapText="1"/>
      <protection locked="0"/>
    </xf>
    <xf numFmtId="0" fontId="271" fillId="0" borderId="333" xfId="0" applyFont="1" applyBorder="1" applyAlignment="1" applyProtection="1">
      <alignment horizontal="center" vertical="center" wrapText="1"/>
      <protection locked="0"/>
    </xf>
    <xf numFmtId="0" fontId="269" fillId="0" borderId="292" xfId="0" applyFont="1" applyBorder="1" applyAlignment="1" applyProtection="1">
      <alignment horizontal="center" vertical="center" wrapText="1"/>
      <protection locked="0"/>
    </xf>
    <xf numFmtId="0" fontId="271" fillId="0" borderId="248" xfId="0" applyFont="1" applyBorder="1" applyAlignment="1" applyProtection="1">
      <alignment horizontal="center" vertical="center" wrapText="1"/>
      <protection locked="0"/>
    </xf>
    <xf numFmtId="0" fontId="271" fillId="0" borderId="289" xfId="0" applyFont="1" applyBorder="1" applyAlignment="1" applyProtection="1">
      <alignment horizontal="center" vertical="center" wrapText="1"/>
      <protection locked="0"/>
    </xf>
    <xf numFmtId="177" fontId="271" fillId="0" borderId="171" xfId="0" applyNumberFormat="1" applyFont="1" applyBorder="1" applyAlignment="1" applyProtection="1">
      <alignment horizontal="center" vertical="center" wrapText="1"/>
      <protection hidden="1"/>
    </xf>
    <xf numFmtId="177" fontId="271" fillId="0" borderId="168" xfId="0" applyNumberFormat="1" applyFont="1" applyBorder="1" applyAlignment="1" applyProtection="1">
      <alignment horizontal="center" vertical="center" wrapText="1"/>
      <protection hidden="1"/>
    </xf>
    <xf numFmtId="0" fontId="271" fillId="0" borderId="167" xfId="0" applyFont="1" applyBorder="1" applyProtection="1">
      <alignment vertical="center"/>
      <protection locked="0"/>
    </xf>
    <xf numFmtId="0" fontId="271" fillId="0" borderId="165" xfId="0" applyFont="1" applyBorder="1" applyProtection="1">
      <alignment vertical="center"/>
      <protection locked="0"/>
    </xf>
    <xf numFmtId="0" fontId="271" fillId="0" borderId="170" xfId="0" applyFont="1" applyBorder="1" applyProtection="1">
      <alignment vertical="center"/>
      <protection locked="0"/>
    </xf>
    <xf numFmtId="0" fontId="269" fillId="0" borderId="249" xfId="0" applyFont="1" applyBorder="1" applyAlignment="1" applyProtection="1">
      <alignment horizontal="center" vertical="center"/>
      <protection locked="0"/>
    </xf>
    <xf numFmtId="0" fontId="271" fillId="0" borderId="6" xfId="0" applyFont="1" applyBorder="1" applyProtection="1">
      <alignment vertical="center"/>
      <protection locked="0"/>
    </xf>
    <xf numFmtId="177" fontId="269" fillId="0" borderId="159" xfId="0" applyNumberFormat="1" applyFont="1" applyBorder="1" applyAlignment="1" applyProtection="1">
      <alignment horizontal="centerContinuous" vertical="center" wrapText="1"/>
      <protection hidden="1"/>
    </xf>
    <xf numFmtId="0" fontId="271" fillId="0" borderId="93" xfId="0" applyFont="1" applyBorder="1" applyAlignment="1" applyProtection="1">
      <alignment horizontal="centerContinuous" vertical="center" wrapText="1"/>
      <protection hidden="1"/>
    </xf>
    <xf numFmtId="177" fontId="271" fillId="0" borderId="93" xfId="0" applyNumberFormat="1" applyFont="1" applyBorder="1" applyAlignment="1" applyProtection="1">
      <alignment horizontal="centerContinuous" vertical="center" wrapText="1"/>
      <protection hidden="1"/>
    </xf>
    <xf numFmtId="0" fontId="271" fillId="0" borderId="92" xfId="0" applyFont="1" applyBorder="1" applyProtection="1">
      <alignment vertical="center"/>
      <protection locked="0"/>
    </xf>
    <xf numFmtId="0" fontId="271" fillId="0" borderId="93" xfId="0" applyFont="1" applyBorder="1" applyProtection="1">
      <alignment vertical="center"/>
      <protection locked="0"/>
    </xf>
    <xf numFmtId="177" fontId="271" fillId="0" borderId="197" xfId="0" applyNumberFormat="1" applyFont="1" applyBorder="1" applyAlignment="1" applyProtection="1">
      <alignment horizontal="center" vertical="center" wrapText="1"/>
      <protection hidden="1"/>
    </xf>
    <xf numFmtId="177" fontId="271" fillId="0" borderId="162" xfId="0" applyNumberFormat="1" applyFont="1" applyBorder="1" applyAlignment="1" applyProtection="1">
      <alignment horizontal="center" vertical="center" wrapText="1"/>
      <protection hidden="1"/>
    </xf>
    <xf numFmtId="177" fontId="271" fillId="0" borderId="0" xfId="0" applyNumberFormat="1" applyFont="1" applyAlignment="1" applyProtection="1">
      <alignment vertical="center" wrapText="1"/>
      <protection locked="0"/>
    </xf>
    <xf numFmtId="177" fontId="239" fillId="0" borderId="159" xfId="0" applyNumberFormat="1" applyFont="1" applyBorder="1" applyAlignment="1" applyProtection="1">
      <alignment horizontal="centerContinuous" vertical="center" wrapText="1"/>
      <protection hidden="1"/>
    </xf>
    <xf numFmtId="177" fontId="271" fillId="0" borderId="283" xfId="0" applyNumberFormat="1" applyFont="1" applyBorder="1" applyAlignment="1" applyProtection="1">
      <alignment horizontal="center" vertical="center" wrapText="1"/>
      <protection hidden="1"/>
    </xf>
    <xf numFmtId="177" fontId="269" fillId="0" borderId="14" xfId="0" applyNumberFormat="1" applyFont="1" applyBorder="1" applyAlignment="1" applyProtection="1">
      <alignment horizontal="centerContinuous" vertical="center" wrapText="1"/>
      <protection hidden="1"/>
    </xf>
    <xf numFmtId="0" fontId="271" fillId="0" borderId="15" xfId="0" applyFont="1" applyBorder="1" applyAlignment="1" applyProtection="1">
      <alignment horizontal="centerContinuous" vertical="center" wrapText="1"/>
      <protection hidden="1"/>
    </xf>
    <xf numFmtId="177" fontId="271" fillId="0" borderId="15" xfId="0" applyNumberFormat="1" applyFont="1" applyBorder="1" applyAlignment="1" applyProtection="1">
      <alignment horizontal="centerContinuous" vertical="center" wrapText="1"/>
      <protection hidden="1"/>
    </xf>
    <xf numFmtId="0" fontId="271" fillId="0" borderId="63" xfId="0" applyFont="1" applyBorder="1" applyProtection="1">
      <alignment vertical="center"/>
      <protection locked="0"/>
    </xf>
    <xf numFmtId="0" fontId="271" fillId="0" borderId="15" xfId="0" applyFont="1" applyBorder="1" applyProtection="1">
      <alignment vertical="center"/>
      <protection locked="0"/>
    </xf>
    <xf numFmtId="177" fontId="271" fillId="0" borderId="63" xfId="0" applyNumberFormat="1" applyFont="1" applyBorder="1" applyAlignment="1" applyProtection="1">
      <alignment horizontal="center" vertical="center" wrapText="1"/>
      <protection hidden="1"/>
    </xf>
    <xf numFmtId="177" fontId="271" fillId="0" borderId="208" xfId="0" applyNumberFormat="1" applyFont="1" applyBorder="1" applyAlignment="1" applyProtection="1">
      <alignment horizontal="center" vertical="center" wrapText="1"/>
      <protection hidden="1"/>
    </xf>
    <xf numFmtId="177" fontId="239" fillId="0" borderId="14" xfId="0" applyNumberFormat="1" applyFont="1" applyBorder="1" applyAlignment="1" applyProtection="1">
      <alignment horizontal="centerContinuous" vertical="center" wrapText="1"/>
      <protection hidden="1"/>
    </xf>
    <xf numFmtId="177" fontId="271" fillId="0" borderId="284" xfId="0" applyNumberFormat="1" applyFont="1" applyBorder="1" applyAlignment="1" applyProtection="1">
      <alignment horizontal="center" vertical="center" wrapText="1"/>
      <protection hidden="1"/>
    </xf>
    <xf numFmtId="0" fontId="271" fillId="0" borderId="167" xfId="0" applyFont="1" applyBorder="1">
      <alignment vertical="center"/>
    </xf>
    <xf numFmtId="0" fontId="271" fillId="0" borderId="166" xfId="0" applyFont="1" applyBorder="1" applyProtection="1">
      <alignment vertical="center"/>
      <protection locked="0"/>
    </xf>
    <xf numFmtId="0" fontId="269" fillId="0" borderId="169" xfId="0" applyFont="1" applyBorder="1" applyAlignment="1" applyProtection="1">
      <alignment horizontal="center" vertical="center" wrapText="1"/>
      <protection locked="0"/>
    </xf>
    <xf numFmtId="0" fontId="271" fillId="0" borderId="285" xfId="0" applyFont="1" applyBorder="1" applyProtection="1">
      <alignment vertical="center"/>
      <protection locked="0"/>
    </xf>
    <xf numFmtId="177" fontId="271" fillId="0" borderId="0" xfId="0" applyNumberFormat="1" applyFont="1" applyAlignment="1" applyProtection="1">
      <alignment horizontal="center" vertical="center" wrapText="1"/>
      <protection locked="0"/>
    </xf>
    <xf numFmtId="177" fontId="78" fillId="0" borderId="159" xfId="0" applyNumberFormat="1" applyFont="1" applyBorder="1" applyAlignment="1" applyProtection="1">
      <alignment horizontal="centerContinuous" vertical="center" wrapText="1"/>
      <protection hidden="1"/>
    </xf>
    <xf numFmtId="177" fontId="271" fillId="0" borderId="48" xfId="0" applyNumberFormat="1" applyFont="1" applyBorder="1" applyAlignment="1" applyProtection="1">
      <alignment horizontal="center" vertical="center" wrapText="1"/>
      <protection hidden="1"/>
    </xf>
    <xf numFmtId="177" fontId="271" fillId="0" borderId="85" xfId="0" applyNumberFormat="1" applyFont="1" applyBorder="1" applyAlignment="1" applyProtection="1">
      <alignment horizontal="center" vertical="center" wrapText="1"/>
      <protection hidden="1"/>
    </xf>
    <xf numFmtId="177" fontId="78" fillId="0" borderId="14" xfId="0" applyNumberFormat="1" applyFont="1" applyBorder="1" applyAlignment="1" applyProtection="1">
      <alignment horizontal="centerContinuous" vertical="center" wrapText="1"/>
      <protection hidden="1"/>
    </xf>
    <xf numFmtId="177" fontId="271" fillId="0" borderId="51" xfId="0" applyNumberFormat="1" applyFont="1" applyBorder="1" applyAlignment="1" applyProtection="1">
      <alignment horizontal="center" vertical="center" wrapText="1"/>
      <protection hidden="1"/>
    </xf>
    <xf numFmtId="188" fontId="283" fillId="0" borderId="132" xfId="0" quotePrefix="1" applyNumberFormat="1" applyFont="1" applyBorder="1" applyAlignment="1">
      <alignment horizontal="center" vertical="center"/>
    </xf>
    <xf numFmtId="188" fontId="283" fillId="0" borderId="207" xfId="0" quotePrefix="1" applyNumberFormat="1" applyFont="1" applyBorder="1" applyAlignment="1">
      <alignment horizontal="center" vertical="center"/>
    </xf>
    <xf numFmtId="188" fontId="283" fillId="0" borderId="136" xfId="0" quotePrefix="1" applyNumberFormat="1" applyFont="1" applyBorder="1" applyAlignment="1">
      <alignment horizontal="center" vertical="center"/>
    </xf>
    <xf numFmtId="188" fontId="283" fillId="0" borderId="59" xfId="0" quotePrefix="1" applyNumberFormat="1" applyFont="1" applyBorder="1" applyAlignment="1">
      <alignment horizontal="center" vertical="center"/>
    </xf>
    <xf numFmtId="0" fontId="271" fillId="0" borderId="294" xfId="0" applyFont="1" applyBorder="1" applyAlignment="1" applyProtection="1">
      <alignment horizontal="center" vertical="center" wrapText="1"/>
      <protection locked="0"/>
    </xf>
    <xf numFmtId="0" fontId="271" fillId="0" borderId="295" xfId="0" applyFont="1" applyBorder="1" applyAlignment="1" applyProtection="1">
      <alignment horizontal="center" vertical="center" wrapText="1"/>
      <protection locked="0"/>
    </xf>
    <xf numFmtId="0" fontId="271" fillId="0" borderId="293" xfId="0" applyFont="1" applyBorder="1" applyAlignment="1" applyProtection="1">
      <alignment horizontal="center" vertical="center" wrapText="1"/>
      <protection locked="0"/>
    </xf>
    <xf numFmtId="0" fontId="271" fillId="0" borderId="290" xfId="0" applyFont="1" applyBorder="1" applyAlignment="1" applyProtection="1">
      <alignment horizontal="center" vertical="center" wrapText="1"/>
      <protection locked="0"/>
    </xf>
    <xf numFmtId="0" fontId="271" fillId="0" borderId="288" xfId="0" applyFont="1" applyBorder="1" applyProtection="1">
      <alignment vertical="center"/>
      <protection locked="0"/>
    </xf>
    <xf numFmtId="0" fontId="271" fillId="0" borderId="287" xfId="0" applyFont="1" applyBorder="1" applyProtection="1">
      <alignment vertical="center"/>
      <protection locked="0"/>
    </xf>
    <xf numFmtId="0" fontId="271" fillId="0" borderId="291" xfId="0" applyFont="1" applyBorder="1" applyProtection="1">
      <alignment vertical="center"/>
      <protection locked="0"/>
    </xf>
    <xf numFmtId="0" fontId="77" fillId="0" borderId="33" xfId="0" applyFont="1" applyBorder="1">
      <alignment vertical="center"/>
    </xf>
    <xf numFmtId="0" fontId="77" fillId="0" borderId="0" xfId="0" applyFont="1">
      <alignment vertical="center"/>
    </xf>
    <xf numFmtId="0" fontId="269" fillId="0" borderId="31" xfId="0" applyFont="1" applyBorder="1" applyAlignment="1">
      <alignment horizontal="center" vertical="center"/>
    </xf>
    <xf numFmtId="0" fontId="78" fillId="0" borderId="32" xfId="0" applyFont="1" applyBorder="1" applyAlignment="1" applyProtection="1">
      <alignment horizontal="centerContinuous" vertical="center" wrapText="1"/>
      <protection hidden="1"/>
    </xf>
    <xf numFmtId="177" fontId="239" fillId="0" borderId="0" xfId="0" applyNumberFormat="1" applyFont="1" applyAlignment="1" applyProtection="1">
      <alignment horizontal="left" vertical="center" wrapText="1"/>
      <protection hidden="1"/>
    </xf>
    <xf numFmtId="0" fontId="269" fillId="0" borderId="210" xfId="0" applyFont="1" applyBorder="1" applyAlignment="1" applyProtection="1">
      <alignment horizontal="center" vertical="center" wrapText="1"/>
      <protection hidden="1"/>
    </xf>
    <xf numFmtId="0" fontId="284" fillId="0" borderId="133" xfId="0" applyFont="1" applyBorder="1" applyAlignment="1" applyProtection="1">
      <alignment horizontal="center" vertical="center"/>
      <protection hidden="1"/>
    </xf>
    <xf numFmtId="0" fontId="284" fillId="0" borderId="111" xfId="0" applyFont="1" applyBorder="1" applyAlignment="1" applyProtection="1">
      <alignment horizontal="center" vertical="center"/>
      <protection hidden="1"/>
    </xf>
    <xf numFmtId="0" fontId="284" fillId="0" borderId="136" xfId="0" applyFont="1" applyBorder="1" applyAlignment="1" applyProtection="1">
      <alignment horizontal="center" vertical="center"/>
      <protection hidden="1"/>
    </xf>
    <xf numFmtId="0" fontId="284" fillId="0" borderId="132" xfId="0" applyFont="1" applyBorder="1" applyAlignment="1" applyProtection="1">
      <alignment horizontal="center" vertical="center" wrapText="1"/>
      <protection hidden="1"/>
    </xf>
    <xf numFmtId="0" fontId="284" fillId="0" borderId="211" xfId="0" applyFont="1" applyBorder="1" applyAlignment="1" applyProtection="1">
      <alignment horizontal="center" vertical="center" wrapText="1"/>
      <protection hidden="1"/>
    </xf>
    <xf numFmtId="188" fontId="285" fillId="0" borderId="207" xfId="0" applyNumberFormat="1" applyFont="1" applyBorder="1" applyAlignment="1">
      <alignment horizontal="center" vertical="center"/>
    </xf>
    <xf numFmtId="188" fontId="285" fillId="0" borderId="133" xfId="0" applyNumberFormat="1" applyFont="1" applyBorder="1" applyAlignment="1">
      <alignment horizontal="center" vertical="center"/>
    </xf>
    <xf numFmtId="0" fontId="284" fillId="0" borderId="78" xfId="0" applyFont="1" applyBorder="1" applyAlignment="1" applyProtection="1">
      <alignment horizontal="center" vertical="center" wrapText="1"/>
      <protection locked="0"/>
    </xf>
    <xf numFmtId="0" fontId="284" fillId="0" borderId="80" xfId="0" applyFont="1" applyBorder="1" applyAlignment="1" applyProtection="1">
      <alignment horizontal="center" vertical="center" wrapText="1"/>
      <protection locked="0"/>
    </xf>
    <xf numFmtId="0" fontId="284" fillId="0" borderId="77" xfId="0" applyFont="1" applyBorder="1" applyAlignment="1" applyProtection="1">
      <alignment horizontal="center" vertical="center" wrapText="1"/>
      <protection locked="0"/>
    </xf>
    <xf numFmtId="186" fontId="284" fillId="0" borderId="80" xfId="0" applyNumberFormat="1" applyFont="1" applyBorder="1" applyAlignment="1" applyProtection="1">
      <alignment horizontal="center" vertical="center" wrapText="1"/>
      <protection locked="0"/>
    </xf>
    <xf numFmtId="0" fontId="78" fillId="0" borderId="0" xfId="0" applyFont="1" applyAlignment="1" applyProtection="1">
      <alignment horizontal="center" vertical="center" wrapText="1"/>
      <protection locked="0"/>
    </xf>
    <xf numFmtId="0" fontId="78" fillId="3" borderId="18" xfId="0" applyFont="1" applyFill="1" applyBorder="1" applyAlignment="1" applyProtection="1">
      <alignment horizontal="center" vertical="center" wrapText="1"/>
      <protection hidden="1"/>
    </xf>
    <xf numFmtId="0" fontId="78" fillId="3" borderId="0" xfId="0" applyFont="1" applyFill="1" applyAlignment="1" applyProtection="1">
      <alignment horizontal="center" vertical="center" wrapText="1"/>
      <protection hidden="1"/>
    </xf>
    <xf numFmtId="0" fontId="78" fillId="3" borderId="5" xfId="0" applyFont="1" applyFill="1" applyBorder="1" applyAlignment="1" applyProtection="1">
      <alignment horizontal="center" vertical="center" wrapText="1"/>
      <protection hidden="1"/>
    </xf>
    <xf numFmtId="0" fontId="59" fillId="3" borderId="18" xfId="0" applyFont="1" applyFill="1" applyBorder="1" applyAlignment="1" applyProtection="1">
      <alignment horizontal="center" vertical="center" wrapText="1"/>
      <protection hidden="1"/>
    </xf>
    <xf numFmtId="0" fontId="59" fillId="3" borderId="0" xfId="0" applyFont="1" applyFill="1" applyAlignment="1" applyProtection="1">
      <alignment horizontal="center" vertical="center" wrapText="1"/>
      <protection hidden="1"/>
    </xf>
    <xf numFmtId="0" fontId="59" fillId="3" borderId="5" xfId="0" applyFont="1" applyFill="1" applyBorder="1" applyAlignment="1" applyProtection="1">
      <alignment horizontal="center" vertical="center" wrapText="1"/>
      <protection hidden="1"/>
    </xf>
    <xf numFmtId="0" fontId="78" fillId="17" borderId="0" xfId="0" applyFont="1" applyFill="1" applyAlignment="1" applyProtection="1">
      <alignment horizontal="center" vertical="center" wrapText="1"/>
      <protection hidden="1"/>
    </xf>
    <xf numFmtId="0" fontId="59" fillId="17" borderId="0" xfId="0" applyFont="1" applyFill="1" applyAlignment="1" applyProtection="1">
      <alignment horizontal="center" vertical="center" wrapText="1"/>
      <protection hidden="1"/>
    </xf>
    <xf numFmtId="0" fontId="284" fillId="0" borderId="100" xfId="0" applyFont="1" applyBorder="1" applyAlignment="1" applyProtection="1">
      <alignment horizontal="center" vertical="center" wrapText="1"/>
      <protection locked="0"/>
    </xf>
    <xf numFmtId="186" fontId="284" fillId="0" borderId="43" xfId="0" applyNumberFormat="1" applyFont="1" applyBorder="1" applyAlignment="1" applyProtection="1">
      <alignment horizontal="center" vertical="center" wrapText="1"/>
      <protection locked="0"/>
    </xf>
    <xf numFmtId="0" fontId="78" fillId="0" borderId="0" xfId="0" applyFont="1" applyAlignment="1" applyProtection="1">
      <alignment vertical="center" wrapText="1"/>
      <protection locked="0"/>
    </xf>
    <xf numFmtId="177" fontId="284" fillId="0" borderId="171" xfId="0" applyNumberFormat="1" applyFont="1" applyBorder="1" applyAlignment="1" applyProtection="1">
      <alignment horizontal="center" vertical="center" wrapText="1"/>
      <protection hidden="1"/>
    </xf>
    <xf numFmtId="177" fontId="284" fillId="0" borderId="168" xfId="0" applyNumberFormat="1" applyFont="1" applyBorder="1" applyAlignment="1" applyProtection="1">
      <alignment horizontal="center" vertical="center" wrapText="1"/>
      <protection hidden="1"/>
    </xf>
    <xf numFmtId="0" fontId="284" fillId="0" borderId="167" xfId="0" applyFont="1" applyBorder="1">
      <alignment vertical="center"/>
    </xf>
    <xf numFmtId="0" fontId="284" fillId="0" borderId="165" xfId="0" applyFont="1" applyBorder="1" applyProtection="1">
      <alignment vertical="center"/>
      <protection locked="0"/>
    </xf>
    <xf numFmtId="0" fontId="284" fillId="0" borderId="166" xfId="0" applyFont="1" applyBorder="1" applyProtection="1">
      <alignment vertical="center"/>
      <protection locked="0"/>
    </xf>
    <xf numFmtId="0" fontId="239" fillId="0" borderId="93" xfId="0" applyFont="1" applyBorder="1" applyAlignment="1" applyProtection="1">
      <alignment horizontal="centerContinuous" vertical="center" wrapText="1"/>
      <protection hidden="1"/>
    </xf>
    <xf numFmtId="177" fontId="239" fillId="0" borderId="93" xfId="0" applyNumberFormat="1" applyFont="1" applyBorder="1" applyAlignment="1" applyProtection="1">
      <alignment horizontal="centerContinuous" vertical="center" wrapText="1"/>
      <protection hidden="1"/>
    </xf>
    <xf numFmtId="177" fontId="284" fillId="0" borderId="197" xfId="0" applyNumberFormat="1" applyFont="1" applyBorder="1" applyAlignment="1" applyProtection="1">
      <alignment horizontal="center" vertical="center" wrapText="1"/>
      <protection hidden="1"/>
    </xf>
    <xf numFmtId="177" fontId="284" fillId="0" borderId="162" xfId="0" applyNumberFormat="1" applyFont="1" applyBorder="1" applyAlignment="1" applyProtection="1">
      <alignment horizontal="center" vertical="center" wrapText="1"/>
      <protection hidden="1"/>
    </xf>
    <xf numFmtId="177" fontId="61" fillId="0" borderId="0" xfId="0" applyNumberFormat="1" applyFont="1" applyAlignment="1" applyProtection="1">
      <alignment horizontal="center" vertical="center" wrapText="1"/>
      <protection locked="0"/>
    </xf>
    <xf numFmtId="0" fontId="239" fillId="0" borderId="15" xfId="0" applyFont="1" applyBorder="1" applyAlignment="1" applyProtection="1">
      <alignment horizontal="centerContinuous" vertical="center" wrapText="1"/>
      <protection hidden="1"/>
    </xf>
    <xf numFmtId="177" fontId="239" fillId="0" borderId="15" xfId="0" applyNumberFormat="1" applyFont="1" applyBorder="1" applyAlignment="1" applyProtection="1">
      <alignment horizontal="centerContinuous" vertical="center" wrapText="1"/>
      <protection hidden="1"/>
    </xf>
    <xf numFmtId="177" fontId="284" fillId="0" borderId="48" xfId="0" applyNumberFormat="1" applyFont="1" applyBorder="1" applyAlignment="1" applyProtection="1">
      <alignment horizontal="center" vertical="center" wrapText="1"/>
      <protection hidden="1"/>
    </xf>
    <xf numFmtId="177" fontId="284" fillId="0" borderId="85" xfId="0" applyNumberFormat="1" applyFont="1" applyBorder="1" applyAlignment="1" applyProtection="1">
      <alignment horizontal="center" vertical="center" wrapText="1"/>
      <protection hidden="1"/>
    </xf>
    <xf numFmtId="177" fontId="271" fillId="0" borderId="205" xfId="0" applyNumberFormat="1" applyFont="1" applyBorder="1" applyAlignment="1" applyProtection="1">
      <alignment vertical="center" wrapText="1"/>
      <protection locked="0"/>
    </xf>
    <xf numFmtId="0" fontId="271" fillId="0" borderId="8" xfId="0" applyFont="1" applyBorder="1" applyProtection="1">
      <alignment vertical="center"/>
      <protection locked="0"/>
    </xf>
    <xf numFmtId="0" fontId="269" fillId="0" borderId="0" xfId="0" applyFont="1" applyAlignment="1" applyProtection="1">
      <alignment horizontal="center" vertical="center"/>
      <protection locked="0"/>
    </xf>
    <xf numFmtId="0" fontId="201" fillId="0" borderId="1" xfId="0" applyFont="1" applyBorder="1">
      <alignment vertical="center"/>
    </xf>
    <xf numFmtId="0" fontId="201" fillId="0" borderId="2" xfId="0" applyFont="1" applyBorder="1">
      <alignment vertical="center"/>
    </xf>
    <xf numFmtId="0" fontId="201" fillId="0" borderId="17" xfId="0" applyFont="1" applyBorder="1" applyAlignment="1">
      <alignment horizontal="centerContinuous" vertical="center"/>
    </xf>
    <xf numFmtId="0" fontId="201" fillId="0" borderId="11" xfId="0" applyFont="1" applyBorder="1" applyAlignment="1">
      <alignment horizontal="centerContinuous" vertical="center"/>
    </xf>
    <xf numFmtId="0" fontId="269" fillId="3" borderId="17" xfId="0" applyFont="1" applyFill="1" applyBorder="1" applyAlignment="1" applyProtection="1">
      <alignment horizontal="centerContinuous" vertical="center"/>
      <protection locked="0"/>
    </xf>
    <xf numFmtId="0" fontId="201" fillId="0" borderId="52" xfId="0" applyFont="1" applyBorder="1" applyAlignment="1">
      <alignment horizontal="center" vertical="center"/>
    </xf>
    <xf numFmtId="0" fontId="281" fillId="0" borderId="52" xfId="0" applyFont="1" applyBorder="1" applyAlignment="1">
      <alignment horizontal="center" vertical="center" wrapText="1"/>
    </xf>
    <xf numFmtId="0" fontId="201" fillId="0" borderId="52" xfId="0" applyFont="1" applyBorder="1">
      <alignment vertical="center"/>
    </xf>
    <xf numFmtId="0" fontId="201" fillId="0" borderId="52" xfId="0" applyFont="1" applyBorder="1" applyAlignment="1" applyProtection="1">
      <alignment horizontal="center" vertical="center"/>
      <protection locked="0"/>
    </xf>
    <xf numFmtId="0" fontId="201" fillId="5" borderId="52" xfId="0" applyFont="1" applyFill="1" applyBorder="1" applyAlignment="1" applyProtection="1">
      <alignment horizontal="center" vertical="center"/>
      <protection locked="0"/>
    </xf>
    <xf numFmtId="0" fontId="201" fillId="0" borderId="59" xfId="0" applyFont="1" applyBorder="1" applyAlignment="1">
      <alignment horizontal="center" vertical="center" wrapText="1"/>
    </xf>
    <xf numFmtId="0" fontId="238" fillId="0" borderId="6" xfId="0" applyFont="1" applyBorder="1" applyProtection="1">
      <alignment vertical="center"/>
      <protection hidden="1"/>
    </xf>
    <xf numFmtId="0" fontId="238" fillId="0" borderId="3" xfId="0" applyFont="1" applyBorder="1" applyProtection="1">
      <alignment vertical="center"/>
      <protection hidden="1"/>
    </xf>
    <xf numFmtId="0" fontId="238" fillId="0" borderId="62" xfId="0" applyFont="1" applyBorder="1" applyProtection="1">
      <alignment vertical="center"/>
      <protection hidden="1"/>
    </xf>
    <xf numFmtId="0" fontId="238" fillId="0" borderId="9" xfId="0" applyFont="1" applyBorder="1" applyProtection="1">
      <alignment vertical="center"/>
      <protection hidden="1"/>
    </xf>
    <xf numFmtId="0" fontId="238" fillId="0" borderId="13" xfId="0" applyFont="1" applyBorder="1" applyProtection="1">
      <alignment vertical="center"/>
      <protection hidden="1"/>
    </xf>
    <xf numFmtId="0" fontId="238" fillId="0" borderId="26" xfId="0" applyFont="1" applyBorder="1" applyProtection="1">
      <alignment vertical="center"/>
      <protection hidden="1"/>
    </xf>
    <xf numFmtId="0" fontId="269" fillId="0" borderId="15" xfId="0" applyFont="1" applyBorder="1" applyAlignment="1" applyProtection="1">
      <alignment horizontal="center" vertical="center"/>
      <protection hidden="1"/>
    </xf>
    <xf numFmtId="0" fontId="269" fillId="0" borderId="77" xfId="0" applyFont="1" applyBorder="1" applyAlignment="1" applyProtection="1">
      <alignment horizontal="center" vertical="center" wrapText="1"/>
      <protection locked="0"/>
    </xf>
    <xf numFmtId="0" fontId="269" fillId="0" borderId="89" xfId="0" applyFont="1" applyBorder="1" applyAlignment="1" applyProtection="1">
      <alignment horizontal="center" vertical="center" wrapText="1"/>
      <protection locked="0"/>
    </xf>
    <xf numFmtId="0" fontId="269" fillId="0" borderId="301" xfId="0" applyFont="1" applyBorder="1" applyAlignment="1" applyProtection="1">
      <alignment vertical="center" wrapText="1"/>
      <protection locked="0"/>
    </xf>
    <xf numFmtId="0" fontId="269" fillId="0" borderId="296" xfId="0" applyFont="1" applyBorder="1" applyAlignment="1" applyProtection="1">
      <alignment vertical="center" wrapText="1"/>
      <protection locked="0"/>
    </xf>
    <xf numFmtId="0" fontId="269" fillId="0" borderId="200" xfId="0" applyFont="1" applyBorder="1" applyProtection="1">
      <alignment vertical="center"/>
      <protection locked="0"/>
    </xf>
    <xf numFmtId="0" fontId="269" fillId="0" borderId="165" xfId="0" applyFont="1" applyBorder="1" applyAlignment="1" applyProtection="1">
      <alignment horizontal="center" vertical="center"/>
      <protection locked="0"/>
    </xf>
    <xf numFmtId="0" fontId="269" fillId="0" borderId="297" xfId="0" applyFont="1" applyBorder="1" applyProtection="1">
      <alignment vertical="center"/>
      <protection locked="0"/>
    </xf>
    <xf numFmtId="177" fontId="269" fillId="0" borderId="201" xfId="0" applyNumberFormat="1" applyFont="1" applyBorder="1" applyAlignment="1" applyProtection="1">
      <alignment vertical="center" wrapText="1"/>
      <protection locked="0"/>
    </xf>
    <xf numFmtId="177" fontId="269" fillId="0" borderId="92" xfId="0" applyNumberFormat="1" applyFont="1" applyBorder="1" applyAlignment="1" applyProtection="1">
      <alignment horizontal="center" vertical="center" wrapText="1"/>
      <protection locked="0"/>
    </xf>
    <xf numFmtId="177" fontId="269" fillId="0" borderId="298" xfId="0" applyNumberFormat="1" applyFont="1" applyBorder="1" applyAlignment="1" applyProtection="1">
      <alignment vertical="center" wrapText="1"/>
      <protection locked="0"/>
    </xf>
    <xf numFmtId="177" fontId="269" fillId="0" borderId="60" xfId="0" applyNumberFormat="1" applyFont="1" applyBorder="1" applyAlignment="1" applyProtection="1">
      <alignment vertical="center" wrapText="1"/>
      <protection locked="0"/>
    </xf>
    <xf numFmtId="177" fontId="269" fillId="0" borderId="30" xfId="0" applyNumberFormat="1" applyFont="1" applyBorder="1" applyAlignment="1" applyProtection="1">
      <alignment horizontal="center" vertical="center" wrapText="1"/>
      <protection locked="0"/>
    </xf>
    <xf numFmtId="177" fontId="269" fillId="0" borderId="299" xfId="0" applyNumberFormat="1" applyFont="1" applyBorder="1" applyAlignment="1" applyProtection="1">
      <alignment vertical="center" wrapText="1"/>
      <protection locked="0"/>
    </xf>
    <xf numFmtId="0" fontId="269" fillId="0" borderId="53" xfId="0" applyFont="1" applyBorder="1" applyAlignment="1" applyProtection="1">
      <alignment vertical="center" wrapText="1"/>
      <protection locked="0"/>
    </xf>
    <xf numFmtId="0" fontId="269" fillId="0" borderId="89" xfId="0" applyFont="1" applyBorder="1" applyAlignment="1" applyProtection="1">
      <alignment vertical="center" wrapText="1"/>
      <protection locked="0"/>
    </xf>
    <xf numFmtId="0" fontId="269" fillId="0" borderId="302" xfId="0" applyFont="1" applyBorder="1" applyAlignment="1" applyProtection="1">
      <alignment vertical="center" wrapText="1"/>
      <protection locked="0"/>
    </xf>
    <xf numFmtId="0" fontId="269" fillId="0" borderId="57" xfId="0" applyFont="1" applyBorder="1" applyAlignment="1" applyProtection="1">
      <alignment horizontal="center" vertical="center" wrapText="1"/>
      <protection hidden="1"/>
    </xf>
    <xf numFmtId="0" fontId="269" fillId="0" borderId="59" xfId="0" applyFont="1" applyBorder="1" applyAlignment="1" applyProtection="1">
      <alignment horizontal="center" vertical="center" wrapText="1"/>
      <protection hidden="1"/>
    </xf>
    <xf numFmtId="0" fontId="269" fillId="0" borderId="237" xfId="0" applyFont="1" applyBorder="1" applyAlignment="1" applyProtection="1">
      <alignment horizontal="center" vertical="center" wrapText="1"/>
      <protection locked="0"/>
    </xf>
    <xf numFmtId="0" fontId="269" fillId="0" borderId="99" xfId="0" applyFont="1" applyBorder="1" applyAlignment="1" applyProtection="1">
      <alignment horizontal="center" vertical="center" wrapText="1"/>
      <protection locked="0"/>
    </xf>
    <xf numFmtId="0" fontId="269" fillId="0" borderId="116" xfId="0" applyFont="1" applyBorder="1" applyAlignment="1" applyProtection="1">
      <alignment vertical="center" wrapText="1"/>
      <protection locked="0"/>
    </xf>
    <xf numFmtId="0" fontId="269" fillId="0" borderId="239" xfId="0" applyFont="1" applyBorder="1" applyAlignment="1" applyProtection="1">
      <alignment horizontal="center" vertical="center" wrapText="1"/>
      <protection locked="0"/>
    </xf>
    <xf numFmtId="177" fontId="238" fillId="0" borderId="4" xfId="0" applyNumberFormat="1" applyFont="1" applyBorder="1" applyProtection="1">
      <alignment vertical="center"/>
      <protection hidden="1"/>
    </xf>
    <xf numFmtId="177" fontId="238" fillId="0" borderId="0" xfId="0" applyNumberFormat="1" applyFont="1" applyProtection="1">
      <alignment vertical="center"/>
      <protection hidden="1"/>
    </xf>
    <xf numFmtId="177" fontId="238" fillId="0" borderId="56" xfId="0" applyNumberFormat="1" applyFont="1" applyBorder="1" applyProtection="1">
      <alignment vertical="center"/>
      <protection hidden="1"/>
    </xf>
    <xf numFmtId="177" fontId="238" fillId="0" borderId="61" xfId="0" applyNumberFormat="1" applyFont="1" applyBorder="1" applyProtection="1">
      <alignment vertical="center"/>
      <protection hidden="1"/>
    </xf>
    <xf numFmtId="177" fontId="238" fillId="0" borderId="56" xfId="0" applyNumberFormat="1" applyFont="1" applyBorder="1" applyAlignment="1" applyProtection="1">
      <alignment vertical="center" wrapText="1"/>
      <protection hidden="1"/>
    </xf>
    <xf numFmtId="177" fontId="238" fillId="0" borderId="1" xfId="0" applyNumberFormat="1" applyFont="1" applyBorder="1" applyProtection="1">
      <alignment vertical="center"/>
      <protection hidden="1"/>
    </xf>
    <xf numFmtId="177" fontId="238" fillId="0" borderId="2" xfId="0" applyNumberFormat="1" applyFont="1" applyBorder="1" applyProtection="1">
      <alignment vertical="center"/>
      <protection hidden="1"/>
    </xf>
    <xf numFmtId="177" fontId="238" fillId="0" borderId="27" xfId="0" applyNumberFormat="1" applyFont="1" applyBorder="1" applyAlignment="1" applyProtection="1">
      <alignment vertical="center" wrapText="1"/>
      <protection hidden="1"/>
    </xf>
    <xf numFmtId="177" fontId="238" fillId="0" borderId="63" xfId="0" applyNumberFormat="1" applyFont="1" applyBorder="1" applyProtection="1">
      <alignment vertical="center"/>
      <protection hidden="1"/>
    </xf>
    <xf numFmtId="177" fontId="238" fillId="0" borderId="14" xfId="0" applyNumberFormat="1" applyFont="1" applyBorder="1" applyProtection="1">
      <alignment vertical="center"/>
      <protection hidden="1"/>
    </xf>
    <xf numFmtId="177" fontId="238" fillId="0" borderId="7" xfId="0" applyNumberFormat="1" applyFont="1" applyBorder="1" applyProtection="1">
      <alignment vertical="center"/>
      <protection hidden="1"/>
    </xf>
    <xf numFmtId="177" fontId="238" fillId="0" borderId="8" xfId="0" applyNumberFormat="1" applyFont="1" applyBorder="1" applyProtection="1">
      <alignment vertical="center"/>
      <protection hidden="1"/>
    </xf>
    <xf numFmtId="177" fontId="238" fillId="0" borderId="10" xfId="0" applyNumberFormat="1" applyFont="1" applyBorder="1" applyProtection="1">
      <alignment vertical="center"/>
      <protection hidden="1"/>
    </xf>
    <xf numFmtId="177" fontId="238" fillId="0" borderId="11" xfId="0" applyNumberFormat="1" applyFont="1" applyBorder="1" applyProtection="1">
      <alignment vertical="center"/>
      <protection hidden="1"/>
    </xf>
    <xf numFmtId="177" fontId="238" fillId="0" borderId="23" xfId="0" applyNumberFormat="1" applyFont="1" applyBorder="1" applyProtection="1">
      <alignment vertical="center"/>
      <protection hidden="1"/>
    </xf>
    <xf numFmtId="0" fontId="271" fillId="0" borderId="33" xfId="0" applyFont="1" applyBorder="1">
      <alignment vertical="center"/>
    </xf>
    <xf numFmtId="0" fontId="269" fillId="0" borderId="34" xfId="0" applyFont="1" applyBorder="1">
      <alignment vertical="center"/>
    </xf>
    <xf numFmtId="0" fontId="269" fillId="0" borderId="34" xfId="0" applyFont="1" applyBorder="1" applyAlignment="1">
      <alignment horizontal="right" vertical="center"/>
    </xf>
    <xf numFmtId="0" fontId="284" fillId="0" borderId="33" xfId="0" applyFont="1" applyBorder="1">
      <alignment vertical="center"/>
    </xf>
    <xf numFmtId="177" fontId="287" fillId="0" borderId="62" xfId="0" applyNumberFormat="1" applyFont="1" applyBorder="1" applyAlignment="1" applyProtection="1">
      <alignment horizontal="center" vertical="center"/>
      <protection hidden="1"/>
    </xf>
    <xf numFmtId="0" fontId="259" fillId="0" borderId="235" xfId="0" applyFont="1" applyBorder="1" applyAlignment="1" applyProtection="1">
      <alignment horizontal="right" vertical="center"/>
      <protection locked="0"/>
    </xf>
    <xf numFmtId="0" fontId="249" fillId="0" borderId="6" xfId="0" applyFont="1" applyBorder="1">
      <alignment vertical="center"/>
    </xf>
    <xf numFmtId="0" fontId="94" fillId="3" borderId="235" xfId="0" applyFont="1" applyFill="1" applyBorder="1" applyAlignment="1" applyProtection="1">
      <alignment horizontal="right" vertical="center"/>
      <protection locked="0"/>
    </xf>
    <xf numFmtId="0" fontId="183" fillId="0" borderId="0" xfId="0" applyFont="1">
      <alignment vertical="center"/>
    </xf>
    <xf numFmtId="0" fontId="201" fillId="0" borderId="38" xfId="0" applyFont="1" applyBorder="1" applyAlignment="1" applyProtection="1">
      <alignment horizontal="right" vertical="center"/>
      <protection locked="0"/>
    </xf>
    <xf numFmtId="0" fontId="205" fillId="18" borderId="52" xfId="0" applyFont="1" applyFill="1" applyBorder="1">
      <alignment vertical="center"/>
    </xf>
    <xf numFmtId="0" fontId="94" fillId="3" borderId="119" xfId="0" applyFont="1" applyFill="1" applyBorder="1" applyAlignment="1" applyProtection="1">
      <alignment horizontal="right" vertical="center"/>
      <protection locked="0"/>
    </xf>
    <xf numFmtId="0" fontId="201" fillId="0" borderId="42" xfId="0" applyFont="1" applyBorder="1" applyAlignment="1" applyProtection="1">
      <alignment horizontal="right" vertical="center"/>
      <protection locked="0"/>
    </xf>
    <xf numFmtId="0" fontId="134" fillId="0" borderId="37" xfId="0" applyFont="1" applyBorder="1" applyAlignment="1">
      <alignment horizontal="right" vertical="center"/>
    </xf>
    <xf numFmtId="0" fontId="94" fillId="0" borderId="114" xfId="0" applyFont="1" applyBorder="1" applyAlignment="1" applyProtection="1">
      <alignment horizontal="right" vertical="center"/>
      <protection locked="0"/>
    </xf>
    <xf numFmtId="0" fontId="94" fillId="3" borderId="114" xfId="0" applyFont="1" applyFill="1" applyBorder="1" applyAlignment="1" applyProtection="1">
      <alignment horizontal="right" vertical="center"/>
      <protection locked="0"/>
    </xf>
    <xf numFmtId="0" fontId="94" fillId="0" borderId="258" xfId="0" applyFont="1" applyBorder="1" applyAlignment="1">
      <alignment horizontal="right" vertical="center"/>
    </xf>
    <xf numFmtId="0" fontId="94" fillId="3" borderId="258" xfId="0" applyFont="1" applyFill="1" applyBorder="1" applyAlignment="1">
      <alignment horizontal="right" vertical="center"/>
    </xf>
    <xf numFmtId="0" fontId="201" fillId="0" borderId="37" xfId="0" applyFont="1" applyBorder="1" applyAlignment="1" applyProtection="1">
      <alignment horizontal="right" vertical="center"/>
      <protection locked="0"/>
    </xf>
    <xf numFmtId="0" fontId="94" fillId="3" borderId="87" xfId="0" applyFont="1" applyFill="1" applyBorder="1" applyAlignment="1" applyProtection="1">
      <alignment horizontal="right" vertical="center"/>
      <protection locked="0"/>
    </xf>
    <xf numFmtId="0" fontId="72" fillId="0" borderId="9" xfId="0" applyFont="1" applyBorder="1">
      <alignment vertical="center"/>
    </xf>
    <xf numFmtId="0" fontId="94" fillId="0" borderId="219" xfId="0" applyFont="1" applyBorder="1" applyAlignment="1">
      <alignment horizontal="right" vertical="center"/>
    </xf>
    <xf numFmtId="0" fontId="94" fillId="3" borderId="219" xfId="0" applyFont="1" applyFill="1" applyBorder="1" applyAlignment="1">
      <alignment horizontal="right" vertical="center"/>
    </xf>
    <xf numFmtId="0" fontId="94" fillId="3" borderId="101" xfId="0" applyFont="1" applyFill="1" applyBorder="1" applyAlignment="1" applyProtection="1">
      <alignment horizontal="right" vertical="center"/>
      <protection locked="0"/>
    </xf>
    <xf numFmtId="0" fontId="94" fillId="0" borderId="125" xfId="0" applyFont="1" applyBorder="1" applyAlignment="1" applyProtection="1">
      <alignment horizontal="right" vertical="center"/>
      <protection locked="0"/>
    </xf>
    <xf numFmtId="0" fontId="94" fillId="3" borderId="125" xfId="0" applyFont="1" applyFill="1" applyBorder="1" applyAlignment="1" applyProtection="1">
      <alignment horizontal="right" vertical="center"/>
      <protection locked="0"/>
    </xf>
    <xf numFmtId="0" fontId="94" fillId="0" borderId="217" xfId="0" applyFont="1" applyBorder="1" applyAlignment="1">
      <alignment horizontal="right" vertical="center"/>
    </xf>
    <xf numFmtId="0" fontId="94" fillId="3" borderId="217" xfId="0" applyFont="1" applyFill="1" applyBorder="1" applyAlignment="1">
      <alignment horizontal="right" vertical="center"/>
    </xf>
    <xf numFmtId="0" fontId="114" fillId="0" borderId="0" xfId="0" applyFont="1" applyProtection="1">
      <alignment vertical="center"/>
      <protection hidden="1"/>
    </xf>
    <xf numFmtId="0" fontId="113" fillId="0" borderId="4" xfId="0" applyFont="1" applyBorder="1" applyProtection="1">
      <alignment vertical="center"/>
      <protection hidden="1"/>
    </xf>
    <xf numFmtId="0" fontId="94" fillId="3" borderId="120" xfId="0" applyFont="1" applyFill="1" applyBorder="1" applyAlignment="1" applyProtection="1">
      <alignment horizontal="right" vertical="center"/>
      <protection locked="0"/>
    </xf>
    <xf numFmtId="0" fontId="94" fillId="0" borderId="216" xfId="0" applyFont="1" applyBorder="1" applyAlignment="1">
      <alignment horizontal="right" vertical="center"/>
    </xf>
    <xf numFmtId="0" fontId="94" fillId="3" borderId="216" xfId="0" applyFont="1" applyFill="1" applyBorder="1" applyAlignment="1">
      <alignment horizontal="right" vertical="center"/>
    </xf>
    <xf numFmtId="0" fontId="205" fillId="19" borderId="52" xfId="0" applyFont="1" applyFill="1" applyBorder="1">
      <alignment vertical="center"/>
    </xf>
    <xf numFmtId="0" fontId="94" fillId="0" borderId="241" xfId="0" applyFont="1" applyBorder="1" applyAlignment="1" applyProtection="1">
      <alignment horizontal="right" vertical="center"/>
      <protection locked="0"/>
    </xf>
    <xf numFmtId="0" fontId="94" fillId="3" borderId="241" xfId="0" applyFont="1" applyFill="1" applyBorder="1" applyAlignment="1" applyProtection="1">
      <alignment horizontal="right" vertical="center"/>
      <protection locked="0"/>
    </xf>
    <xf numFmtId="0" fontId="74" fillId="0" borderId="4" xfId="0" applyFont="1" applyBorder="1">
      <alignment vertical="center"/>
    </xf>
    <xf numFmtId="0" fontId="205" fillId="11" borderId="52" xfId="0" applyFont="1" applyFill="1" applyBorder="1">
      <alignment vertical="center"/>
    </xf>
    <xf numFmtId="0" fontId="94" fillId="3" borderId="214" xfId="0" applyFont="1" applyFill="1" applyBorder="1" applyAlignment="1">
      <alignment horizontal="right" vertical="center"/>
    </xf>
    <xf numFmtId="0" fontId="94" fillId="3" borderId="215" xfId="0" applyFont="1" applyFill="1" applyBorder="1" applyAlignment="1">
      <alignment horizontal="right" vertical="center"/>
    </xf>
    <xf numFmtId="0" fontId="248" fillId="0" borderId="33" xfId="0" applyFont="1" applyBorder="1">
      <alignment vertical="center"/>
    </xf>
    <xf numFmtId="0" fontId="248" fillId="0" borderId="111" xfId="0" applyFont="1" applyBorder="1">
      <alignment vertical="center"/>
    </xf>
    <xf numFmtId="0" fontId="249" fillId="0" borderId="17" xfId="0" applyFont="1" applyBorder="1">
      <alignment vertical="center"/>
    </xf>
    <xf numFmtId="0" fontId="248" fillId="0" borderId="15" xfId="0" applyFont="1" applyBorder="1">
      <alignment vertical="center"/>
    </xf>
    <xf numFmtId="0" fontId="205" fillId="20" borderId="52" xfId="0" applyFont="1" applyFill="1" applyBorder="1">
      <alignment vertical="center"/>
    </xf>
    <xf numFmtId="0" fontId="94" fillId="0" borderId="119" xfId="0" applyFont="1" applyBorder="1" applyAlignment="1">
      <alignment horizontal="right" vertical="center"/>
    </xf>
    <xf numFmtId="0" fontId="94" fillId="3" borderId="119" xfId="0" applyFont="1" applyFill="1" applyBorder="1" applyAlignment="1">
      <alignment horizontal="right" vertical="center"/>
    </xf>
    <xf numFmtId="0" fontId="99" fillId="0" borderId="81" xfId="0" applyFont="1" applyBorder="1" applyAlignment="1" applyProtection="1">
      <alignment horizontal="center" vertical="center"/>
      <protection locked="0"/>
    </xf>
    <xf numFmtId="0" fontId="255" fillId="0" borderId="8" xfId="0" applyFont="1" applyBorder="1" applyProtection="1">
      <alignment vertical="center"/>
      <protection locked="0"/>
    </xf>
    <xf numFmtId="0" fontId="94" fillId="0" borderId="120" xfId="0" applyFont="1" applyBorder="1" applyAlignment="1">
      <alignment horizontal="right" vertical="center"/>
    </xf>
    <xf numFmtId="0" fontId="94" fillId="3" borderId="120" xfId="0" applyFont="1" applyFill="1" applyBorder="1" applyAlignment="1">
      <alignment horizontal="right" vertical="center"/>
    </xf>
    <xf numFmtId="0" fontId="129" fillId="0" borderId="11" xfId="0" applyFont="1" applyBorder="1">
      <alignment vertical="center"/>
    </xf>
    <xf numFmtId="0" fontId="254" fillId="0" borderId="0" xfId="0" applyFont="1" applyAlignment="1">
      <alignment vertical="center" wrapText="1"/>
    </xf>
    <xf numFmtId="0" fontId="26" fillId="13" borderId="125" xfId="0" applyFont="1" applyFill="1" applyBorder="1">
      <alignment vertical="center"/>
    </xf>
    <xf numFmtId="0" fontId="98" fillId="11" borderId="31" xfId="0" applyFont="1" applyFill="1" applyBorder="1">
      <alignment vertical="center"/>
    </xf>
    <xf numFmtId="0" fontId="72" fillId="11" borderId="33" xfId="0" applyFont="1" applyFill="1" applyBorder="1">
      <alignment vertical="center"/>
    </xf>
    <xf numFmtId="0" fontId="72" fillId="11" borderId="34" xfId="0" applyFont="1" applyFill="1" applyBorder="1">
      <alignment vertical="center"/>
    </xf>
    <xf numFmtId="0" fontId="25" fillId="0" borderId="58" xfId="0" applyFont="1" applyBorder="1">
      <alignment vertical="center"/>
    </xf>
    <xf numFmtId="0" fontId="72" fillId="0" borderId="111" xfId="0" applyFont="1" applyBorder="1">
      <alignment vertical="center"/>
    </xf>
    <xf numFmtId="0" fontId="27" fillId="0" borderId="59" xfId="0" applyFont="1" applyBorder="1">
      <alignment vertical="center"/>
    </xf>
    <xf numFmtId="0" fontId="25" fillId="0" borderId="17" xfId="0" applyFont="1" applyBorder="1">
      <alignment vertical="center"/>
    </xf>
    <xf numFmtId="0" fontId="27" fillId="0" borderId="13" xfId="0" applyFont="1" applyBorder="1">
      <alignment vertical="center"/>
    </xf>
    <xf numFmtId="0" fontId="25" fillId="0" borderId="30" xfId="0" applyFont="1" applyBorder="1">
      <alignment vertical="center"/>
    </xf>
    <xf numFmtId="0" fontId="72" fillId="0" borderId="15" xfId="0" applyFont="1" applyBorder="1">
      <alignment vertical="center"/>
    </xf>
    <xf numFmtId="0" fontId="94" fillId="0" borderId="101" xfId="0" applyFont="1" applyBorder="1" applyAlignment="1">
      <alignment horizontal="right" vertical="center"/>
    </xf>
    <xf numFmtId="0" fontId="98" fillId="0" borderId="81" xfId="0" applyFont="1" applyBorder="1" applyAlignment="1" applyProtection="1">
      <alignment horizontal="center" vertical="center"/>
      <protection locked="0"/>
    </xf>
    <xf numFmtId="0" fontId="27" fillId="0" borderId="8" xfId="0" applyFont="1" applyBorder="1" applyProtection="1">
      <alignment vertical="center"/>
      <protection locked="0"/>
    </xf>
    <xf numFmtId="0" fontId="27" fillId="0" borderId="9" xfId="0" applyFont="1" applyBorder="1" applyProtection="1">
      <alignment vertical="center"/>
      <protection locked="0"/>
    </xf>
    <xf numFmtId="0" fontId="23" fillId="0" borderId="11" xfId="0" applyFont="1" applyBorder="1">
      <alignment vertical="center"/>
    </xf>
    <xf numFmtId="0" fontId="23" fillId="0" borderId="13" xfId="0" applyFont="1" applyBorder="1">
      <alignment vertical="center"/>
    </xf>
    <xf numFmtId="0" fontId="72" fillId="0" borderId="13" xfId="0" applyFont="1" applyBorder="1">
      <alignment vertical="center"/>
    </xf>
    <xf numFmtId="0" fontId="25" fillId="0" borderId="28" xfId="0" applyFont="1" applyBorder="1">
      <alignment vertical="center"/>
    </xf>
    <xf numFmtId="0" fontId="72" fillId="0" borderId="62" xfId="0" applyFont="1" applyBorder="1">
      <alignment vertical="center"/>
    </xf>
    <xf numFmtId="0" fontId="26" fillId="0" borderId="58" xfId="0" applyFont="1" applyBorder="1">
      <alignment vertical="center"/>
    </xf>
    <xf numFmtId="0" fontId="26" fillId="0" borderId="63" xfId="0" applyFont="1" applyBorder="1">
      <alignment vertical="center"/>
    </xf>
    <xf numFmtId="188" fontId="283" fillId="0" borderId="11" xfId="0" applyNumberFormat="1" applyFont="1" applyBorder="1">
      <alignment vertical="center"/>
    </xf>
    <xf numFmtId="188" fontId="283" fillId="0" borderId="95" xfId="0" applyNumberFormat="1" applyFont="1" applyBorder="1">
      <alignment vertical="center"/>
    </xf>
    <xf numFmtId="188" fontId="283" fillId="0" borderId="303" xfId="0" applyNumberFormat="1" applyFont="1" applyBorder="1">
      <alignment vertical="center"/>
    </xf>
    <xf numFmtId="188" fontId="288" fillId="0" borderId="11" xfId="0" applyNumberFormat="1" applyFont="1" applyBorder="1">
      <alignment vertical="center"/>
    </xf>
    <xf numFmtId="188" fontId="289" fillId="0" borderId="94" xfId="0" applyNumberFormat="1" applyFont="1" applyBorder="1">
      <alignment vertical="center"/>
    </xf>
    <xf numFmtId="188" fontId="289" fillId="0" borderId="96" xfId="0" applyNumberFormat="1" applyFont="1" applyBorder="1">
      <alignment vertical="center"/>
    </xf>
    <xf numFmtId="0" fontId="231" fillId="0" borderId="15" xfId="0" applyFont="1" applyBorder="1" applyAlignment="1">
      <alignment horizontal="left"/>
    </xf>
    <xf numFmtId="0" fontId="27" fillId="0" borderId="0" xfId="0" applyFont="1" applyAlignment="1"/>
    <xf numFmtId="0" fontId="27" fillId="5" borderId="0" xfId="0" applyFont="1" applyFill="1" applyAlignment="1"/>
    <xf numFmtId="0" fontId="94" fillId="0" borderId="42" xfId="0" applyFont="1" applyBorder="1" applyAlignment="1" applyProtection="1">
      <alignment horizontal="right" vertical="center"/>
      <protection locked="0"/>
    </xf>
    <xf numFmtId="0" fontId="8" fillId="0" borderId="11" xfId="0" applyFont="1" applyBorder="1" applyAlignment="1" applyProtection="1">
      <alignment horizontal="center" vertical="center"/>
      <protection hidden="1"/>
    </xf>
    <xf numFmtId="0" fontId="281" fillId="0" borderId="57" xfId="0" applyFont="1" applyBorder="1" applyAlignment="1">
      <alignment horizontal="center" vertical="center" wrapText="1"/>
    </xf>
    <xf numFmtId="0" fontId="291" fillId="0" borderId="57" xfId="0" applyFont="1" applyBorder="1" applyAlignment="1">
      <alignment horizontal="center" vertical="center" wrapText="1"/>
    </xf>
    <xf numFmtId="0" fontId="249" fillId="0" borderId="56" xfId="0" applyFont="1" applyBorder="1" applyProtection="1">
      <alignment vertical="center"/>
      <protection hidden="1"/>
    </xf>
    <xf numFmtId="0" fontId="254" fillId="0" borderId="2" xfId="0" applyFont="1" applyBorder="1" applyAlignment="1">
      <alignment vertical="center" wrapText="1"/>
    </xf>
    <xf numFmtId="0" fontId="259" fillId="0" borderId="235" xfId="0" applyFont="1" applyBorder="1" applyProtection="1">
      <alignment vertical="center"/>
      <protection locked="0"/>
    </xf>
    <xf numFmtId="180" fontId="249" fillId="0" borderId="4" xfId="0" applyNumberFormat="1" applyFont="1" applyBorder="1" applyProtection="1">
      <alignment vertical="center"/>
      <protection hidden="1"/>
    </xf>
    <xf numFmtId="0" fontId="96" fillId="0" borderId="0" xfId="0" applyFont="1">
      <alignment vertical="center"/>
    </xf>
    <xf numFmtId="0" fontId="248" fillId="0" borderId="0" xfId="0" applyFont="1" applyProtection="1">
      <alignment vertical="center"/>
      <protection hidden="1"/>
    </xf>
    <xf numFmtId="0" fontId="254" fillId="0" borderId="111" xfId="0" applyFont="1" applyBorder="1">
      <alignment vertical="center"/>
    </xf>
    <xf numFmtId="0" fontId="249" fillId="0" borderId="4" xfId="0" applyFont="1" applyBorder="1" applyProtection="1">
      <alignment vertical="center"/>
      <protection hidden="1"/>
    </xf>
    <xf numFmtId="0" fontId="254" fillId="0" borderId="114" xfId="0" applyFont="1" applyBorder="1">
      <alignment vertical="center"/>
    </xf>
    <xf numFmtId="0" fontId="261" fillId="0" borderId="63" xfId="0" applyFont="1" applyBorder="1" applyAlignment="1">
      <alignment vertical="center" wrapText="1"/>
    </xf>
    <xf numFmtId="0" fontId="252" fillId="15" borderId="137" xfId="0" applyFont="1" applyFill="1" applyBorder="1" applyAlignment="1" applyProtection="1">
      <alignment vertical="top"/>
      <protection locked="0"/>
    </xf>
    <xf numFmtId="0" fontId="252" fillId="15" borderId="10" xfId="0" applyFont="1" applyFill="1" applyBorder="1" applyAlignment="1" applyProtection="1">
      <alignment vertical="top"/>
      <protection locked="0"/>
    </xf>
    <xf numFmtId="0" fontId="252" fillId="15" borderId="231" xfId="0" applyFont="1" applyFill="1" applyBorder="1" applyAlignment="1" applyProtection="1">
      <alignment vertical="top"/>
      <protection locked="0"/>
    </xf>
    <xf numFmtId="0" fontId="259" fillId="0" borderId="1" xfId="0" applyFont="1" applyBorder="1" applyProtection="1">
      <alignment vertical="center"/>
      <protection hidden="1"/>
    </xf>
    <xf numFmtId="0" fontId="259" fillId="0" borderId="19" xfId="0" applyFont="1" applyBorder="1" applyProtection="1">
      <alignment vertical="center"/>
      <protection hidden="1"/>
    </xf>
    <xf numFmtId="0" fontId="259" fillId="0" borderId="4" xfId="0" applyFont="1" applyBorder="1" applyProtection="1">
      <alignment vertical="center"/>
      <protection hidden="1"/>
    </xf>
    <xf numFmtId="0" fontId="259" fillId="0" borderId="5" xfId="0" applyFont="1" applyBorder="1" applyProtection="1">
      <alignment vertical="center"/>
      <protection hidden="1"/>
    </xf>
    <xf numFmtId="0" fontId="99" fillId="0" borderId="61" xfId="0" applyFont="1" applyBorder="1">
      <alignment vertical="center"/>
    </xf>
    <xf numFmtId="0" fontId="99" fillId="21" borderId="2" xfId="0" applyFont="1" applyFill="1" applyBorder="1">
      <alignment vertical="center"/>
    </xf>
    <xf numFmtId="0" fontId="99" fillId="0" borderId="3" xfId="0" applyFont="1" applyBorder="1">
      <alignment vertical="center"/>
    </xf>
    <xf numFmtId="0" fontId="99" fillId="0" borderId="1" xfId="0" applyFont="1" applyBorder="1">
      <alignment vertical="center"/>
    </xf>
    <xf numFmtId="0" fontId="99" fillId="0" borderId="18" xfId="0" applyFont="1" applyBorder="1">
      <alignment vertical="center"/>
    </xf>
    <xf numFmtId="0" fontId="99" fillId="21" borderId="0" xfId="0" applyFont="1" applyFill="1">
      <alignment vertical="center"/>
    </xf>
    <xf numFmtId="0" fontId="99" fillId="0" borderId="6" xfId="0" applyFont="1" applyBorder="1">
      <alignment vertical="center"/>
    </xf>
    <xf numFmtId="0" fontId="99" fillId="0" borderId="271" xfId="0" applyFont="1" applyBorder="1">
      <alignment vertical="center"/>
    </xf>
    <xf numFmtId="0" fontId="99" fillId="0" borderId="2" xfId="0" applyFont="1" applyBorder="1">
      <alignment vertical="center"/>
    </xf>
    <xf numFmtId="0" fontId="99" fillId="0" borderId="110" xfId="0" applyFont="1" applyBorder="1">
      <alignment vertical="center"/>
    </xf>
    <xf numFmtId="0" fontId="99" fillId="0" borderId="276" xfId="0" applyFont="1" applyBorder="1">
      <alignment vertical="center"/>
    </xf>
    <xf numFmtId="0" fontId="99" fillId="0" borderId="272" xfId="0" applyFont="1" applyBorder="1">
      <alignment vertical="center"/>
    </xf>
    <xf numFmtId="0" fontId="99" fillId="0" borderId="270" xfId="0" applyFont="1" applyBorder="1">
      <alignment vertical="center"/>
    </xf>
    <xf numFmtId="0" fontId="99" fillId="0" borderId="273" xfId="0" applyFont="1" applyBorder="1">
      <alignment vertical="center"/>
    </xf>
    <xf numFmtId="0" fontId="252" fillId="15" borderId="286" xfId="0" applyFont="1" applyFill="1" applyBorder="1" applyAlignment="1" applyProtection="1">
      <alignment vertical="top"/>
      <protection locked="0"/>
    </xf>
    <xf numFmtId="0" fontId="252" fillId="15" borderId="267" xfId="0" applyFont="1" applyFill="1" applyBorder="1" applyAlignment="1" applyProtection="1">
      <alignment vertical="top"/>
      <protection locked="0"/>
    </xf>
    <xf numFmtId="0" fontId="249" fillId="0" borderId="104" xfId="0" applyFont="1" applyBorder="1" applyAlignment="1" applyProtection="1">
      <alignment vertical="center" shrinkToFit="1"/>
      <protection locked="0"/>
    </xf>
    <xf numFmtId="0" fontId="249" fillId="0" borderId="105" xfId="0" applyFont="1" applyBorder="1" applyAlignment="1" applyProtection="1">
      <alignment vertical="center" shrinkToFit="1"/>
      <protection locked="0"/>
    </xf>
    <xf numFmtId="0" fontId="129" fillId="0" borderId="105" xfId="0" applyFont="1" applyBorder="1" applyProtection="1">
      <alignment vertical="center"/>
      <protection locked="0"/>
    </xf>
    <xf numFmtId="0" fontId="254" fillId="0" borderId="31" xfId="0" applyFont="1" applyBorder="1">
      <alignment vertical="center"/>
    </xf>
    <xf numFmtId="0" fontId="263" fillId="0" borderId="105" xfId="0" applyFont="1" applyBorder="1">
      <alignment vertical="center"/>
    </xf>
    <xf numFmtId="0" fontId="249" fillId="0" borderId="56" xfId="0" applyFont="1" applyBorder="1">
      <alignment vertical="center"/>
    </xf>
    <xf numFmtId="0" fontId="129" fillId="0" borderId="310" xfId="0" applyFont="1" applyBorder="1" applyProtection="1">
      <alignment vertical="center"/>
      <protection locked="0"/>
    </xf>
    <xf numFmtId="0" fontId="249" fillId="0" borderId="310" xfId="0" applyFont="1" applyBorder="1" applyAlignment="1" applyProtection="1">
      <alignment vertical="center" shrinkToFit="1"/>
      <protection locked="0"/>
    </xf>
    <xf numFmtId="0" fontId="254" fillId="0" borderId="23" xfId="0" applyFont="1" applyBorder="1" applyAlignment="1">
      <alignment vertical="center" wrapText="1"/>
    </xf>
    <xf numFmtId="0" fontId="254" fillId="0" borderId="118" xfId="0" applyFont="1" applyBorder="1" applyAlignment="1">
      <alignment vertical="center" wrapText="1"/>
    </xf>
    <xf numFmtId="0" fontId="249" fillId="0" borderId="104" xfId="0" applyFont="1" applyBorder="1" applyProtection="1">
      <alignment vertical="center"/>
      <protection locked="0"/>
    </xf>
    <xf numFmtId="0" fontId="249" fillId="0" borderId="105" xfId="0" applyFont="1" applyBorder="1" applyProtection="1">
      <alignment vertical="center"/>
      <protection locked="0"/>
    </xf>
    <xf numFmtId="0" fontId="249" fillId="0" borderId="310" xfId="0" applyFont="1" applyBorder="1" applyProtection="1">
      <alignment vertical="center"/>
      <protection locked="0"/>
    </xf>
    <xf numFmtId="0" fontId="249" fillId="0" borderId="204" xfId="0" applyFont="1" applyBorder="1" applyProtection="1">
      <alignment vertical="center"/>
      <protection locked="0" hidden="1"/>
    </xf>
    <xf numFmtId="0" fontId="249" fillId="0" borderId="105" xfId="0" applyFont="1" applyBorder="1" applyProtection="1">
      <alignment vertical="center"/>
      <protection locked="0" hidden="1"/>
    </xf>
    <xf numFmtId="0" fontId="259" fillId="0" borderId="28" xfId="0" applyFont="1" applyBorder="1">
      <alignment vertical="center"/>
    </xf>
    <xf numFmtId="0" fontId="249" fillId="0" borderId="1" xfId="0" applyFont="1" applyBorder="1" applyAlignment="1">
      <alignment vertical="center" wrapText="1"/>
    </xf>
    <xf numFmtId="0" fontId="249" fillId="0" borderId="2" xfId="0" applyFont="1" applyBorder="1" applyAlignment="1">
      <alignment vertical="center" wrapText="1"/>
    </xf>
    <xf numFmtId="0" fontId="249" fillId="0" borderId="3" xfId="0" applyFont="1" applyBorder="1" applyAlignment="1">
      <alignment vertical="center" wrapText="1"/>
    </xf>
    <xf numFmtId="0" fontId="249" fillId="0" borderId="271" xfId="0" applyFont="1" applyBorder="1" applyAlignment="1">
      <alignment vertical="center" wrapText="1"/>
    </xf>
    <xf numFmtId="0" fontId="249" fillId="0" borderId="276" xfId="0" applyFont="1" applyBorder="1" applyAlignment="1">
      <alignment vertical="center" wrapText="1"/>
    </xf>
    <xf numFmtId="0" fontId="249" fillId="0" borderId="277" xfId="0" applyFont="1" applyBorder="1" applyAlignment="1">
      <alignment vertical="center" wrapText="1"/>
    </xf>
    <xf numFmtId="0" fontId="259" fillId="0" borderId="110" xfId="0" applyFont="1" applyBorder="1" applyProtection="1">
      <alignment vertical="center"/>
      <protection hidden="1"/>
    </xf>
    <xf numFmtId="0" fontId="259" fillId="0" borderId="270" xfId="0" applyFont="1" applyBorder="1" applyProtection="1">
      <alignment vertical="center"/>
      <protection hidden="1"/>
    </xf>
    <xf numFmtId="0" fontId="252" fillId="15" borderId="238" xfId="0" applyFont="1" applyFill="1" applyBorder="1" applyAlignment="1" applyProtection="1">
      <alignment vertical="top"/>
      <protection locked="0"/>
    </xf>
    <xf numFmtId="0" fontId="254" fillId="0" borderId="204" xfId="0" applyFont="1" applyBorder="1" applyAlignment="1"/>
    <xf numFmtId="0" fontId="254" fillId="0" borderId="121" xfId="0" applyFont="1" applyBorder="1" applyAlignment="1"/>
    <xf numFmtId="0" fontId="261" fillId="0" borderId="110" xfId="0" applyFont="1" applyBorder="1" applyAlignment="1">
      <alignment vertical="center" wrapText="1"/>
    </xf>
    <xf numFmtId="0" fontId="261" fillId="0" borderId="98" xfId="0" applyFont="1" applyBorder="1" applyAlignment="1">
      <alignment vertical="center" wrapText="1"/>
    </xf>
    <xf numFmtId="0" fontId="261" fillId="0" borderId="114" xfId="0" applyFont="1" applyBorder="1" applyAlignment="1">
      <alignment vertical="center" wrapText="1"/>
    </xf>
    <xf numFmtId="0" fontId="254" fillId="0" borderId="110" xfId="0" applyFont="1" applyBorder="1">
      <alignment vertical="center"/>
    </xf>
    <xf numFmtId="0" fontId="254" fillId="0" borderId="98" xfId="0" applyFont="1" applyBorder="1">
      <alignment vertical="center"/>
    </xf>
    <xf numFmtId="0" fontId="96" fillId="0" borderId="58" xfId="0" applyFont="1" applyBorder="1" applyAlignment="1">
      <alignment vertical="top"/>
    </xf>
    <xf numFmtId="0" fontId="96" fillId="0" borderId="111" xfId="0" applyFont="1" applyBorder="1" applyAlignment="1">
      <alignment vertical="top"/>
    </xf>
    <xf numFmtId="0" fontId="96" fillId="0" borderId="59" xfId="0" applyFont="1" applyBorder="1" applyAlignment="1">
      <alignment vertical="top"/>
    </xf>
    <xf numFmtId="0" fontId="254" fillId="0" borderId="334" xfId="0" applyFont="1" applyBorder="1">
      <alignment vertical="center"/>
    </xf>
    <xf numFmtId="0" fontId="254" fillId="0" borderId="107" xfId="0" applyFont="1" applyBorder="1">
      <alignment vertical="center"/>
    </xf>
    <xf numFmtId="0" fontId="261" fillId="0" borderId="101" xfId="0" applyFont="1" applyBorder="1" applyAlignment="1">
      <alignment vertical="center" wrapText="1"/>
    </xf>
    <xf numFmtId="0" fontId="254" fillId="0" borderId="22" xfId="0" applyFont="1" applyBorder="1">
      <alignment vertical="center"/>
    </xf>
    <xf numFmtId="0" fontId="254" fillId="0" borderId="63" xfId="0" applyFont="1" applyBorder="1">
      <alignment vertical="center"/>
    </xf>
    <xf numFmtId="0" fontId="254" fillId="0" borderId="220" xfId="0" applyFont="1" applyBorder="1">
      <alignment vertical="center"/>
    </xf>
    <xf numFmtId="0" fontId="254" fillId="0" borderId="14" xfId="0" applyFont="1" applyBorder="1">
      <alignment vertical="center"/>
    </xf>
    <xf numFmtId="0" fontId="254" fillId="0" borderId="103" xfId="0" applyFont="1" applyBorder="1">
      <alignment vertical="center"/>
    </xf>
    <xf numFmtId="0" fontId="261" fillId="0" borderId="22" xfId="0" applyFont="1" applyBorder="1" applyAlignment="1">
      <alignment vertical="center" wrapText="1"/>
    </xf>
    <xf numFmtId="0" fontId="261" fillId="0" borderId="26" xfId="0" applyFont="1" applyBorder="1" applyAlignment="1">
      <alignment vertical="center" wrapText="1"/>
    </xf>
    <xf numFmtId="0" fontId="261" fillId="0" borderId="62" xfId="0" applyFont="1" applyBorder="1" applyAlignment="1">
      <alignment vertical="center" wrapText="1"/>
    </xf>
    <xf numFmtId="0" fontId="248" fillId="21" borderId="0" xfId="0" applyFont="1" applyFill="1">
      <alignment vertical="center"/>
    </xf>
    <xf numFmtId="177" fontId="256" fillId="0" borderId="111" xfId="0" applyNumberFormat="1" applyFont="1" applyBorder="1">
      <alignment vertical="center"/>
    </xf>
    <xf numFmtId="177" fontId="256" fillId="0" borderId="11" xfId="0" applyNumberFormat="1" applyFont="1" applyBorder="1">
      <alignment vertical="center"/>
    </xf>
    <xf numFmtId="0" fontId="252" fillId="0" borderId="1" xfId="0" applyFont="1" applyBorder="1">
      <alignment vertical="center"/>
    </xf>
    <xf numFmtId="0" fontId="252" fillId="0" borderId="2" xfId="0" applyFont="1" applyBorder="1">
      <alignment vertical="center"/>
    </xf>
    <xf numFmtId="0" fontId="252" fillId="0" borderId="14" xfId="0" applyFont="1" applyBorder="1">
      <alignment vertical="center"/>
    </xf>
    <xf numFmtId="0" fontId="252" fillId="0" borderId="15" xfId="0" applyFont="1" applyBorder="1">
      <alignment vertical="center"/>
    </xf>
    <xf numFmtId="177" fontId="259" fillId="0" borderId="2" xfId="0" applyNumberFormat="1" applyFont="1" applyBorder="1" applyAlignment="1" applyProtection="1">
      <alignment vertical="center" shrinkToFit="1"/>
      <protection hidden="1"/>
    </xf>
    <xf numFmtId="177" fontId="259" fillId="0" borderId="15" xfId="0" applyNumberFormat="1" applyFont="1" applyBorder="1" applyAlignment="1" applyProtection="1">
      <alignment vertical="center" shrinkToFit="1"/>
      <protection hidden="1"/>
    </xf>
    <xf numFmtId="0" fontId="252" fillId="0" borderId="3" xfId="0" applyFont="1" applyBorder="1">
      <alignment vertical="center"/>
    </xf>
    <xf numFmtId="0" fontId="252" fillId="0" borderId="62" xfId="0" applyFont="1" applyBorder="1">
      <alignment vertical="center"/>
    </xf>
    <xf numFmtId="177" fontId="256" fillId="0" borderId="28" xfId="0" applyNumberFormat="1" applyFont="1" applyBorder="1">
      <alignment vertical="center"/>
    </xf>
    <xf numFmtId="0" fontId="162" fillId="0" borderId="33" xfId="0" applyFont="1" applyBorder="1">
      <alignment vertical="center"/>
    </xf>
    <xf numFmtId="0" fontId="248" fillId="0" borderId="31" xfId="0" applyFont="1" applyBorder="1">
      <alignment vertical="center"/>
    </xf>
    <xf numFmtId="0" fontId="248" fillId="0" borderId="34" xfId="0" applyFont="1" applyBorder="1">
      <alignment vertical="center"/>
    </xf>
    <xf numFmtId="0" fontId="99" fillId="0" borderId="31" xfId="0" applyFont="1" applyBorder="1" applyAlignment="1">
      <alignment vertical="top"/>
    </xf>
    <xf numFmtId="0" fontId="99" fillId="0" borderId="33" xfId="0" applyFont="1" applyBorder="1" applyAlignment="1">
      <alignment vertical="top"/>
    </xf>
    <xf numFmtId="0" fontId="99" fillId="0" borderId="34" xfId="0" applyFont="1" applyBorder="1" applyAlignment="1">
      <alignment vertical="top"/>
    </xf>
    <xf numFmtId="0" fontId="99" fillId="0" borderId="31" xfId="0" applyFont="1" applyBorder="1" applyAlignment="1">
      <alignment vertical="top" wrapText="1"/>
    </xf>
    <xf numFmtId="0" fontId="99" fillId="0" borderId="33" xfId="0" applyFont="1" applyBorder="1" applyAlignment="1">
      <alignment vertical="top" wrapText="1"/>
    </xf>
    <xf numFmtId="0" fontId="251" fillId="0" borderId="1" xfId="0" applyFont="1" applyBorder="1">
      <alignment vertical="center"/>
    </xf>
    <xf numFmtId="0" fontId="251" fillId="0" borderId="2" xfId="0" applyFont="1" applyBorder="1">
      <alignment vertical="center"/>
    </xf>
    <xf numFmtId="0" fontId="251" fillId="0" borderId="3" xfId="0" applyFont="1" applyBorder="1">
      <alignment vertical="center"/>
    </xf>
    <xf numFmtId="0" fontId="251" fillId="0" borderId="14" xfId="0" applyFont="1" applyBorder="1">
      <alignment vertical="center"/>
    </xf>
    <xf numFmtId="0" fontId="251" fillId="0" borderId="15" xfId="0" applyFont="1" applyBorder="1">
      <alignment vertical="center"/>
    </xf>
    <xf numFmtId="0" fontId="251" fillId="0" borderId="62" xfId="0" applyFont="1" applyBorder="1">
      <alignment vertical="center"/>
    </xf>
    <xf numFmtId="0" fontId="254" fillId="0" borderId="8" xfId="0" applyFont="1" applyBorder="1">
      <alignment vertical="center"/>
    </xf>
    <xf numFmtId="0" fontId="254" fillId="0" borderId="10" xfId="0" applyFont="1" applyBorder="1">
      <alignment vertical="center"/>
    </xf>
    <xf numFmtId="0" fontId="254" fillId="0" borderId="27" xfId="0" applyFont="1" applyBorder="1">
      <alignment vertical="center"/>
    </xf>
    <xf numFmtId="0" fontId="99" fillId="15" borderId="286" xfId="0" applyFont="1" applyFill="1" applyBorder="1" applyAlignment="1" applyProtection="1">
      <alignment horizontal="right" vertical="top"/>
      <protection locked="0"/>
    </xf>
    <xf numFmtId="0" fontId="99" fillId="15" borderId="103" xfId="0" applyFont="1" applyFill="1" applyBorder="1" applyAlignment="1" applyProtection="1">
      <alignment horizontal="right" vertical="top"/>
      <protection locked="0"/>
    </xf>
    <xf numFmtId="0" fontId="99" fillId="15" borderId="238" xfId="0" applyFont="1" applyFill="1" applyBorder="1" applyAlignment="1" applyProtection="1">
      <alignment horizontal="right" vertical="top"/>
      <protection locked="0"/>
    </xf>
    <xf numFmtId="0" fontId="99" fillId="15" borderId="52" xfId="0" applyFont="1" applyFill="1" applyBorder="1" applyAlignment="1" applyProtection="1">
      <alignment horizontal="right" vertical="top"/>
      <protection locked="0"/>
    </xf>
    <xf numFmtId="0" fontId="99" fillId="15" borderId="137" xfId="0" applyFont="1" applyFill="1" applyBorder="1" applyAlignment="1" applyProtection="1">
      <alignment horizontal="right" vertical="top"/>
      <protection locked="0"/>
    </xf>
    <xf numFmtId="0" fontId="99" fillId="15" borderId="81" xfId="0" applyFont="1" applyFill="1" applyBorder="1" applyAlignment="1" applyProtection="1">
      <alignment horizontal="right" vertical="top"/>
      <protection locked="0"/>
    </xf>
    <xf numFmtId="0" fontId="99" fillId="15" borderId="231" xfId="0" applyFont="1" applyFill="1" applyBorder="1" applyAlignment="1" applyProtection="1">
      <alignment horizontal="right" vertical="top"/>
      <protection locked="0"/>
    </xf>
    <xf numFmtId="0" fontId="99" fillId="0" borderId="0" xfId="0" applyFont="1">
      <alignment vertical="center"/>
    </xf>
    <xf numFmtId="177" fontId="230" fillId="0" borderId="325" xfId="0" applyNumberFormat="1" applyFont="1" applyBorder="1" applyAlignment="1" applyProtection="1">
      <alignment vertical="top"/>
      <protection locked="0"/>
    </xf>
    <xf numFmtId="177" fontId="230" fillId="0" borderId="323" xfId="0" applyNumberFormat="1" applyFont="1" applyBorder="1" applyAlignment="1" applyProtection="1">
      <alignment vertical="top"/>
      <protection locked="0"/>
    </xf>
    <xf numFmtId="177" fontId="231" fillId="0" borderId="17" xfId="0" applyNumberFormat="1" applyFont="1" applyBorder="1" applyAlignment="1" applyProtection="1">
      <alignment vertical="top"/>
      <protection locked="0"/>
    </xf>
    <xf numFmtId="177" fontId="231" fillId="0" borderId="13" xfId="0" applyNumberFormat="1" applyFont="1" applyBorder="1" applyAlignment="1" applyProtection="1">
      <alignment vertical="top"/>
      <protection locked="0"/>
    </xf>
    <xf numFmtId="177" fontId="230" fillId="0" borderId="22" xfId="0" applyNumberFormat="1" applyFont="1" applyBorder="1" applyAlignment="1" applyProtection="1">
      <alignment vertical="top"/>
      <protection locked="0"/>
    </xf>
    <xf numFmtId="177" fontId="230" fillId="0" borderId="26" xfId="0" applyNumberFormat="1" applyFont="1" applyBorder="1" applyAlignment="1" applyProtection="1">
      <alignment vertical="top"/>
      <protection locked="0"/>
    </xf>
    <xf numFmtId="177" fontId="230" fillId="0" borderId="42" xfId="0" applyNumberFormat="1" applyFont="1" applyBorder="1" applyAlignment="1" applyProtection="1">
      <alignment vertical="top"/>
      <protection locked="0"/>
    </xf>
    <xf numFmtId="177" fontId="230" fillId="0" borderId="99" xfId="0" applyNumberFormat="1" applyFont="1" applyBorder="1" applyAlignment="1" applyProtection="1">
      <alignment vertical="top"/>
      <protection locked="0"/>
    </xf>
    <xf numFmtId="177" fontId="230" fillId="0" borderId="46" xfId="0" applyNumberFormat="1" applyFont="1" applyBorder="1" applyAlignment="1" applyProtection="1">
      <alignment vertical="top"/>
      <protection locked="0"/>
    </xf>
    <xf numFmtId="177" fontId="231" fillId="0" borderId="24" xfId="0" applyNumberFormat="1" applyFont="1" applyBorder="1" applyAlignment="1" applyProtection="1">
      <alignment vertical="top"/>
      <protection locked="0"/>
    </xf>
    <xf numFmtId="177" fontId="231" fillId="0" borderId="9" xfId="0" applyNumberFormat="1" applyFont="1" applyBorder="1" applyAlignment="1" applyProtection="1">
      <alignment vertical="top"/>
      <protection locked="0"/>
    </xf>
    <xf numFmtId="177" fontId="230" fillId="0" borderId="326" xfId="0" applyNumberFormat="1" applyFont="1" applyBorder="1" applyAlignment="1" applyProtection="1">
      <alignment vertical="top"/>
      <protection locked="0"/>
    </xf>
    <xf numFmtId="177" fontId="231" fillId="0" borderId="12" xfId="0" applyNumberFormat="1" applyFont="1" applyBorder="1" applyAlignment="1" applyProtection="1">
      <alignment vertical="top"/>
      <protection locked="0"/>
    </xf>
    <xf numFmtId="177" fontId="230" fillId="0" borderId="21" xfId="0" applyNumberFormat="1" applyFont="1" applyBorder="1" applyAlignment="1" applyProtection="1">
      <alignment vertical="top"/>
      <protection locked="0"/>
    </xf>
    <xf numFmtId="0" fontId="98" fillId="0" borderId="317" xfId="0" applyFont="1" applyBorder="1" applyAlignment="1"/>
    <xf numFmtId="0" fontId="98" fillId="0" borderId="312" xfId="0" applyFont="1" applyBorder="1" applyAlignment="1"/>
    <xf numFmtId="0" fontId="98" fillId="0" borderId="313" xfId="0" applyFont="1" applyBorder="1" applyAlignment="1"/>
    <xf numFmtId="0" fontId="98" fillId="0" borderId="24" xfId="0" applyFont="1" applyBorder="1" applyAlignment="1"/>
    <xf numFmtId="0" fontId="98" fillId="0" borderId="8" xfId="0" applyFont="1" applyBorder="1" applyAlignment="1"/>
    <xf numFmtId="0" fontId="98" fillId="0" borderId="9" xfId="0" applyFont="1" applyBorder="1" applyAlignment="1"/>
    <xf numFmtId="177" fontId="231" fillId="0" borderId="25" xfId="0" applyNumberFormat="1" applyFont="1" applyBorder="1" applyAlignment="1" applyProtection="1">
      <alignment vertical="top"/>
      <protection locked="0"/>
    </xf>
    <xf numFmtId="0" fontId="249" fillId="0" borderId="0" xfId="0" applyFont="1" applyProtection="1">
      <alignment vertical="center"/>
      <protection hidden="1"/>
    </xf>
    <xf numFmtId="0" fontId="249" fillId="0" borderId="14" xfId="0" applyFont="1" applyBorder="1" applyProtection="1">
      <alignment vertical="center"/>
      <protection hidden="1"/>
    </xf>
    <xf numFmtId="0" fontId="249" fillId="0" borderId="15" xfId="0" applyFont="1" applyBorder="1" applyProtection="1">
      <alignment vertical="center"/>
      <protection hidden="1"/>
    </xf>
    <xf numFmtId="0" fontId="94" fillId="3" borderId="101" xfId="0" applyFont="1" applyFill="1" applyBorder="1" applyAlignment="1">
      <alignment horizontal="right" vertical="center"/>
    </xf>
    <xf numFmtId="180" fontId="249" fillId="0" borderId="0" xfId="0" applyNumberFormat="1" applyFont="1" applyProtection="1">
      <alignment vertical="center"/>
      <protection hidden="1"/>
    </xf>
    <xf numFmtId="180" fontId="249" fillId="0" borderId="5" xfId="0" applyNumberFormat="1" applyFont="1" applyBorder="1" applyProtection="1">
      <alignment vertical="center"/>
      <protection hidden="1"/>
    </xf>
    <xf numFmtId="0" fontId="277" fillId="23" borderId="131" xfId="0" applyFont="1" applyFill="1" applyBorder="1" applyProtection="1">
      <alignment vertical="center"/>
      <protection hidden="1"/>
    </xf>
    <xf numFmtId="0" fontId="277" fillId="23" borderId="33" xfId="0" applyFont="1" applyFill="1" applyBorder="1" applyProtection="1">
      <alignment vertical="center"/>
      <protection hidden="1"/>
    </xf>
    <xf numFmtId="0" fontId="277" fillId="23" borderId="34" xfId="0" applyFont="1" applyFill="1" applyBorder="1" applyProtection="1">
      <alignment vertical="center"/>
      <protection hidden="1"/>
    </xf>
    <xf numFmtId="188" fontId="275" fillId="0" borderId="132" xfId="0" quotePrefix="1" applyNumberFormat="1" applyFont="1" applyBorder="1" applyAlignment="1" applyProtection="1">
      <alignment horizontal="center" vertical="center"/>
      <protection hidden="1"/>
    </xf>
    <xf numFmtId="188" fontId="275" fillId="0" borderId="207" xfId="0" quotePrefix="1" applyNumberFormat="1" applyFont="1" applyBorder="1" applyAlignment="1" applyProtection="1">
      <alignment horizontal="center" vertical="center"/>
      <protection hidden="1"/>
    </xf>
    <xf numFmtId="188" fontId="275" fillId="0" borderId="59" xfId="0" quotePrefix="1" applyNumberFormat="1" applyFont="1" applyBorder="1" applyAlignment="1" applyProtection="1">
      <alignment horizontal="center" vertical="center"/>
      <protection hidden="1"/>
    </xf>
    <xf numFmtId="188" fontId="288" fillId="0" borderId="11" xfId="0" applyNumberFormat="1" applyFont="1" applyBorder="1" applyProtection="1">
      <alignment vertical="center"/>
      <protection hidden="1"/>
    </xf>
    <xf numFmtId="188" fontId="289" fillId="0" borderId="94" xfId="0" applyNumberFormat="1" applyFont="1" applyBorder="1" applyProtection="1">
      <alignment vertical="center"/>
      <protection hidden="1"/>
    </xf>
    <xf numFmtId="188" fontId="289" fillId="0" borderId="303" xfId="0" applyNumberFormat="1" applyFont="1" applyBorder="1" applyProtection="1">
      <alignment vertical="center"/>
      <protection hidden="1"/>
    </xf>
    <xf numFmtId="0" fontId="16" fillId="0" borderId="0" xfId="0" applyFont="1" applyProtection="1">
      <alignment vertical="center"/>
      <protection hidden="1"/>
    </xf>
    <xf numFmtId="0" fontId="10" fillId="0" borderId="11" xfId="0" applyFont="1" applyBorder="1" applyAlignment="1" applyProtection="1">
      <alignment horizontal="right"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0" fontId="7" fillId="0" borderId="0" xfId="0" applyFont="1" applyProtection="1">
      <alignment vertical="center"/>
      <protection hidden="1"/>
    </xf>
    <xf numFmtId="0" fontId="11" fillId="0" borderId="0" xfId="0" applyFont="1" applyProtection="1">
      <alignment vertical="center"/>
      <protection hidden="1"/>
    </xf>
    <xf numFmtId="0" fontId="63" fillId="0" borderId="0" xfId="0" applyFont="1" applyProtection="1">
      <alignment vertical="center"/>
      <protection hidden="1"/>
    </xf>
    <xf numFmtId="0" fontId="63" fillId="0" borderId="8" xfId="0" applyFont="1" applyBorder="1" applyProtection="1">
      <alignment vertical="center"/>
      <protection hidden="1"/>
    </xf>
    <xf numFmtId="0" fontId="15" fillId="0" borderId="0" xfId="0" applyFont="1" applyProtection="1">
      <alignment vertical="center"/>
      <protection hidden="1"/>
    </xf>
    <xf numFmtId="0" fontId="6" fillId="0" borderId="0" xfId="0" applyFont="1" applyProtection="1">
      <alignment vertical="center"/>
      <protection hidden="1"/>
    </xf>
    <xf numFmtId="0" fontId="10" fillId="0" borderId="8" xfId="0" applyFont="1" applyBorder="1" applyProtection="1">
      <alignment vertical="center"/>
      <protection hidden="1"/>
    </xf>
    <xf numFmtId="0" fontId="94" fillId="0" borderId="61" xfId="0" applyFont="1" applyBorder="1" applyAlignment="1" applyProtection="1">
      <alignment horizontal="right" vertical="center"/>
      <protection locked="0"/>
    </xf>
    <xf numFmtId="0" fontId="94" fillId="0" borderId="63" xfId="0" applyFont="1" applyBorder="1" applyAlignment="1" applyProtection="1">
      <alignment horizontal="right" vertical="center"/>
      <protection locked="0"/>
    </xf>
    <xf numFmtId="189" fontId="25" fillId="0" borderId="346" xfId="0" applyNumberFormat="1" applyFont="1" applyBorder="1" applyAlignment="1">
      <alignment horizontal="right" vertical="center"/>
    </xf>
    <xf numFmtId="189" fontId="25" fillId="0" borderId="348" xfId="0" applyNumberFormat="1" applyFont="1" applyBorder="1" applyAlignment="1">
      <alignment horizontal="right" vertical="center"/>
    </xf>
    <xf numFmtId="190" fontId="25" fillId="0" borderId="349" xfId="0" applyNumberFormat="1" applyFont="1" applyBorder="1" applyAlignment="1">
      <alignment horizontal="right" vertical="center"/>
    </xf>
    <xf numFmtId="185" fontId="230" fillId="3" borderId="98" xfId="0" applyNumberFormat="1" applyFont="1" applyFill="1" applyBorder="1" applyAlignment="1" applyProtection="1">
      <alignment horizontal="right" vertical="top"/>
      <protection locked="0"/>
    </xf>
    <xf numFmtId="185" fontId="230" fillId="0" borderId="98" xfId="0" applyNumberFormat="1" applyFont="1" applyBorder="1" applyAlignment="1" applyProtection="1">
      <alignment horizontal="right" vertical="top"/>
      <protection locked="0"/>
    </xf>
    <xf numFmtId="185" fontId="230" fillId="3" borderId="119" xfId="0" applyNumberFormat="1" applyFont="1" applyFill="1" applyBorder="1" applyAlignment="1" applyProtection="1">
      <alignment horizontal="right" vertical="top"/>
      <protection locked="0"/>
    </xf>
    <xf numFmtId="185" fontId="230" fillId="0" borderId="119" xfId="0" applyNumberFormat="1" applyFont="1" applyBorder="1" applyAlignment="1" applyProtection="1">
      <alignment horizontal="right" vertical="top"/>
      <protection locked="0"/>
    </xf>
    <xf numFmtId="185" fontId="230" fillId="3" borderId="42" xfId="0" applyNumberFormat="1" applyFont="1" applyFill="1" applyBorder="1" applyAlignment="1" applyProtection="1">
      <alignment horizontal="right" vertical="top"/>
      <protection locked="0"/>
    </xf>
    <xf numFmtId="185" fontId="230" fillId="3" borderId="350" xfId="0" applyNumberFormat="1" applyFont="1" applyFill="1" applyBorder="1" applyAlignment="1" applyProtection="1">
      <alignment horizontal="right" vertical="top"/>
      <protection locked="0"/>
    </xf>
    <xf numFmtId="185" fontId="230" fillId="0" borderId="350" xfId="0" applyNumberFormat="1" applyFont="1" applyBorder="1" applyAlignment="1" applyProtection="1">
      <alignment horizontal="right" vertical="top"/>
      <protection locked="0"/>
    </xf>
    <xf numFmtId="185" fontId="230" fillId="3" borderId="351" xfId="0" applyNumberFormat="1" applyFont="1" applyFill="1" applyBorder="1" applyAlignment="1" applyProtection="1">
      <alignment horizontal="right" vertical="top"/>
      <protection locked="0"/>
    </xf>
    <xf numFmtId="185" fontId="230" fillId="0" borderId="324" xfId="0" applyNumberFormat="1" applyFont="1" applyBorder="1" applyAlignment="1" applyProtection="1">
      <alignment horizontal="right" vertical="top"/>
      <protection locked="0"/>
    </xf>
    <xf numFmtId="185" fontId="230" fillId="3" borderId="325" xfId="0" applyNumberFormat="1" applyFont="1" applyFill="1" applyBorder="1" applyAlignment="1" applyProtection="1">
      <alignment horizontal="right" vertical="top"/>
      <protection locked="0"/>
    </xf>
    <xf numFmtId="177" fontId="293" fillId="22" borderId="62" xfId="0" applyNumberFormat="1" applyFont="1" applyFill="1" applyBorder="1" applyAlignment="1" applyProtection="1">
      <alignment horizontal="center" vertical="center"/>
      <protection hidden="1"/>
    </xf>
    <xf numFmtId="177" fontId="287" fillId="0" borderId="107" xfId="0" applyNumberFormat="1" applyFont="1" applyBorder="1" applyAlignment="1" applyProtection="1">
      <alignment horizontal="right" vertical="center"/>
      <protection hidden="1"/>
    </xf>
    <xf numFmtId="177" fontId="287" fillId="0" borderId="114" xfId="0" applyNumberFormat="1" applyFont="1" applyBorder="1" applyAlignment="1" applyProtection="1">
      <alignment horizontal="right" vertical="center"/>
      <protection hidden="1"/>
    </xf>
    <xf numFmtId="177" fontId="287" fillId="0" borderId="62" xfId="0" applyNumberFormat="1" applyFont="1" applyBorder="1" applyAlignment="1" applyProtection="1">
      <alignment horizontal="right" vertical="center"/>
      <protection hidden="1"/>
    </xf>
    <xf numFmtId="177" fontId="293" fillId="22" borderId="107" xfId="0" applyNumberFormat="1" applyFont="1" applyFill="1" applyBorder="1" applyAlignment="1" applyProtection="1">
      <alignment horizontal="right" vertical="center"/>
      <protection hidden="1"/>
    </xf>
    <xf numFmtId="177" fontId="293" fillId="22" borderId="114" xfId="0" applyNumberFormat="1" applyFont="1" applyFill="1" applyBorder="1" applyAlignment="1" applyProtection="1">
      <alignment horizontal="right" vertical="center"/>
      <protection hidden="1"/>
    </xf>
    <xf numFmtId="177" fontId="293" fillId="22" borderId="62" xfId="0" applyNumberFormat="1" applyFont="1" applyFill="1" applyBorder="1" applyAlignment="1" applyProtection="1">
      <alignment horizontal="right" vertical="center"/>
      <protection hidden="1"/>
    </xf>
    <xf numFmtId="0" fontId="10" fillId="0" borderId="0" xfId="0" applyFont="1" applyProtection="1">
      <alignment vertical="center"/>
      <protection locked="0" hidden="1"/>
    </xf>
    <xf numFmtId="14" fontId="20" fillId="0" borderId="0" xfId="0" applyNumberFormat="1" applyFont="1" applyProtection="1">
      <alignment vertical="center"/>
      <protection locked="0" hidden="1"/>
    </xf>
    <xf numFmtId="0" fontId="17" fillId="0" borderId="0" xfId="0" applyFont="1" applyProtection="1">
      <alignment vertical="center"/>
      <protection locked="0" hidden="1"/>
    </xf>
    <xf numFmtId="0" fontId="10" fillId="5" borderId="0" xfId="0" applyFont="1" applyFill="1" applyProtection="1">
      <alignment vertical="center"/>
      <protection locked="0" hidden="1"/>
    </xf>
    <xf numFmtId="0" fontId="127" fillId="0" borderId="8" xfId="0" applyFont="1" applyBorder="1" applyProtection="1">
      <alignment vertical="center"/>
      <protection locked="0"/>
    </xf>
    <xf numFmtId="0" fontId="127" fillId="0" borderId="8" xfId="0" applyFont="1" applyBorder="1" applyAlignment="1" applyProtection="1">
      <alignment horizontal="center" vertical="center"/>
      <protection locked="0"/>
    </xf>
    <xf numFmtId="0" fontId="127" fillId="0" borderId="25" xfId="0" applyFont="1" applyBorder="1" applyProtection="1">
      <alignment vertical="center"/>
      <protection locked="0"/>
    </xf>
    <xf numFmtId="0" fontId="94" fillId="0" borderId="314" xfId="0" applyFont="1" applyBorder="1" applyAlignment="1" applyProtection="1">
      <alignment vertical="center" wrapText="1"/>
      <protection hidden="1"/>
    </xf>
    <xf numFmtId="0" fontId="94" fillId="0" borderId="315" xfId="0" applyFont="1" applyBorder="1" applyAlignment="1" applyProtection="1">
      <alignment vertical="center" wrapText="1"/>
      <protection hidden="1"/>
    </xf>
    <xf numFmtId="0" fontId="94" fillId="0" borderId="7" xfId="0" applyFont="1" applyBorder="1" applyAlignment="1" applyProtection="1">
      <alignment vertical="center" wrapText="1"/>
      <protection hidden="1"/>
    </xf>
    <xf numFmtId="0" fontId="94" fillId="0" borderId="25" xfId="0" applyFont="1" applyBorder="1" applyAlignment="1" applyProtection="1">
      <alignment vertical="center" wrapText="1"/>
      <protection hidden="1"/>
    </xf>
    <xf numFmtId="0" fontId="249" fillId="0" borderId="5" xfId="0" applyFont="1" applyBorder="1" applyProtection="1">
      <alignment vertical="center"/>
      <protection hidden="1"/>
    </xf>
    <xf numFmtId="0" fontId="72" fillId="0" borderId="2" xfId="0" applyFont="1" applyBorder="1">
      <alignment vertical="center"/>
    </xf>
    <xf numFmtId="200" fontId="86" fillId="0" borderId="45" xfId="0" applyNumberFormat="1" applyFont="1" applyBorder="1" applyAlignment="1" applyProtection="1">
      <alignment horizontal="center" vertical="center"/>
      <protection hidden="1"/>
    </xf>
    <xf numFmtId="200" fontId="86" fillId="0" borderId="349" xfId="0" applyNumberFormat="1" applyFont="1" applyBorder="1" applyAlignment="1" applyProtection="1">
      <alignment horizontal="center" vertical="center"/>
      <protection hidden="1"/>
    </xf>
    <xf numFmtId="200" fontId="86" fillId="0" borderId="332" xfId="0" applyNumberFormat="1" applyFont="1" applyBorder="1" applyAlignment="1" applyProtection="1">
      <alignment horizontal="center" vertical="center"/>
      <protection hidden="1"/>
    </xf>
    <xf numFmtId="185" fontId="230" fillId="0" borderId="370" xfId="0" applyNumberFormat="1" applyFont="1" applyBorder="1" applyAlignment="1" applyProtection="1">
      <alignment horizontal="right" vertical="top"/>
      <protection locked="0"/>
    </xf>
    <xf numFmtId="185" fontId="230" fillId="0" borderId="371" xfId="0" applyNumberFormat="1" applyFont="1" applyBorder="1" applyAlignment="1" applyProtection="1">
      <alignment horizontal="right" vertical="top"/>
      <protection locked="0"/>
    </xf>
    <xf numFmtId="185" fontId="230" fillId="0" borderId="373" xfId="0" applyNumberFormat="1" applyFont="1" applyBorder="1" applyAlignment="1" applyProtection="1">
      <alignment horizontal="right" vertical="top"/>
      <protection locked="0"/>
    </xf>
    <xf numFmtId="0" fontId="72" fillId="0" borderId="365" xfId="0" applyFont="1" applyBorder="1">
      <alignment vertical="center"/>
    </xf>
    <xf numFmtId="0" fontId="72" fillId="0" borderId="366" xfId="0" applyFont="1" applyBorder="1">
      <alignment vertical="center"/>
    </xf>
    <xf numFmtId="185" fontId="230" fillId="0" borderId="377" xfId="0" applyNumberFormat="1" applyFont="1" applyBorder="1" applyAlignment="1" applyProtection="1">
      <alignment horizontal="right" vertical="top"/>
      <protection locked="0"/>
    </xf>
    <xf numFmtId="185" fontId="230" fillId="3" borderId="270" xfId="0" applyNumberFormat="1" applyFont="1" applyFill="1" applyBorder="1" applyAlignment="1" applyProtection="1">
      <alignment horizontal="right" vertical="top"/>
      <protection locked="0"/>
    </xf>
    <xf numFmtId="185" fontId="230" fillId="0" borderId="270" xfId="0" applyNumberFormat="1" applyFont="1" applyBorder="1" applyAlignment="1" applyProtection="1">
      <alignment horizontal="right" vertical="top"/>
      <protection locked="0"/>
    </xf>
    <xf numFmtId="189" fontId="25" fillId="0" borderId="379" xfId="0" applyNumberFormat="1" applyFont="1" applyBorder="1" applyAlignment="1">
      <alignment horizontal="right" vertical="center"/>
    </xf>
    <xf numFmtId="190" fontId="25" fillId="0" borderId="0" xfId="0" applyNumberFormat="1" applyFont="1" applyAlignment="1">
      <alignment horizontal="right" vertical="center"/>
    </xf>
    <xf numFmtId="200" fontId="86" fillId="0" borderId="0" xfId="0" applyNumberFormat="1" applyFont="1" applyAlignment="1" applyProtection="1">
      <alignment horizontal="center" vertical="center"/>
      <protection hidden="1"/>
    </xf>
    <xf numFmtId="185" fontId="230" fillId="3" borderId="18" xfId="0" applyNumberFormat="1" applyFont="1" applyFill="1" applyBorder="1" applyAlignment="1" applyProtection="1">
      <alignment horizontal="right" vertical="top"/>
      <protection locked="0"/>
    </xf>
    <xf numFmtId="189" fontId="25" fillId="0" borderId="381" xfId="0" applyNumberFormat="1" applyFont="1" applyBorder="1" applyAlignment="1">
      <alignment horizontal="right" vertical="center"/>
    </xf>
    <xf numFmtId="0" fontId="4"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0" xfId="0" applyFont="1" applyAlignment="1" applyProtection="1">
      <alignment horizontal="left" vertical="center"/>
      <protection locked="0"/>
    </xf>
    <xf numFmtId="0" fontId="4" fillId="0" borderId="6" xfId="0" applyFont="1" applyBorder="1" applyAlignment="1" applyProtection="1">
      <alignment horizontal="left" vertical="center"/>
      <protection locked="0"/>
    </xf>
    <xf numFmtId="49" fontId="4" fillId="0" borderId="0" xfId="0" applyNumberFormat="1" applyFont="1" applyAlignment="1" applyProtection="1">
      <alignment horizontal="left" vertical="center"/>
      <protection locked="0"/>
    </xf>
    <xf numFmtId="177" fontId="4" fillId="0" borderId="0" xfId="0" applyNumberFormat="1" applyFont="1" applyAlignment="1" applyProtection="1">
      <alignment horizontal="left" vertical="center" shrinkToFit="1"/>
      <protection locked="0"/>
    </xf>
    <xf numFmtId="177" fontId="4" fillId="0" borderId="6" xfId="0" applyNumberFormat="1" applyFont="1" applyBorder="1" applyAlignment="1" applyProtection="1">
      <alignment horizontal="left" vertical="center" shrinkToFit="1"/>
      <protection locked="0"/>
    </xf>
    <xf numFmtId="0" fontId="4" fillId="0" borderId="0" xfId="0" applyFont="1" applyAlignment="1" applyProtection="1">
      <alignment horizontal="center" vertical="center"/>
      <protection locked="0"/>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17" xfId="0" applyFont="1" applyBorder="1" applyAlignment="1" applyProtection="1">
      <alignment horizontal="left" vertical="center" wrapText="1"/>
      <protection locked="0"/>
    </xf>
    <xf numFmtId="0" fontId="4" fillId="0" borderId="11"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9" borderId="11" xfId="0" applyFont="1" applyFill="1" applyBorder="1" applyAlignment="1" applyProtection="1">
      <alignment horizontal="center" vertical="center"/>
      <protection hidden="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19" xfId="0" applyFont="1" applyBorder="1" applyAlignment="1">
      <alignment horizontal="left"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17" xfId="0" applyFont="1" applyBorder="1" applyAlignment="1">
      <alignment horizontal="center" vertical="center"/>
    </xf>
    <xf numFmtId="0" fontId="4" fillId="0" borderId="11"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1" xfId="0" applyFont="1" applyBorder="1" applyAlignment="1" applyProtection="1">
      <alignment horizontal="center" vertical="center"/>
      <protection hidden="1"/>
    </xf>
    <xf numFmtId="0" fontId="4" fillId="9" borderId="11" xfId="0" applyFont="1" applyFill="1" applyBorder="1" applyAlignment="1" applyProtection="1">
      <alignment horizontal="center" vertical="center"/>
      <protection locked="0"/>
    </xf>
    <xf numFmtId="177" fontId="4" fillId="0" borderId="11" xfId="0" applyNumberFormat="1" applyFont="1" applyBorder="1" applyAlignment="1" applyProtection="1">
      <alignment horizontal="center" vertical="center" shrinkToFit="1"/>
      <protection hidden="1"/>
    </xf>
    <xf numFmtId="187" fontId="4" fillId="0" borderId="11" xfId="0" applyNumberFormat="1" applyFont="1" applyBorder="1" applyAlignment="1" applyProtection="1">
      <alignment horizontal="center" vertical="center" shrinkToFit="1"/>
      <protection hidden="1"/>
    </xf>
    <xf numFmtId="0" fontId="66" fillId="0" borderId="1" xfId="0" applyFont="1" applyBorder="1" applyAlignment="1">
      <alignment horizontal="center" vertical="center"/>
    </xf>
    <xf numFmtId="0" fontId="66" fillId="0" borderId="2" xfId="0" applyFont="1" applyBorder="1" applyAlignment="1">
      <alignment horizontal="center" vertical="center"/>
    </xf>
    <xf numFmtId="0" fontId="66" fillId="0" borderId="3" xfId="0" applyFont="1" applyBorder="1" applyAlignment="1">
      <alignment horizontal="center" vertical="center"/>
    </xf>
    <xf numFmtId="0" fontId="4" fillId="0" borderId="0" xfId="0" applyFont="1" applyAlignment="1" applyProtection="1">
      <alignment horizontal="right" vertical="center"/>
      <protection locked="0"/>
    </xf>
    <xf numFmtId="0" fontId="4" fillId="0" borderId="6" xfId="0" applyFont="1" applyBorder="1" applyAlignment="1">
      <alignment horizontal="left" vertical="center"/>
    </xf>
    <xf numFmtId="0" fontId="4" fillId="0" borderId="52" xfId="0" applyFont="1" applyBorder="1" applyAlignment="1">
      <alignment horizontal="center" vertical="center"/>
    </xf>
    <xf numFmtId="0" fontId="4" fillId="0" borderId="155" xfId="0" applyFont="1" applyBorder="1" applyAlignment="1">
      <alignment horizontal="center" vertical="center" wrapText="1"/>
    </xf>
    <xf numFmtId="0" fontId="4" fillId="0" borderId="156" xfId="0" applyFont="1" applyBorder="1" applyAlignment="1">
      <alignment horizontal="center" vertical="center" wrapText="1"/>
    </xf>
    <xf numFmtId="0" fontId="4" fillId="0" borderId="155"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4" fillId="0" borderId="154" xfId="0" applyFont="1" applyBorder="1" applyAlignment="1" applyProtection="1">
      <alignment horizontal="center" vertical="center"/>
      <protection locked="0"/>
    </xf>
    <xf numFmtId="0" fontId="4" fillId="0" borderId="23" xfId="0" applyFont="1" applyBorder="1" applyAlignment="1">
      <alignment horizontal="center" vertical="center" wrapText="1"/>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5" xfId="0" applyFont="1" applyBorder="1" applyAlignment="1">
      <alignment horizontal="center" vertical="center"/>
    </xf>
    <xf numFmtId="0" fontId="4" fillId="0" borderId="17" xfId="0" applyFont="1" applyBorder="1" applyAlignment="1" applyProtection="1">
      <alignment horizontal="right" vertical="center"/>
      <protection locked="0"/>
    </xf>
    <xf numFmtId="0" fontId="4" fillId="0" borderId="11" xfId="0" applyFont="1" applyBorder="1" applyAlignment="1" applyProtection="1">
      <alignment horizontal="right" vertical="center"/>
      <protection locked="0"/>
    </xf>
    <xf numFmtId="0" fontId="4" fillId="0" borderId="24" xfId="0" applyFont="1" applyBorder="1" applyAlignment="1">
      <alignment horizontal="center" vertical="center"/>
    </xf>
    <xf numFmtId="0" fontId="4" fillId="0" borderId="17" xfId="0" applyFont="1" applyBorder="1" applyAlignment="1" applyProtection="1">
      <alignment horizontal="right" vertical="center"/>
      <protection locked="0" hidden="1"/>
    </xf>
    <xf numFmtId="0" fontId="4" fillId="0" borderId="11" xfId="0" applyFont="1" applyBorder="1" applyAlignment="1" applyProtection="1">
      <alignment horizontal="right" vertical="center"/>
      <protection locked="0" hidden="1"/>
    </xf>
    <xf numFmtId="0" fontId="4" fillId="0" borderId="12" xfId="0" applyFont="1" applyBorder="1" applyAlignment="1">
      <alignment horizontal="center" vertical="center"/>
    </xf>
    <xf numFmtId="177" fontId="3" fillId="0" borderId="93" xfId="0" applyNumberFormat="1" applyFont="1" applyBorder="1" applyAlignment="1">
      <alignment horizontal="right" vertical="center"/>
    </xf>
    <xf numFmtId="177" fontId="3" fillId="0" borderId="112" xfId="0" applyNumberFormat="1" applyFont="1" applyBorder="1" applyAlignment="1">
      <alignment horizontal="right" vertical="center"/>
    </xf>
    <xf numFmtId="0" fontId="4" fillId="0" borderId="154" xfId="0" applyFont="1" applyBorder="1" applyAlignment="1">
      <alignment horizontal="center" vertical="center" wrapText="1"/>
    </xf>
    <xf numFmtId="177" fontId="41" fillId="0" borderId="92" xfId="0" applyNumberFormat="1" applyFont="1" applyBorder="1" applyAlignment="1">
      <alignment horizontal="right" vertical="center"/>
    </xf>
    <xf numFmtId="177" fontId="41" fillId="0" borderId="93" xfId="0" applyNumberFormat="1" applyFont="1" applyBorder="1" applyAlignment="1">
      <alignment horizontal="right" vertical="center"/>
    </xf>
    <xf numFmtId="0" fontId="3" fillId="0" borderId="155" xfId="0" applyFont="1" applyBorder="1" applyAlignment="1">
      <alignment horizontal="center" vertical="center"/>
    </xf>
    <xf numFmtId="0" fontId="3" fillId="0" borderId="156" xfId="0" applyFont="1" applyBorder="1" applyAlignment="1">
      <alignment horizontal="center" vertical="center"/>
    </xf>
    <xf numFmtId="0" fontId="5" fillId="0" borderId="2" xfId="0" applyFont="1" applyBorder="1" applyAlignment="1">
      <alignment horizontal="center" vertical="center" shrinkToFit="1"/>
    </xf>
    <xf numFmtId="0" fontId="4" fillId="0" borderId="28" xfId="0" applyFont="1" applyBorder="1" applyAlignment="1" applyProtection="1">
      <alignment horizontal="left" vertical="center"/>
      <protection locked="0"/>
    </xf>
    <xf numFmtId="0" fontId="4" fillId="0" borderId="29" xfId="0" applyFont="1" applyBorder="1" applyAlignment="1" applyProtection="1">
      <alignment horizontal="left" vertical="center"/>
      <protection locked="0"/>
    </xf>
    <xf numFmtId="0" fontId="4" fillId="0" borderId="52" xfId="0" applyFont="1" applyBorder="1" applyAlignment="1">
      <alignment horizontal="center" vertical="center" wrapText="1"/>
    </xf>
    <xf numFmtId="49" fontId="4" fillId="0" borderId="52" xfId="0" applyNumberFormat="1" applyFont="1" applyBorder="1" applyAlignment="1" applyProtection="1">
      <alignment horizontal="center" vertical="center"/>
      <protection locked="0"/>
    </xf>
    <xf numFmtId="49" fontId="4" fillId="0" borderId="122" xfId="0" applyNumberFormat="1" applyFont="1" applyBorder="1" applyAlignment="1" applyProtection="1">
      <alignment horizontal="center" vertical="center"/>
      <protection locked="0"/>
    </xf>
    <xf numFmtId="0" fontId="4" fillId="0" borderId="17"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177" fontId="4" fillId="0" borderId="154" xfId="0" applyNumberFormat="1" applyFont="1" applyBorder="1" applyAlignment="1">
      <alignment horizontal="center" vertical="center"/>
    </xf>
    <xf numFmtId="177" fontId="4" fillId="0" borderId="155" xfId="0" applyNumberFormat="1" applyFont="1" applyBorder="1" applyAlignment="1">
      <alignment horizontal="center" vertical="center"/>
    </xf>
    <xf numFmtId="177" fontId="3" fillId="0" borderId="0" xfId="0" applyNumberFormat="1" applyFont="1" applyAlignment="1">
      <alignment horizontal="right" vertical="center"/>
    </xf>
    <xf numFmtId="177" fontId="3" fillId="0" borderId="5" xfId="0" applyNumberFormat="1" applyFont="1" applyBorder="1" applyAlignment="1">
      <alignment horizontal="right" vertical="center"/>
    </xf>
    <xf numFmtId="0" fontId="4" fillId="0" borderId="154" xfId="0" applyFont="1" applyBorder="1" applyAlignment="1" applyProtection="1">
      <alignment horizontal="center" vertical="center"/>
      <protection locked="0" hidden="1"/>
    </xf>
    <xf numFmtId="0" fontId="4" fillId="0" borderId="155" xfId="0" applyFont="1" applyBorder="1" applyAlignment="1" applyProtection="1">
      <alignment horizontal="center" vertical="center"/>
      <protection locked="0" hidden="1"/>
    </xf>
    <xf numFmtId="177" fontId="4" fillId="0" borderId="17" xfId="0" applyNumberFormat="1" applyFont="1" applyBorder="1" applyAlignment="1">
      <alignment horizontal="right" vertical="center"/>
    </xf>
    <xf numFmtId="177" fontId="4" fillId="0" borderId="11" xfId="0" applyNumberFormat="1" applyFont="1" applyBorder="1" applyAlignment="1">
      <alignment horizontal="right" vertical="center"/>
    </xf>
    <xf numFmtId="0" fontId="4" fillId="0" borderId="124" xfId="0" applyFont="1" applyBorder="1" applyAlignment="1" applyProtection="1">
      <alignment horizontal="center" vertical="center"/>
      <protection locked="0" hidden="1"/>
    </xf>
    <xf numFmtId="177" fontId="3" fillId="0" borderId="11" xfId="0" applyNumberFormat="1" applyFont="1" applyBorder="1" applyAlignment="1">
      <alignment horizontal="center" vertical="center"/>
    </xf>
    <xf numFmtId="177" fontId="3" fillId="0" borderId="13" xfId="0" applyNumberFormat="1" applyFont="1" applyBorder="1" applyAlignment="1">
      <alignment horizontal="center" vertical="center"/>
    </xf>
    <xf numFmtId="0" fontId="4" fillId="0" borderId="18" xfId="0" applyFont="1" applyBorder="1" applyAlignment="1">
      <alignment horizontal="center" vertical="center"/>
    </xf>
    <xf numFmtId="0" fontId="4" fillId="0" borderId="13" xfId="0" applyFont="1" applyBorder="1" applyAlignment="1">
      <alignment horizontal="center"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4" fillId="0" borderId="18" xfId="0" applyFont="1" applyBorder="1" applyAlignment="1" applyProtection="1">
      <alignment horizontal="right" vertical="center"/>
      <protection locked="0" hidden="1"/>
    </xf>
    <xf numFmtId="0" fontId="4" fillId="0" borderId="0" xfId="0" applyFont="1" applyAlignment="1" applyProtection="1">
      <alignment horizontal="right" vertical="center"/>
      <protection locked="0" hidden="1"/>
    </xf>
    <xf numFmtId="0" fontId="271" fillId="0" borderId="17" xfId="0" applyFont="1" applyBorder="1" applyAlignment="1" applyProtection="1">
      <alignment horizontal="center" vertical="center" wrapText="1"/>
      <protection hidden="1"/>
    </xf>
    <xf numFmtId="0" fontId="271" fillId="0" borderId="11" xfId="0" applyFont="1" applyBorder="1" applyAlignment="1" applyProtection="1">
      <alignment horizontal="center" vertical="center" wrapText="1"/>
      <protection hidden="1"/>
    </xf>
    <xf numFmtId="0" fontId="271" fillId="0" borderId="12" xfId="0" applyFont="1" applyBorder="1" applyAlignment="1" applyProtection="1">
      <alignment horizontal="center" vertical="center" wrapText="1"/>
      <protection hidden="1"/>
    </xf>
    <xf numFmtId="0" fontId="271" fillId="0" borderId="22" xfId="0" applyFont="1" applyBorder="1" applyAlignment="1" applyProtection="1">
      <alignment horizontal="center" vertical="center" wrapText="1"/>
      <protection hidden="1"/>
    </xf>
    <xf numFmtId="0" fontId="271" fillId="0" borderId="20" xfId="0" applyFont="1" applyBorder="1" applyAlignment="1" applyProtection="1">
      <alignment horizontal="center" vertical="center" wrapText="1"/>
      <protection hidden="1"/>
    </xf>
    <xf numFmtId="0" fontId="283" fillId="0" borderId="41" xfId="0" applyFont="1" applyBorder="1" applyAlignment="1" applyProtection="1">
      <alignment horizontal="center" vertical="center" shrinkToFit="1"/>
      <protection locked="0"/>
    </xf>
    <xf numFmtId="0" fontId="283" fillId="0" borderId="45" xfId="0" applyFont="1" applyBorder="1" applyAlignment="1" applyProtection="1">
      <alignment horizontal="center" vertical="center" shrinkToFit="1"/>
      <protection locked="0"/>
    </xf>
    <xf numFmtId="0" fontId="283" fillId="0" borderId="46" xfId="0" applyFont="1" applyBorder="1" applyAlignment="1" applyProtection="1">
      <alignment horizontal="center" vertical="center" shrinkToFit="1"/>
      <protection locked="0"/>
    </xf>
    <xf numFmtId="0" fontId="271" fillId="24" borderId="131" xfId="0" applyFont="1" applyFill="1" applyBorder="1" applyAlignment="1">
      <alignment horizontal="center" vertical="center"/>
    </xf>
    <xf numFmtId="0" fontId="271" fillId="24" borderId="33" xfId="0" applyFont="1" applyFill="1" applyBorder="1" applyAlignment="1">
      <alignment horizontal="center" vertical="center"/>
    </xf>
    <xf numFmtId="0" fontId="269" fillId="0" borderId="304" xfId="0" applyFont="1" applyBorder="1" applyAlignment="1" applyProtection="1">
      <alignment horizontal="left" vertical="center" wrapText="1"/>
      <protection hidden="1"/>
    </xf>
    <xf numFmtId="0" fontId="269" fillId="0" borderId="305" xfId="0" applyFont="1" applyBorder="1" applyAlignment="1" applyProtection="1">
      <alignment horizontal="left" vertical="center" wrapText="1"/>
      <protection hidden="1"/>
    </xf>
    <xf numFmtId="0" fontId="271" fillId="0" borderId="33" xfId="0" applyFont="1" applyBorder="1" applyAlignment="1" applyProtection="1">
      <alignment horizontal="right" vertical="center"/>
      <protection locked="0"/>
    </xf>
    <xf numFmtId="177" fontId="271" fillId="0" borderId="131" xfId="0" applyNumberFormat="1" applyFont="1" applyBorder="1" applyAlignment="1" applyProtection="1">
      <alignment horizontal="left" vertical="center" wrapText="1"/>
      <protection hidden="1"/>
    </xf>
    <xf numFmtId="177" fontId="271" fillId="0" borderId="33" xfId="0" applyNumberFormat="1" applyFont="1" applyBorder="1" applyAlignment="1" applyProtection="1">
      <alignment horizontal="left" vertical="center" wrapText="1"/>
      <protection hidden="1"/>
    </xf>
    <xf numFmtId="177" fontId="271" fillId="0" borderId="34" xfId="0" applyNumberFormat="1" applyFont="1" applyBorder="1" applyAlignment="1" applyProtection="1">
      <alignment horizontal="left" vertical="center" wrapText="1"/>
      <protection hidden="1"/>
    </xf>
    <xf numFmtId="0" fontId="271" fillId="0" borderId="31" xfId="0" applyFont="1" applyBorder="1" applyAlignment="1">
      <alignment horizontal="center" vertical="center"/>
    </xf>
    <xf numFmtId="0" fontId="271" fillId="0" borderId="32" xfId="0" applyFont="1" applyBorder="1" applyAlignment="1">
      <alignment horizontal="center" vertical="center"/>
    </xf>
    <xf numFmtId="0" fontId="271" fillId="9" borderId="131" xfId="0" applyFont="1" applyFill="1" applyBorder="1" applyAlignment="1" applyProtection="1">
      <alignment horizontal="center" vertical="center"/>
      <protection locked="0"/>
    </xf>
    <xf numFmtId="0" fontId="271" fillId="9" borderId="33" xfId="0" applyFont="1" applyFill="1" applyBorder="1" applyAlignment="1" applyProtection="1">
      <alignment horizontal="center" vertical="center"/>
      <protection locked="0"/>
    </xf>
    <xf numFmtId="0" fontId="271" fillId="9" borderId="32" xfId="0" applyFont="1" applyFill="1" applyBorder="1" applyAlignment="1" applyProtection="1">
      <alignment horizontal="center" vertical="center"/>
      <protection locked="0"/>
    </xf>
    <xf numFmtId="0" fontId="269" fillId="0" borderId="183" xfId="0" applyFont="1" applyBorder="1" applyAlignment="1" applyProtection="1">
      <alignment horizontal="center" vertical="center"/>
      <protection locked="0"/>
    </xf>
    <xf numFmtId="0" fontId="269" fillId="0" borderId="167" xfId="0" applyFont="1" applyBorder="1" applyAlignment="1" applyProtection="1">
      <alignment horizontal="center" vertical="center"/>
      <protection locked="0"/>
    </xf>
    <xf numFmtId="0" fontId="269" fillId="0" borderId="184" xfId="0" applyFont="1" applyBorder="1" applyAlignment="1" applyProtection="1">
      <alignment horizontal="center" vertical="center"/>
      <protection locked="0"/>
    </xf>
    <xf numFmtId="0" fontId="271" fillId="0" borderId="92" xfId="0" applyFont="1" applyBorder="1" applyAlignment="1" applyProtection="1">
      <alignment horizontal="center" vertical="center"/>
      <protection locked="0"/>
    </xf>
    <xf numFmtId="0" fontId="271" fillId="0" borderId="112" xfId="0" applyFont="1" applyBorder="1" applyAlignment="1" applyProtection="1">
      <alignment horizontal="center" vertical="center"/>
      <protection locked="0"/>
    </xf>
    <xf numFmtId="0" fontId="271" fillId="0" borderId="92" xfId="0" applyFont="1" applyBorder="1" applyAlignment="1">
      <alignment horizontal="center" vertical="center"/>
    </xf>
    <xf numFmtId="0" fontId="271" fillId="0" borderId="112" xfId="0" applyFont="1" applyBorder="1" applyAlignment="1">
      <alignment horizontal="center" vertical="center"/>
    </xf>
    <xf numFmtId="177" fontId="269" fillId="0" borderId="163" xfId="0" applyNumberFormat="1" applyFont="1" applyBorder="1" applyAlignment="1" applyProtection="1">
      <alignment horizontal="center" vertical="center" wrapText="1"/>
      <protection locked="0"/>
    </xf>
    <xf numFmtId="177" fontId="269" fillId="0" borderId="93" xfId="0" applyNumberFormat="1" applyFont="1" applyBorder="1" applyAlignment="1" applyProtection="1">
      <alignment horizontal="center" vertical="center" wrapText="1"/>
      <protection locked="0"/>
    </xf>
    <xf numFmtId="177" fontId="269" fillId="0" borderId="115" xfId="0" applyNumberFormat="1" applyFont="1" applyBorder="1" applyAlignment="1" applyProtection="1">
      <alignment horizontal="center" vertical="center" wrapText="1"/>
      <protection locked="0"/>
    </xf>
    <xf numFmtId="0" fontId="271" fillId="0" borderId="18" xfId="0" applyFont="1" applyBorder="1" applyAlignment="1" applyProtection="1">
      <alignment horizontal="center" vertical="center"/>
      <protection hidden="1"/>
    </xf>
    <xf numFmtId="0" fontId="271" fillId="0" borderId="0" xfId="0" applyFont="1" applyAlignment="1" applyProtection="1">
      <alignment horizontal="center" vertical="center"/>
      <protection hidden="1"/>
    </xf>
    <xf numFmtId="0" fontId="271" fillId="0" borderId="5" xfId="0" applyFont="1" applyBorder="1" applyAlignment="1" applyProtection="1">
      <alignment horizontal="center" vertical="center"/>
      <protection hidden="1"/>
    </xf>
    <xf numFmtId="0" fontId="271" fillId="0" borderId="0" xfId="0" applyFont="1" applyAlignment="1" applyProtection="1">
      <alignment horizontal="left" vertical="center" wrapText="1"/>
      <protection hidden="1"/>
    </xf>
    <xf numFmtId="0" fontId="271" fillId="0" borderId="169" xfId="0" applyFont="1" applyBorder="1" applyAlignment="1" applyProtection="1">
      <alignment horizontal="center" vertical="center"/>
      <protection locked="0"/>
    </xf>
    <xf numFmtId="0" fontId="271" fillId="0" borderId="167" xfId="0" applyFont="1" applyBorder="1" applyAlignment="1" applyProtection="1">
      <alignment horizontal="center" vertical="center"/>
      <protection locked="0"/>
    </xf>
    <xf numFmtId="0" fontId="271" fillId="0" borderId="170" xfId="0" applyFont="1" applyBorder="1" applyAlignment="1" applyProtection="1">
      <alignment horizontal="center" vertical="center"/>
      <protection locked="0"/>
    </xf>
    <xf numFmtId="177" fontId="271" fillId="0" borderId="17" xfId="0" applyNumberFormat="1" applyFont="1" applyBorder="1" applyAlignment="1">
      <alignment horizontal="center" vertical="center"/>
    </xf>
    <xf numFmtId="177" fontId="271" fillId="0" borderId="11" xfId="0" applyNumberFormat="1" applyFont="1" applyBorder="1" applyAlignment="1">
      <alignment horizontal="center" vertical="center"/>
    </xf>
    <xf numFmtId="177" fontId="271" fillId="0" borderId="12" xfId="0" applyNumberFormat="1" applyFont="1" applyBorder="1" applyAlignment="1">
      <alignment horizontal="center" vertical="center"/>
    </xf>
    <xf numFmtId="0" fontId="269" fillId="0" borderId="35" xfId="0" applyFont="1" applyBorder="1" applyAlignment="1" applyProtection="1">
      <alignment horizontal="center" vertical="center" wrapText="1"/>
      <protection hidden="1"/>
    </xf>
    <xf numFmtId="0" fontId="269" fillId="0" borderId="134" xfId="0" applyFont="1" applyBorder="1" applyAlignment="1" applyProtection="1">
      <alignment horizontal="center" vertical="center" wrapText="1"/>
      <protection hidden="1"/>
    </xf>
    <xf numFmtId="0" fontId="271" fillId="0" borderId="198" xfId="0" applyFont="1" applyBorder="1" applyAlignment="1" applyProtection="1">
      <alignment horizontal="center" vertical="center"/>
      <protection hidden="1"/>
    </xf>
    <xf numFmtId="0" fontId="271" fillId="0" borderId="2" xfId="0" applyFont="1" applyBorder="1" applyAlignment="1" applyProtection="1">
      <alignment horizontal="center" vertical="center"/>
      <protection hidden="1"/>
    </xf>
    <xf numFmtId="0" fontId="271" fillId="0" borderId="19" xfId="0" applyFont="1" applyBorder="1" applyAlignment="1" applyProtection="1">
      <alignment horizontal="center" vertical="center"/>
      <protection hidden="1"/>
    </xf>
    <xf numFmtId="0" fontId="271" fillId="0" borderId="72" xfId="0" applyFont="1" applyBorder="1" applyAlignment="1" applyProtection="1">
      <alignment horizontal="center" vertical="center"/>
      <protection hidden="1"/>
    </xf>
    <xf numFmtId="0" fontId="271" fillId="0" borderId="8" xfId="0" applyFont="1" applyBorder="1" applyAlignment="1" applyProtection="1">
      <alignment horizontal="center" vertical="center"/>
      <protection hidden="1"/>
    </xf>
    <xf numFmtId="0" fontId="271" fillId="0" borderId="25" xfId="0" applyFont="1" applyBorder="1" applyAlignment="1" applyProtection="1">
      <alignment horizontal="center" vertical="center"/>
      <protection hidden="1"/>
    </xf>
    <xf numFmtId="0" fontId="271" fillId="0" borderId="199" xfId="0" applyFont="1" applyBorder="1" applyAlignment="1" applyProtection="1">
      <alignment horizontal="center" vertical="center" wrapText="1"/>
      <protection hidden="1"/>
    </xf>
    <xf numFmtId="0" fontId="271" fillId="0" borderId="202" xfId="0" applyFont="1" applyBorder="1" applyAlignment="1" applyProtection="1">
      <alignment horizontal="center" vertical="center" wrapText="1"/>
      <protection hidden="1"/>
    </xf>
    <xf numFmtId="0" fontId="271" fillId="0" borderId="181" xfId="0" applyFont="1" applyBorder="1" applyAlignment="1" applyProtection="1">
      <alignment horizontal="center" vertical="center" wrapText="1"/>
      <protection hidden="1"/>
    </xf>
    <xf numFmtId="0" fontId="271" fillId="0" borderId="206" xfId="0" applyFont="1" applyBorder="1" applyAlignment="1" applyProtection="1">
      <alignment horizontal="center" vertical="center" wrapText="1"/>
      <protection hidden="1"/>
    </xf>
    <xf numFmtId="0" fontId="270" fillId="0" borderId="306" xfId="0" applyFont="1" applyBorder="1" applyAlignment="1" applyProtection="1">
      <alignment horizontal="left" vertical="center" wrapText="1"/>
      <protection hidden="1"/>
    </xf>
    <xf numFmtId="0" fontId="270" fillId="0" borderId="307" xfId="0" applyFont="1" applyBorder="1" applyAlignment="1" applyProtection="1">
      <alignment horizontal="left" vertical="center" wrapText="1"/>
      <protection hidden="1"/>
    </xf>
    <xf numFmtId="0" fontId="270" fillId="0" borderId="308" xfId="0" applyFont="1" applyBorder="1" applyAlignment="1" applyProtection="1">
      <alignment horizontal="left" vertical="center" wrapText="1"/>
      <protection hidden="1"/>
    </xf>
    <xf numFmtId="0" fontId="270" fillId="0" borderId="309" xfId="0" applyFont="1" applyBorder="1" applyAlignment="1" applyProtection="1">
      <alignment horizontal="left" vertical="center" wrapText="1"/>
      <protection hidden="1"/>
    </xf>
    <xf numFmtId="0" fontId="269" fillId="0" borderId="110" xfId="0" applyFont="1" applyBorder="1" applyAlignment="1" applyProtection="1">
      <alignment horizontal="center" vertical="center" wrapText="1"/>
      <protection hidden="1"/>
    </xf>
    <xf numFmtId="0" fontId="269" fillId="0" borderId="81" xfId="0" applyFont="1" applyBorder="1" applyAlignment="1" applyProtection="1">
      <alignment horizontal="center" vertical="center" wrapText="1"/>
      <protection hidden="1"/>
    </xf>
    <xf numFmtId="0" fontId="269" fillId="0" borderId="243" xfId="0" applyFont="1" applyBorder="1" applyAlignment="1" applyProtection="1">
      <alignment horizontal="center" vertical="center" wrapText="1"/>
      <protection hidden="1"/>
    </xf>
    <xf numFmtId="0" fontId="269" fillId="0" borderId="300" xfId="0" applyFont="1" applyBorder="1" applyAlignment="1" applyProtection="1">
      <alignment horizontal="center" vertical="center" wrapText="1"/>
      <protection hidden="1"/>
    </xf>
    <xf numFmtId="0" fontId="78" fillId="0" borderId="17" xfId="0" applyFont="1" applyBorder="1" applyAlignment="1" applyProtection="1">
      <alignment horizontal="center" vertical="center" wrapText="1"/>
      <protection hidden="1"/>
    </xf>
    <xf numFmtId="0" fontId="78" fillId="0" borderId="11" xfId="0" applyFont="1" applyBorder="1" applyAlignment="1" applyProtection="1">
      <alignment horizontal="center" vertical="center" wrapText="1"/>
      <protection hidden="1"/>
    </xf>
    <xf numFmtId="0" fontId="78" fillId="0" borderId="12" xfId="0" applyFont="1" applyBorder="1" applyAlignment="1" applyProtection="1">
      <alignment horizontal="center" vertical="center" wrapText="1"/>
      <protection hidden="1"/>
    </xf>
    <xf numFmtId="0" fontId="91" fillId="0" borderId="18" xfId="0" applyFont="1" applyBorder="1" applyAlignment="1" applyProtection="1">
      <alignment horizontal="center" vertical="center"/>
      <protection hidden="1"/>
    </xf>
    <xf numFmtId="0" fontId="91" fillId="0" borderId="0" xfId="0" applyFont="1" applyAlignment="1" applyProtection="1">
      <alignment horizontal="center" vertical="center"/>
      <protection hidden="1"/>
    </xf>
    <xf numFmtId="0" fontId="91" fillId="0" borderId="5" xfId="0" applyFont="1" applyBorder="1" applyAlignment="1" applyProtection="1">
      <alignment horizontal="center" vertical="center"/>
      <protection hidden="1"/>
    </xf>
    <xf numFmtId="0" fontId="59" fillId="0" borderId="22" xfId="0" applyFont="1" applyBorder="1" applyAlignment="1" applyProtection="1">
      <alignment horizontal="center" vertical="center" wrapText="1"/>
      <protection hidden="1"/>
    </xf>
    <xf numFmtId="0" fontId="59" fillId="0" borderId="20" xfId="0" applyFont="1" applyBorder="1" applyAlignment="1" applyProtection="1">
      <alignment horizontal="center" vertical="center" wrapText="1"/>
      <protection hidden="1"/>
    </xf>
    <xf numFmtId="0" fontId="269" fillId="0" borderId="22" xfId="0" applyFont="1" applyBorder="1" applyAlignment="1" applyProtection="1">
      <alignment horizontal="center" vertical="center" wrapText="1"/>
      <protection hidden="1"/>
    </xf>
    <xf numFmtId="0" fontId="269" fillId="0" borderId="20" xfId="0" applyFont="1" applyBorder="1" applyAlignment="1" applyProtection="1">
      <alignment horizontal="center" vertical="center" wrapText="1"/>
      <protection hidden="1"/>
    </xf>
    <xf numFmtId="0" fontId="91" fillId="0" borderId="0" xfId="0" applyFont="1" applyAlignment="1">
      <alignment horizontal="center" vertical="center"/>
    </xf>
    <xf numFmtId="0" fontId="78" fillId="0" borderId="18" xfId="0" applyFont="1" applyBorder="1" applyAlignment="1" applyProtection="1">
      <alignment horizontal="center" vertical="center"/>
      <protection hidden="1"/>
    </xf>
    <xf numFmtId="0" fontId="78" fillId="0" borderId="0" xfId="0" applyFont="1" applyAlignment="1" applyProtection="1">
      <alignment horizontal="center" vertical="center"/>
      <protection hidden="1"/>
    </xf>
    <xf numFmtId="0" fontId="78" fillId="0" borderId="5" xfId="0" applyFont="1" applyBorder="1" applyAlignment="1" applyProtection="1">
      <alignment horizontal="center" vertical="center"/>
      <protection hidden="1"/>
    </xf>
    <xf numFmtId="177" fontId="78" fillId="0" borderId="17" xfId="0" applyNumberFormat="1" applyFont="1" applyBorder="1" applyAlignment="1">
      <alignment horizontal="center" vertical="center"/>
    </xf>
    <xf numFmtId="177" fontId="78" fillId="0" borderId="11" xfId="0" applyNumberFormat="1" applyFont="1" applyBorder="1" applyAlignment="1">
      <alignment horizontal="center" vertical="center"/>
    </xf>
    <xf numFmtId="177" fontId="78" fillId="0" borderId="12" xfId="0" applyNumberFormat="1" applyFont="1" applyBorder="1" applyAlignment="1">
      <alignment horizontal="center" vertical="center"/>
    </xf>
    <xf numFmtId="0" fontId="78" fillId="0" borderId="0" xfId="0" applyFont="1" applyAlignment="1" applyProtection="1">
      <alignment horizontal="left" vertical="center" wrapText="1"/>
      <protection hidden="1"/>
    </xf>
    <xf numFmtId="0" fontId="78" fillId="0" borderId="18" xfId="0" applyFont="1" applyBorder="1" applyAlignment="1" applyProtection="1">
      <alignment horizontal="center" vertical="center" wrapText="1"/>
      <protection hidden="1"/>
    </xf>
    <xf numFmtId="0" fontId="78" fillId="19" borderId="18" xfId="0" applyFont="1" applyFill="1" applyBorder="1" applyAlignment="1" applyProtection="1">
      <alignment horizontal="center" vertical="center"/>
      <protection hidden="1"/>
    </xf>
    <xf numFmtId="0" fontId="78" fillId="0" borderId="22" xfId="0" applyFont="1" applyBorder="1" applyAlignment="1" applyProtection="1">
      <alignment horizontal="center" vertical="center" wrapText="1"/>
      <protection hidden="1"/>
    </xf>
    <xf numFmtId="0" fontId="78" fillId="0" borderId="20" xfId="0" applyFont="1" applyBorder="1" applyAlignment="1" applyProtection="1">
      <alignment horizontal="center" vertical="center" wrapText="1"/>
      <protection hidden="1"/>
    </xf>
    <xf numFmtId="0" fontId="271" fillId="0" borderId="18" xfId="0" applyFont="1" applyBorder="1" applyAlignment="1" applyProtection="1">
      <alignment horizontal="center" vertical="center" wrapText="1"/>
      <protection hidden="1"/>
    </xf>
    <xf numFmtId="0" fontId="271" fillId="19" borderId="18" xfId="0" applyFont="1" applyFill="1" applyBorder="1" applyAlignment="1" applyProtection="1">
      <alignment horizontal="center" vertical="center"/>
      <protection hidden="1"/>
    </xf>
    <xf numFmtId="0" fontId="270" fillId="0" borderId="198" xfId="0" applyFont="1" applyBorder="1" applyAlignment="1" applyProtection="1">
      <alignment horizontal="center" vertical="center"/>
      <protection hidden="1"/>
    </xf>
    <xf numFmtId="0" fontId="270" fillId="0" borderId="2" xfId="0" applyFont="1" applyBorder="1" applyAlignment="1" applyProtection="1">
      <alignment horizontal="center" vertical="center"/>
      <protection hidden="1"/>
    </xf>
    <xf numFmtId="0" fontId="270" fillId="0" borderId="19" xfId="0" applyFont="1" applyBorder="1" applyAlignment="1" applyProtection="1">
      <alignment horizontal="center" vertical="center"/>
      <protection hidden="1"/>
    </xf>
    <xf numFmtId="0" fontId="270" fillId="0" borderId="72" xfId="0" applyFont="1" applyBorder="1" applyAlignment="1" applyProtection="1">
      <alignment horizontal="center" vertical="center"/>
      <protection hidden="1"/>
    </xf>
    <xf numFmtId="0" fontId="270" fillId="0" borderId="8" xfId="0" applyFont="1" applyBorder="1" applyAlignment="1" applyProtection="1">
      <alignment horizontal="center" vertical="center"/>
      <protection hidden="1"/>
    </xf>
    <xf numFmtId="0" fontId="270" fillId="0" borderId="25" xfId="0" applyFont="1" applyBorder="1" applyAlignment="1" applyProtection="1">
      <alignment horizontal="center" vertical="center"/>
      <protection hidden="1"/>
    </xf>
    <xf numFmtId="0" fontId="270" fillId="0" borderId="199" xfId="0" applyFont="1" applyBorder="1" applyAlignment="1" applyProtection="1">
      <alignment horizontal="center" vertical="center" wrapText="1"/>
      <protection hidden="1"/>
    </xf>
    <xf numFmtId="0" fontId="270" fillId="0" borderId="202" xfId="0" applyFont="1" applyBorder="1" applyAlignment="1" applyProtection="1">
      <alignment horizontal="center" vertical="center" wrapText="1"/>
      <protection hidden="1"/>
    </xf>
    <xf numFmtId="0" fontId="270" fillId="0" borderId="181" xfId="0" applyFont="1" applyBorder="1" applyAlignment="1" applyProtection="1">
      <alignment horizontal="center" vertical="center" wrapText="1"/>
      <protection hidden="1"/>
    </xf>
    <xf numFmtId="0" fontId="270" fillId="0" borderId="206" xfId="0" applyFont="1" applyBorder="1" applyAlignment="1" applyProtection="1">
      <alignment horizontal="center" vertical="center" wrapText="1"/>
      <protection hidden="1"/>
    </xf>
    <xf numFmtId="0" fontId="271" fillId="0" borderId="63" xfId="0" applyFont="1" applyBorder="1" applyAlignment="1">
      <alignment horizontal="center" vertical="center"/>
    </xf>
    <xf numFmtId="0" fontId="271" fillId="0" borderId="15" xfId="0" applyFont="1" applyBorder="1" applyAlignment="1">
      <alignment horizontal="center" vertical="center"/>
    </xf>
    <xf numFmtId="188" fontId="266" fillId="22" borderId="14" xfId="0" applyNumberFormat="1" applyFont="1" applyFill="1" applyBorder="1" applyAlignment="1" applyProtection="1">
      <alignment horizontal="right" vertical="center" wrapText="1"/>
      <protection hidden="1"/>
    </xf>
    <xf numFmtId="188" fontId="266" fillId="22" borderId="15" xfId="0" applyNumberFormat="1" applyFont="1" applyFill="1" applyBorder="1" applyAlignment="1" applyProtection="1">
      <alignment horizontal="right" vertical="center" wrapText="1"/>
      <protection hidden="1"/>
    </xf>
    <xf numFmtId="188" fontId="266" fillId="22" borderId="62" xfId="0" applyNumberFormat="1" applyFont="1" applyFill="1" applyBorder="1" applyAlignment="1" applyProtection="1">
      <alignment horizontal="right" vertical="center" wrapText="1"/>
      <protection hidden="1"/>
    </xf>
    <xf numFmtId="0" fontId="271" fillId="0" borderId="63" xfId="0" applyFont="1" applyBorder="1" applyAlignment="1" applyProtection="1">
      <alignment horizontal="center" vertical="center"/>
      <protection locked="0"/>
    </xf>
    <xf numFmtId="0" fontId="271" fillId="0" borderId="15" xfId="0" applyFont="1" applyBorder="1" applyAlignment="1" applyProtection="1">
      <alignment horizontal="center" vertical="center"/>
      <protection locked="0"/>
    </xf>
    <xf numFmtId="177" fontId="269" fillId="0" borderId="123" xfId="0" applyNumberFormat="1" applyFont="1" applyBorder="1" applyAlignment="1" applyProtection="1">
      <alignment horizontal="center" vertical="center" wrapText="1"/>
      <protection locked="0"/>
    </xf>
    <xf numFmtId="177" fontId="269" fillId="0" borderId="28" xfId="0" applyNumberFormat="1" applyFont="1" applyBorder="1" applyAlignment="1" applyProtection="1">
      <alignment horizontal="center" vertical="center" wrapText="1"/>
      <protection locked="0"/>
    </xf>
    <xf numFmtId="177" fontId="269" fillId="0" borderId="29" xfId="0" applyNumberFormat="1" applyFont="1" applyBorder="1" applyAlignment="1" applyProtection="1">
      <alignment horizontal="center" vertical="center" wrapText="1"/>
      <protection locked="0"/>
    </xf>
    <xf numFmtId="0" fontId="285" fillId="0" borderId="41" xfId="0" applyFont="1" applyBorder="1" applyAlignment="1" applyProtection="1">
      <alignment horizontal="center" vertical="center" shrinkToFit="1"/>
      <protection locked="0"/>
    </xf>
    <xf numFmtId="0" fontId="285" fillId="0" borderId="45" xfId="0" applyFont="1" applyBorder="1" applyAlignment="1" applyProtection="1">
      <alignment horizontal="center" vertical="center" shrinkToFit="1"/>
      <protection locked="0"/>
    </xf>
    <xf numFmtId="0" fontId="285" fillId="0" borderId="46" xfId="0" applyFont="1" applyBorder="1" applyAlignment="1" applyProtection="1">
      <alignment horizontal="center" vertical="center" shrinkToFit="1"/>
      <protection locked="0"/>
    </xf>
    <xf numFmtId="0" fontId="284" fillId="0" borderId="63" xfId="0" applyFont="1" applyBorder="1" applyAlignment="1" applyProtection="1">
      <alignment horizontal="center" vertical="center"/>
      <protection locked="0"/>
    </xf>
    <xf numFmtId="0" fontId="284" fillId="0" borderId="15" xfId="0" applyFont="1" applyBorder="1" applyAlignment="1" applyProtection="1">
      <alignment horizontal="center" vertical="center"/>
      <protection locked="0"/>
    </xf>
    <xf numFmtId="0" fontId="284" fillId="0" borderId="63" xfId="0" applyFont="1" applyBorder="1" applyAlignment="1">
      <alignment horizontal="center" vertical="center"/>
    </xf>
    <xf numFmtId="0" fontId="284" fillId="0" borderId="15" xfId="0" applyFont="1" applyBorder="1" applyAlignment="1">
      <alignment horizontal="center" vertical="center"/>
    </xf>
    <xf numFmtId="0" fontId="78" fillId="0" borderId="31" xfId="0" applyFont="1" applyBorder="1" applyAlignment="1">
      <alignment horizontal="center" vertical="center"/>
    </xf>
    <xf numFmtId="0" fontId="78" fillId="0" borderId="32" xfId="0" applyFont="1" applyBorder="1" applyAlignment="1">
      <alignment horizontal="center" vertical="center"/>
    </xf>
    <xf numFmtId="0" fontId="284" fillId="2" borderId="131" xfId="0" applyFont="1" applyFill="1" applyBorder="1" applyAlignment="1" applyProtection="1">
      <alignment horizontal="center" vertical="center"/>
      <protection locked="0"/>
    </xf>
    <xf numFmtId="0" fontId="284" fillId="2" borderId="33" xfId="0" applyFont="1" applyFill="1" applyBorder="1" applyAlignment="1" applyProtection="1">
      <alignment horizontal="center" vertical="center"/>
      <protection locked="0"/>
    </xf>
    <xf numFmtId="0" fontId="284" fillId="2" borderId="32" xfId="0" applyFont="1" applyFill="1" applyBorder="1" applyAlignment="1" applyProtection="1">
      <alignment horizontal="center" vertical="center"/>
      <protection locked="0"/>
    </xf>
    <xf numFmtId="0" fontId="284" fillId="0" borderId="58" xfId="0" applyFont="1" applyBorder="1" applyAlignment="1" applyProtection="1">
      <alignment horizontal="center" vertical="center" wrapText="1"/>
      <protection hidden="1"/>
    </xf>
    <xf numFmtId="0" fontId="284" fillId="0" borderId="136" xfId="0" applyFont="1" applyBorder="1" applyAlignment="1" applyProtection="1">
      <alignment horizontal="center" vertical="center" wrapText="1"/>
      <protection hidden="1"/>
    </xf>
    <xf numFmtId="0" fontId="269" fillId="0" borderId="33" xfId="0" applyFont="1" applyBorder="1" applyAlignment="1" applyProtection="1">
      <alignment horizontal="right" vertical="center"/>
      <protection locked="0"/>
    </xf>
    <xf numFmtId="177" fontId="239" fillId="0" borderId="33" xfId="0" applyNumberFormat="1" applyFont="1" applyBorder="1" applyAlignment="1" applyProtection="1">
      <alignment horizontal="left" vertical="center" wrapText="1"/>
      <protection hidden="1"/>
    </xf>
    <xf numFmtId="0" fontId="271" fillId="0" borderId="169" xfId="0" applyFont="1" applyBorder="1" applyAlignment="1" applyProtection="1">
      <alignment horizontal="center" vertical="center" wrapText="1"/>
      <protection locked="0"/>
    </xf>
    <xf numFmtId="0" fontId="271" fillId="0" borderId="167" xfId="0" applyFont="1" applyBorder="1" applyAlignment="1" applyProtection="1">
      <alignment horizontal="center" vertical="center" wrapText="1"/>
      <protection locked="0"/>
    </xf>
    <xf numFmtId="0" fontId="271" fillId="0" borderId="170" xfId="0" applyFont="1" applyBorder="1" applyAlignment="1" applyProtection="1">
      <alignment horizontal="center" vertical="center" wrapText="1"/>
      <protection locked="0"/>
    </xf>
    <xf numFmtId="177" fontId="239" fillId="0" borderId="131" xfId="0" applyNumberFormat="1" applyFont="1" applyBorder="1" applyAlignment="1" applyProtection="1">
      <alignment horizontal="left" vertical="center" wrapText="1"/>
      <protection hidden="1"/>
    </xf>
    <xf numFmtId="177" fontId="239" fillId="0" borderId="34" xfId="0" applyNumberFormat="1" applyFont="1" applyBorder="1" applyAlignment="1" applyProtection="1">
      <alignment horizontal="left" vertical="center" wrapText="1"/>
      <protection hidden="1"/>
    </xf>
    <xf numFmtId="0" fontId="239" fillId="0" borderId="169" xfId="0" applyFont="1" applyBorder="1" applyAlignment="1" applyProtection="1">
      <alignment horizontal="center" vertical="center" wrapText="1"/>
      <protection locked="0"/>
    </xf>
    <xf numFmtId="0" fontId="239" fillId="0" borderId="167" xfId="0" applyFont="1" applyBorder="1" applyAlignment="1" applyProtection="1">
      <alignment horizontal="center" vertical="center" wrapText="1"/>
      <protection locked="0"/>
    </xf>
    <xf numFmtId="0" fontId="239" fillId="0" borderId="170" xfId="0" applyFont="1" applyBorder="1" applyAlignment="1" applyProtection="1">
      <alignment horizontal="center" vertical="center" wrapText="1"/>
      <protection locked="0"/>
    </xf>
    <xf numFmtId="0" fontId="284" fillId="0" borderId="92" xfId="0" applyFont="1" applyBorder="1" applyAlignment="1" applyProtection="1">
      <alignment horizontal="center" vertical="center"/>
      <protection locked="0"/>
    </xf>
    <xf numFmtId="0" fontId="284" fillId="0" borderId="112" xfId="0" applyFont="1" applyBorder="1" applyAlignment="1" applyProtection="1">
      <alignment horizontal="center" vertical="center"/>
      <protection locked="0"/>
    </xf>
    <xf numFmtId="0" fontId="284" fillId="0" borderId="92" xfId="0" applyFont="1" applyBorder="1" applyAlignment="1">
      <alignment horizontal="center" vertical="center"/>
    </xf>
    <xf numFmtId="0" fontId="284" fillId="0" borderId="112" xfId="0" applyFont="1" applyBorder="1" applyAlignment="1">
      <alignment horizontal="center" vertical="center"/>
    </xf>
    <xf numFmtId="188" fontId="111" fillId="13" borderId="4" xfId="0" applyNumberFormat="1" applyFont="1" applyFill="1" applyBorder="1" applyAlignment="1" applyProtection="1">
      <alignment horizontal="center"/>
      <protection hidden="1"/>
    </xf>
    <xf numFmtId="188" fontId="111" fillId="13" borderId="6" xfId="0" applyNumberFormat="1" applyFont="1" applyFill="1" applyBorder="1" applyAlignment="1" applyProtection="1">
      <alignment horizontal="center"/>
      <protection hidden="1"/>
    </xf>
    <xf numFmtId="188" fontId="111" fillId="6" borderId="56" xfId="0" applyNumberFormat="1" applyFont="1" applyFill="1" applyBorder="1" applyAlignment="1" applyProtection="1">
      <alignment horizontal="center"/>
      <protection hidden="1"/>
    </xf>
    <xf numFmtId="188" fontId="111" fillId="6" borderId="59" xfId="0" applyNumberFormat="1" applyFont="1" applyFill="1" applyBorder="1" applyAlignment="1" applyProtection="1">
      <alignment horizontal="center"/>
      <protection hidden="1"/>
    </xf>
    <xf numFmtId="0" fontId="272" fillId="0" borderId="31" xfId="0" applyFont="1" applyBorder="1" applyAlignment="1">
      <alignment horizontal="center" vertical="center"/>
    </xf>
    <xf numFmtId="0" fontId="272" fillId="0" borderId="33" xfId="0" applyFont="1" applyBorder="1" applyAlignment="1">
      <alignment horizontal="center" vertical="center"/>
    </xf>
    <xf numFmtId="188" fontId="201" fillId="0" borderId="4" xfId="0" applyNumberFormat="1" applyFont="1" applyBorder="1" applyAlignment="1" applyProtection="1">
      <alignment horizontal="center" vertical="center" wrapText="1"/>
      <protection hidden="1"/>
    </xf>
    <xf numFmtId="188" fontId="201" fillId="0" borderId="6" xfId="0" applyNumberFormat="1" applyFont="1" applyBorder="1" applyAlignment="1" applyProtection="1">
      <alignment horizontal="center" vertical="center" wrapText="1"/>
      <protection hidden="1"/>
    </xf>
    <xf numFmtId="188" fontId="201" fillId="0" borderId="14" xfId="0" applyNumberFormat="1" applyFont="1" applyBorder="1" applyAlignment="1" applyProtection="1">
      <alignment horizontal="center" vertical="center" wrapText="1"/>
      <protection hidden="1"/>
    </xf>
    <xf numFmtId="188" fontId="201" fillId="0" borderId="62" xfId="0" applyNumberFormat="1" applyFont="1" applyBorder="1" applyAlignment="1" applyProtection="1">
      <alignment horizontal="center" vertical="center" wrapText="1"/>
      <protection hidden="1"/>
    </xf>
    <xf numFmtId="188" fontId="111" fillId="6" borderId="27" xfId="0" applyNumberFormat="1" applyFont="1" applyFill="1" applyBorder="1" applyAlignment="1" applyProtection="1">
      <alignment horizontal="center"/>
      <protection hidden="1"/>
    </xf>
    <xf numFmtId="188" fontId="111" fillId="6" borderId="29" xfId="0" applyNumberFormat="1" applyFont="1" applyFill="1" applyBorder="1" applyAlignment="1" applyProtection="1">
      <alignment horizontal="center"/>
      <protection hidden="1"/>
    </xf>
    <xf numFmtId="0" fontId="74" fillId="0" borderId="52" xfId="0" applyFont="1" applyBorder="1" applyAlignment="1">
      <alignment horizontal="center" vertical="center"/>
    </xf>
    <xf numFmtId="0" fontId="74" fillId="10" borderId="52" xfId="0" applyFont="1" applyFill="1" applyBorder="1" applyAlignment="1">
      <alignment horizontal="center" vertical="center"/>
    </xf>
    <xf numFmtId="177" fontId="238" fillId="0" borderId="23" xfId="0" applyNumberFormat="1" applyFont="1" applyBorder="1" applyAlignment="1" applyProtection="1">
      <alignment horizontal="right" vertical="center"/>
      <protection hidden="1"/>
    </xf>
    <xf numFmtId="177" fontId="238" fillId="0" borderId="14" xfId="0" applyNumberFormat="1" applyFont="1" applyBorder="1" applyAlignment="1" applyProtection="1">
      <alignment horizontal="right" vertical="center"/>
      <protection hidden="1"/>
    </xf>
    <xf numFmtId="0" fontId="269" fillId="0" borderId="198" xfId="0" applyFont="1" applyBorder="1" applyAlignment="1" applyProtection="1">
      <alignment horizontal="center" vertical="center"/>
      <protection hidden="1"/>
    </xf>
    <xf numFmtId="0" fontId="269" fillId="0" borderId="2" xfId="0" applyFont="1" applyBorder="1" applyAlignment="1" applyProtection="1">
      <alignment horizontal="center" vertical="center"/>
      <protection hidden="1"/>
    </xf>
    <xf numFmtId="0" fontId="269" fillId="0" borderId="19" xfId="0" applyFont="1" applyBorder="1" applyAlignment="1" applyProtection="1">
      <alignment horizontal="center" vertical="center"/>
      <protection hidden="1"/>
    </xf>
    <xf numFmtId="0" fontId="269" fillId="0" borderId="72" xfId="0" applyFont="1" applyBorder="1" applyAlignment="1" applyProtection="1">
      <alignment horizontal="center" vertical="center"/>
      <protection hidden="1"/>
    </xf>
    <xf numFmtId="0" fontId="269" fillId="0" borderId="8" xfId="0" applyFont="1" applyBorder="1" applyAlignment="1" applyProtection="1">
      <alignment horizontal="center" vertical="center"/>
      <protection hidden="1"/>
    </xf>
    <xf numFmtId="0" fontId="269" fillId="0" borderId="25" xfId="0" applyFont="1" applyBorder="1" applyAlignment="1" applyProtection="1">
      <alignment horizontal="center" vertical="center"/>
      <protection hidden="1"/>
    </xf>
    <xf numFmtId="188" fontId="201" fillId="0" borderId="1" xfId="0" applyNumberFormat="1" applyFont="1" applyBorder="1" applyAlignment="1" applyProtection="1">
      <alignment horizontal="center" vertical="top"/>
      <protection locked="0"/>
    </xf>
    <xf numFmtId="188" fontId="201" fillId="0" borderId="2" xfId="0" applyNumberFormat="1" applyFont="1" applyBorder="1" applyAlignment="1" applyProtection="1">
      <alignment horizontal="center" vertical="top"/>
      <protection locked="0"/>
    </xf>
    <xf numFmtId="188" fontId="201" fillId="0" borderId="3" xfId="0" applyNumberFormat="1" applyFont="1" applyBorder="1" applyAlignment="1" applyProtection="1">
      <alignment horizontal="center" vertical="top"/>
      <protection locked="0"/>
    </xf>
    <xf numFmtId="0" fontId="74" fillId="9" borderId="52" xfId="0" applyFont="1" applyFill="1" applyBorder="1" applyAlignment="1">
      <alignment horizontal="center" vertical="center"/>
    </xf>
    <xf numFmtId="188" fontId="111" fillId="5" borderId="23" xfId="0" applyNumberFormat="1" applyFont="1" applyFill="1" applyBorder="1" applyAlignment="1" applyProtection="1">
      <alignment horizontal="center" vertical="center" wrapText="1"/>
      <protection hidden="1"/>
    </xf>
    <xf numFmtId="188" fontId="111" fillId="5" borderId="14" xfId="0" applyNumberFormat="1" applyFont="1" applyFill="1" applyBorder="1" applyAlignment="1" applyProtection="1">
      <alignment horizontal="center" vertical="center" wrapText="1"/>
      <protection hidden="1"/>
    </xf>
    <xf numFmtId="188" fontId="231" fillId="0" borderId="14" xfId="0" applyNumberFormat="1" applyFont="1" applyBorder="1" applyAlignment="1" applyProtection="1">
      <alignment horizontal="right" vertical="center" wrapText="1"/>
      <protection hidden="1"/>
    </xf>
    <xf numFmtId="188" fontId="231" fillId="0" borderId="15" xfId="0" applyNumberFormat="1" applyFont="1" applyBorder="1" applyAlignment="1" applyProtection="1">
      <alignment horizontal="right" vertical="center" wrapText="1"/>
      <protection hidden="1"/>
    </xf>
    <xf numFmtId="188" fontId="231" fillId="0" borderId="62" xfId="0" applyNumberFormat="1" applyFont="1" applyBorder="1" applyAlignment="1" applyProtection="1">
      <alignment horizontal="right" vertical="center" wrapText="1"/>
      <protection hidden="1"/>
    </xf>
    <xf numFmtId="177" fontId="86" fillId="0" borderId="20" xfId="0" applyNumberFormat="1" applyFont="1" applyBorder="1" applyAlignment="1" applyProtection="1">
      <alignment horizontal="center" vertical="center"/>
      <protection hidden="1"/>
    </xf>
    <xf numFmtId="177" fontId="86" fillId="0" borderId="15" xfId="0" applyNumberFormat="1" applyFont="1" applyBorder="1" applyAlignment="1" applyProtection="1">
      <alignment horizontal="center" vertical="center"/>
      <protection hidden="1"/>
    </xf>
    <xf numFmtId="177" fontId="86" fillId="0" borderId="26" xfId="0" applyNumberFormat="1" applyFont="1" applyBorder="1" applyAlignment="1" applyProtection="1">
      <alignment horizontal="center" vertical="center"/>
      <protection hidden="1"/>
    </xf>
    <xf numFmtId="177" fontId="86" fillId="0" borderId="62" xfId="0" applyNumberFormat="1" applyFont="1" applyBorder="1" applyAlignment="1" applyProtection="1">
      <alignment horizontal="center" vertical="center"/>
      <protection hidden="1"/>
    </xf>
    <xf numFmtId="0" fontId="205" fillId="0" borderId="1" xfId="0" applyFont="1" applyBorder="1" applyAlignment="1" applyProtection="1">
      <alignment horizontal="center" vertical="top"/>
      <protection hidden="1"/>
    </xf>
    <xf numFmtId="0" fontId="205" fillId="0" borderId="2" xfId="0" applyFont="1" applyBorder="1" applyAlignment="1" applyProtection="1">
      <alignment horizontal="center" vertical="top"/>
      <protection hidden="1"/>
    </xf>
    <xf numFmtId="0" fontId="205" fillId="0" borderId="3" xfId="0" applyFont="1" applyBorder="1" applyAlignment="1" applyProtection="1">
      <alignment horizontal="center" vertical="top"/>
      <protection hidden="1"/>
    </xf>
    <xf numFmtId="188" fontId="111" fillId="6" borderId="7" xfId="0" applyNumberFormat="1" applyFont="1" applyFill="1" applyBorder="1" applyAlignment="1" applyProtection="1">
      <alignment horizontal="center"/>
      <protection hidden="1"/>
    </xf>
    <xf numFmtId="188" fontId="111" fillId="6" borderId="9" xfId="0" applyNumberFormat="1" applyFont="1" applyFill="1" applyBorder="1" applyAlignment="1" applyProtection="1">
      <alignment horizontal="center"/>
      <protection hidden="1"/>
    </xf>
    <xf numFmtId="188" fontId="111" fillId="6" borderId="10" xfId="0" applyNumberFormat="1" applyFont="1" applyFill="1" applyBorder="1" applyAlignment="1" applyProtection="1">
      <alignment horizontal="center"/>
      <protection hidden="1"/>
    </xf>
    <xf numFmtId="188" fontId="111" fillId="6" borderId="13" xfId="0" applyNumberFormat="1" applyFont="1" applyFill="1" applyBorder="1" applyAlignment="1" applyProtection="1">
      <alignment horizontal="center"/>
      <protection hidden="1"/>
    </xf>
    <xf numFmtId="0" fontId="271" fillId="0" borderId="93" xfId="0" applyFont="1" applyBorder="1" applyAlignment="1" applyProtection="1">
      <alignment horizontal="center" vertical="center"/>
      <protection locked="0"/>
    </xf>
    <xf numFmtId="0" fontId="290" fillId="0" borderId="33" xfId="0" applyFont="1" applyBorder="1" applyAlignment="1" applyProtection="1">
      <alignment horizontal="right" vertical="center"/>
      <protection locked="0"/>
    </xf>
    <xf numFmtId="177" fontId="238" fillId="0" borderId="20" xfId="0" applyNumberFormat="1" applyFont="1" applyBorder="1" applyAlignment="1" applyProtection="1">
      <alignment horizontal="center" vertical="center"/>
      <protection hidden="1"/>
    </xf>
    <xf numFmtId="177" fontId="238" fillId="0" borderId="15" xfId="0" applyNumberFormat="1" applyFont="1" applyBorder="1" applyAlignment="1" applyProtection="1">
      <alignment horizontal="center" vertical="center"/>
      <protection hidden="1"/>
    </xf>
    <xf numFmtId="177" fontId="238" fillId="0" borderId="20" xfId="0" applyNumberFormat="1" applyFont="1" applyBorder="1" applyAlignment="1" applyProtection="1">
      <alignment horizontal="right" vertical="center"/>
      <protection hidden="1"/>
    </xf>
    <xf numFmtId="177" fontId="238" fillId="0" borderId="15" xfId="0" applyNumberFormat="1" applyFont="1" applyBorder="1" applyAlignment="1" applyProtection="1">
      <alignment horizontal="right" vertical="center"/>
      <protection hidden="1"/>
    </xf>
    <xf numFmtId="177" fontId="86" fillId="0" borderId="0" xfId="0" applyNumberFormat="1" applyFont="1" applyAlignment="1" applyProtection="1">
      <alignment horizontal="center" vertical="center"/>
      <protection hidden="1"/>
    </xf>
    <xf numFmtId="177" fontId="237" fillId="0" borderId="0" xfId="0" applyNumberFormat="1" applyFont="1" applyAlignment="1" applyProtection="1">
      <alignment horizontal="right" vertical="center"/>
      <protection hidden="1"/>
    </xf>
    <xf numFmtId="0" fontId="185" fillId="0" borderId="52" xfId="0" applyFont="1" applyBorder="1" applyAlignment="1">
      <alignment horizontal="center" vertical="center" wrapText="1"/>
    </xf>
    <xf numFmtId="0" fontId="205" fillId="0" borderId="31" xfId="0" applyFont="1" applyBorder="1" applyAlignment="1" applyProtection="1">
      <alignment horizontal="center" vertical="top"/>
      <protection hidden="1"/>
    </xf>
    <xf numFmtId="0" fontId="205" fillId="0" borderId="33" xfId="0" applyFont="1" applyBorder="1" applyAlignment="1" applyProtection="1">
      <alignment horizontal="center" vertical="top"/>
      <protection hidden="1"/>
    </xf>
    <xf numFmtId="0" fontId="205" fillId="0" borderId="32" xfId="0" applyFont="1" applyBorder="1" applyAlignment="1" applyProtection="1">
      <alignment horizontal="center" vertical="top"/>
      <protection hidden="1"/>
    </xf>
    <xf numFmtId="0" fontId="205" fillId="0" borderId="259" xfId="0" applyFont="1" applyBorder="1" applyAlignment="1" applyProtection="1">
      <alignment horizontal="left" vertical="top" wrapText="1"/>
      <protection hidden="1"/>
    </xf>
    <xf numFmtId="0" fontId="205" fillId="0" borderId="260" xfId="0" applyFont="1" applyBorder="1" applyAlignment="1" applyProtection="1">
      <alignment horizontal="left" vertical="top"/>
      <protection hidden="1"/>
    </xf>
    <xf numFmtId="0" fontId="205" fillId="0" borderId="261" xfId="0" applyFont="1" applyBorder="1" applyAlignment="1" applyProtection="1">
      <alignment horizontal="left" vertical="top"/>
      <protection hidden="1"/>
    </xf>
    <xf numFmtId="0" fontId="201" fillId="0" borderId="203" xfId="0" applyFont="1" applyBorder="1" applyAlignment="1">
      <alignment horizontal="center" vertical="center"/>
    </xf>
    <xf numFmtId="0" fontId="201" fillId="0" borderId="86" xfId="0" applyFont="1" applyBorder="1" applyAlignment="1">
      <alignment horizontal="center" vertical="center"/>
    </xf>
    <xf numFmtId="0" fontId="201" fillId="0" borderId="205" xfId="0" applyFont="1" applyBorder="1" applyAlignment="1">
      <alignment horizontal="center" vertical="center"/>
    </xf>
    <xf numFmtId="0" fontId="185" fillId="0" borderId="1" xfId="0" applyFont="1" applyBorder="1" applyAlignment="1">
      <alignment horizontal="center" vertical="center"/>
    </xf>
    <xf numFmtId="0" fontId="185" fillId="0" borderId="7" xfId="0" applyFont="1" applyBorder="1" applyAlignment="1">
      <alignment horizontal="center" vertical="center"/>
    </xf>
    <xf numFmtId="0" fontId="186" fillId="0" borderId="52" xfId="0" applyFont="1" applyBorder="1" applyAlignment="1">
      <alignment horizontal="center" vertical="center" wrapText="1"/>
    </xf>
    <xf numFmtId="0" fontId="91" fillId="17" borderId="17" xfId="0" applyFont="1" applyFill="1" applyBorder="1" applyAlignment="1" applyProtection="1">
      <alignment horizontal="center" vertical="center"/>
      <protection locked="0"/>
    </xf>
    <xf numFmtId="0" fontId="91" fillId="17" borderId="12" xfId="0" applyFont="1" applyFill="1" applyBorder="1" applyAlignment="1" applyProtection="1">
      <alignment horizontal="center" vertical="center"/>
      <protection locked="0"/>
    </xf>
    <xf numFmtId="0" fontId="205" fillId="0" borderId="0" xfId="0" applyFont="1" applyAlignment="1" applyProtection="1">
      <alignment horizontal="center" vertical="top"/>
      <protection hidden="1"/>
    </xf>
    <xf numFmtId="0" fontId="185" fillId="3" borderId="17" xfId="0" applyFont="1" applyFill="1" applyBorder="1" applyAlignment="1">
      <alignment horizontal="center" vertical="center"/>
    </xf>
    <xf numFmtId="0" fontId="185" fillId="3" borderId="11" xfId="0" applyFont="1" applyFill="1" applyBorder="1" applyAlignment="1">
      <alignment horizontal="center" vertical="center"/>
    </xf>
    <xf numFmtId="0" fontId="185" fillId="3" borderId="12" xfId="0" applyFont="1" applyFill="1" applyBorder="1" applyAlignment="1">
      <alignment horizontal="center" vertical="center"/>
    </xf>
    <xf numFmtId="177" fontId="86" fillId="0" borderId="3" xfId="0" applyNumberFormat="1" applyFont="1" applyBorder="1" applyAlignment="1" applyProtection="1">
      <alignment horizontal="center" vertical="center"/>
      <protection hidden="1"/>
    </xf>
    <xf numFmtId="177" fontId="238" fillId="0" borderId="61" xfId="0" applyNumberFormat="1" applyFont="1" applyBorder="1" applyAlignment="1" applyProtection="1">
      <alignment horizontal="right" vertical="center"/>
      <protection hidden="1"/>
    </xf>
    <xf numFmtId="177" fontId="238" fillId="0" borderId="63" xfId="0" applyNumberFormat="1" applyFont="1" applyBorder="1" applyAlignment="1" applyProtection="1">
      <alignment horizontal="right" vertical="center"/>
      <protection hidden="1"/>
    </xf>
    <xf numFmtId="177" fontId="238" fillId="0" borderId="0" xfId="0" applyNumberFormat="1" applyFont="1" applyAlignment="1" applyProtection="1">
      <alignment horizontal="center" vertical="center"/>
      <protection hidden="1"/>
    </xf>
    <xf numFmtId="188" fontId="201" fillId="0" borderId="0" xfId="0" applyNumberFormat="1" applyFont="1" applyAlignment="1" applyProtection="1">
      <alignment horizontal="center" vertical="center" wrapText="1"/>
      <protection hidden="1"/>
    </xf>
    <xf numFmtId="177" fontId="238" fillId="0" borderId="4" xfId="0" applyNumberFormat="1" applyFont="1" applyBorder="1" applyAlignment="1" applyProtection="1">
      <alignment horizontal="right" vertical="center"/>
      <protection hidden="1"/>
    </xf>
    <xf numFmtId="177" fontId="238" fillId="0" borderId="0" xfId="0" applyNumberFormat="1" applyFont="1" applyAlignment="1" applyProtection="1">
      <alignment horizontal="right" vertical="center"/>
      <protection hidden="1"/>
    </xf>
    <xf numFmtId="177" fontId="239" fillId="0" borderId="0" xfId="0" applyNumberFormat="1" applyFont="1" applyAlignment="1" applyProtection="1">
      <alignment horizontal="center" vertical="center"/>
      <protection hidden="1"/>
    </xf>
    <xf numFmtId="0" fontId="239" fillId="0" borderId="0" xfId="0" applyFont="1" applyAlignment="1" applyProtection="1">
      <alignment horizontal="center" vertical="center"/>
      <protection hidden="1"/>
    </xf>
    <xf numFmtId="0" fontId="269" fillId="0" borderId="304" xfId="0" applyFont="1" applyBorder="1" applyAlignment="1" applyProtection="1">
      <alignment horizontal="left" vertical="top" wrapText="1"/>
      <protection hidden="1"/>
    </xf>
    <xf numFmtId="0" fontId="269" fillId="0" borderId="305" xfId="0" applyFont="1" applyBorder="1" applyAlignment="1" applyProtection="1">
      <alignment horizontal="left" vertical="top"/>
      <protection hidden="1"/>
    </xf>
    <xf numFmtId="0" fontId="26" fillId="11" borderId="1" xfId="0" applyFont="1" applyFill="1" applyBorder="1" applyAlignment="1">
      <alignment horizontal="center" vertical="center"/>
    </xf>
    <xf numFmtId="0" fontId="26" fillId="11" borderId="2" xfId="0" applyFont="1" applyFill="1" applyBorder="1" applyAlignment="1">
      <alignment horizontal="center" vertical="center"/>
    </xf>
    <xf numFmtId="0" fontId="26" fillId="11" borderId="19" xfId="0" applyFont="1" applyFill="1" applyBorder="1" applyAlignment="1">
      <alignment horizontal="center" vertical="center"/>
    </xf>
    <xf numFmtId="0" fontId="26" fillId="11" borderId="14" xfId="0" applyFont="1" applyFill="1" applyBorder="1" applyAlignment="1">
      <alignment horizontal="center" vertical="center"/>
    </xf>
    <xf numFmtId="0" fontId="26" fillId="11" borderId="15" xfId="0" applyFont="1" applyFill="1" applyBorder="1" applyAlignment="1">
      <alignment horizontal="center" vertical="center"/>
    </xf>
    <xf numFmtId="0" fontId="26" fillId="11" borderId="16" xfId="0" applyFont="1" applyFill="1" applyBorder="1" applyAlignment="1">
      <alignment horizontal="center" vertical="center"/>
    </xf>
    <xf numFmtId="186" fontId="94" fillId="3" borderId="38" xfId="0" applyNumberFormat="1" applyFont="1" applyFill="1" applyBorder="1" applyAlignment="1" applyProtection="1">
      <alignment horizontal="right" vertical="center"/>
      <protection locked="0"/>
    </xf>
    <xf numFmtId="186" fontId="94" fillId="3" borderId="121" xfId="0" applyNumberFormat="1" applyFont="1" applyFill="1" applyBorder="1" applyAlignment="1" applyProtection="1">
      <alignment horizontal="right" vertical="center"/>
      <protection locked="0"/>
    </xf>
    <xf numFmtId="0" fontId="25" fillId="0" borderId="38" xfId="0" applyFont="1" applyBorder="1" applyAlignment="1">
      <alignment horizontal="center"/>
    </xf>
    <xf numFmtId="0" fontId="25" fillId="0" borderId="121" xfId="0" applyFont="1" applyBorder="1" applyAlignment="1">
      <alignment horizontal="center"/>
    </xf>
    <xf numFmtId="0" fontId="254" fillId="0" borderId="0" xfId="0" applyFont="1" applyAlignment="1">
      <alignment horizontal="left" vertical="top" wrapText="1"/>
    </xf>
    <xf numFmtId="0" fontId="259" fillId="0" borderId="6" xfId="0" applyFont="1" applyBorder="1" applyAlignment="1">
      <alignment horizontal="center" vertical="center" textRotation="255" shrinkToFit="1"/>
    </xf>
    <xf numFmtId="0" fontId="266" fillId="0" borderId="109" xfId="0" quotePrefix="1" applyFont="1" applyBorder="1" applyAlignment="1" applyProtection="1">
      <alignment horizontal="center" vertical="center" shrinkToFit="1"/>
      <protection hidden="1"/>
    </xf>
    <xf numFmtId="0" fontId="266" fillId="0" borderId="97" xfId="0" applyFont="1" applyBorder="1" applyAlignment="1" applyProtection="1">
      <alignment horizontal="center" vertical="center" shrinkToFit="1"/>
      <protection hidden="1"/>
    </xf>
    <xf numFmtId="0" fontId="26" fillId="0" borderId="2" xfId="0" applyFont="1" applyBorder="1" applyAlignment="1">
      <alignment horizontal="center" vertical="center" wrapText="1"/>
    </xf>
    <xf numFmtId="0" fontId="26" fillId="0" borderId="0" xfId="0" applyFont="1" applyAlignment="1">
      <alignment horizontal="center" vertical="center" wrapText="1"/>
    </xf>
    <xf numFmtId="0" fontId="94" fillId="0" borderId="37" xfId="0" applyFont="1" applyBorder="1" applyAlignment="1" applyProtection="1">
      <alignment horizontal="right" vertical="center"/>
      <protection locked="0"/>
    </xf>
    <xf numFmtId="0" fontId="94" fillId="0" borderId="108" xfId="0" applyFont="1" applyBorder="1" applyAlignment="1" applyProtection="1">
      <alignment horizontal="right" vertical="center"/>
      <protection locked="0"/>
    </xf>
    <xf numFmtId="0" fontId="94" fillId="0" borderId="65" xfId="0" applyFont="1" applyBorder="1" applyAlignment="1" applyProtection="1">
      <alignment horizontal="right" vertical="center"/>
      <protection locked="0"/>
    </xf>
    <xf numFmtId="0" fontId="94" fillId="0" borderId="236" xfId="0" applyFont="1" applyBorder="1" applyAlignment="1" applyProtection="1">
      <alignment horizontal="right" vertical="center"/>
      <protection locked="0"/>
    </xf>
    <xf numFmtId="0" fontId="98" fillId="0" borderId="105" xfId="0" applyFont="1" applyBorder="1" applyAlignment="1" applyProtection="1">
      <alignment horizontal="center" vertical="center"/>
      <protection locked="0"/>
    </xf>
    <xf numFmtId="0" fontId="98" fillId="0" borderId="106" xfId="0" applyFont="1" applyBorder="1" applyAlignment="1" applyProtection="1">
      <alignment horizontal="center" vertical="center"/>
      <protection locked="0"/>
    </xf>
    <xf numFmtId="0" fontId="98" fillId="0" borderId="213" xfId="0" applyFont="1" applyBorder="1" applyAlignment="1" applyProtection="1">
      <alignment horizontal="center" vertical="center"/>
      <protection locked="0"/>
    </xf>
    <xf numFmtId="0" fontId="201" fillId="0" borderId="37" xfId="0" applyFont="1" applyBorder="1" applyAlignment="1" applyProtection="1">
      <alignment horizontal="right" vertical="center"/>
      <protection locked="0"/>
    </xf>
    <xf numFmtId="0" fontId="201" fillId="0" borderId="108" xfId="0" applyFont="1" applyBorder="1" applyAlignment="1" applyProtection="1">
      <alignment horizontal="right" vertical="center"/>
      <protection locked="0"/>
    </xf>
    <xf numFmtId="0" fontId="94" fillId="0" borderId="42" xfId="0" applyFont="1" applyBorder="1" applyAlignment="1" applyProtection="1">
      <alignment horizontal="right" vertical="center"/>
      <protection locked="0"/>
    </xf>
    <xf numFmtId="0" fontId="94" fillId="0" borderId="99" xfId="0" applyFont="1" applyBorder="1" applyAlignment="1" applyProtection="1">
      <alignment horizontal="right" vertical="center"/>
      <protection locked="0"/>
    </xf>
    <xf numFmtId="0" fontId="94" fillId="0" borderId="131" xfId="0" applyFont="1" applyBorder="1" applyAlignment="1" applyProtection="1">
      <alignment horizontal="right" vertical="center"/>
      <protection locked="0"/>
    </xf>
    <xf numFmtId="0" fontId="94" fillId="0" borderId="34" xfId="0" applyFont="1" applyBorder="1" applyAlignment="1" applyProtection="1">
      <alignment horizontal="right" vertical="center"/>
      <protection locked="0"/>
    </xf>
    <xf numFmtId="0" fontId="201" fillId="0" borderId="42" xfId="0" applyFont="1" applyBorder="1" applyAlignment="1" applyProtection="1">
      <alignment horizontal="right" vertical="center"/>
      <protection locked="0"/>
    </xf>
    <xf numFmtId="0" fontId="201" fillId="0" borderId="99" xfId="0" applyFont="1" applyBorder="1" applyAlignment="1" applyProtection="1">
      <alignment horizontal="right" vertical="center"/>
      <protection locked="0"/>
    </xf>
    <xf numFmtId="0" fontId="98" fillId="0" borderId="104" xfId="0" applyFont="1" applyBorder="1" applyAlignment="1" applyProtection="1">
      <alignment horizontal="center" vertical="center"/>
      <protection locked="0"/>
    </xf>
    <xf numFmtId="0" fontId="98" fillId="0" borderId="45" xfId="0" applyFont="1" applyBorder="1" applyAlignment="1" applyProtection="1">
      <alignment horizontal="center" vertical="center"/>
      <protection locked="0"/>
    </xf>
    <xf numFmtId="0" fontId="98" fillId="0" borderId="46" xfId="0" applyFont="1" applyBorder="1" applyAlignment="1" applyProtection="1">
      <alignment horizontal="center" vertical="center"/>
      <protection locked="0"/>
    </xf>
    <xf numFmtId="0" fontId="26" fillId="0" borderId="105" xfId="0" applyFont="1" applyBorder="1" applyAlignment="1">
      <alignment horizontal="center" vertical="center"/>
    </xf>
    <xf numFmtId="0" fontId="26" fillId="0" borderId="106" xfId="0" applyFont="1" applyBorder="1" applyAlignment="1">
      <alignment horizontal="center" vertical="center"/>
    </xf>
    <xf numFmtId="0" fontId="26" fillId="0" borderId="213" xfId="0" applyFont="1" applyBorder="1" applyAlignment="1">
      <alignment horizontal="center" vertical="center"/>
    </xf>
    <xf numFmtId="0" fontId="26" fillId="2" borderId="110" xfId="0" applyFont="1" applyFill="1" applyBorder="1" applyAlignment="1">
      <alignment horizontal="center" vertical="center" textRotation="255"/>
    </xf>
    <xf numFmtId="0" fontId="26" fillId="2" borderId="98" xfId="0" applyFont="1" applyFill="1" applyBorder="1" applyAlignment="1">
      <alignment horizontal="center" vertical="center" textRotation="255"/>
    </xf>
    <xf numFmtId="0" fontId="26" fillId="2" borderId="114" xfId="0" applyFont="1" applyFill="1" applyBorder="1" applyAlignment="1">
      <alignment horizontal="center" vertical="center" textRotation="255"/>
    </xf>
    <xf numFmtId="0" fontId="26" fillId="0" borderId="98" xfId="0" applyFont="1" applyBorder="1" applyAlignment="1">
      <alignment horizontal="center" vertical="center" textRotation="255"/>
    </xf>
    <xf numFmtId="0" fontId="112" fillId="0" borderId="98" xfId="0" applyFont="1" applyBorder="1">
      <alignment vertical="center"/>
    </xf>
    <xf numFmtId="0" fontId="25" fillId="0" borderId="89" xfId="0" applyFont="1" applyBorder="1" applyAlignment="1">
      <alignment horizontal="center"/>
    </xf>
    <xf numFmtId="0" fontId="25" fillId="0" borderId="135" xfId="0" applyFont="1" applyBorder="1" applyAlignment="1">
      <alignment horizontal="center"/>
    </xf>
    <xf numFmtId="0" fontId="94" fillId="0" borderId="89" xfId="0" applyFont="1" applyBorder="1" applyAlignment="1" applyProtection="1">
      <alignment horizontal="right" vertical="center"/>
      <protection locked="0"/>
    </xf>
    <xf numFmtId="0" fontId="94" fillId="0" borderId="116" xfId="0" applyFont="1" applyBorder="1" applyAlignment="1" applyProtection="1">
      <alignment horizontal="right" vertical="center"/>
      <protection locked="0"/>
    </xf>
    <xf numFmtId="0" fontId="25" fillId="0" borderId="65" xfId="0" applyFont="1" applyBorder="1" applyAlignment="1">
      <alignment horizontal="center"/>
    </xf>
    <xf numFmtId="0" fontId="25" fillId="0" borderId="138" xfId="0" applyFont="1" applyBorder="1" applyAlignment="1">
      <alignment horizontal="center"/>
    </xf>
    <xf numFmtId="0" fontId="26" fillId="4" borderId="110" xfId="0" applyFont="1" applyFill="1" applyBorder="1" applyAlignment="1">
      <alignment horizontal="center" vertical="center" textRotation="255"/>
    </xf>
    <xf numFmtId="0" fontId="112" fillId="0" borderId="114" xfId="0" applyFont="1" applyBorder="1">
      <alignment vertical="center"/>
    </xf>
    <xf numFmtId="0" fontId="94" fillId="0" borderId="38" xfId="0" applyFont="1" applyBorder="1" applyAlignment="1" applyProtection="1">
      <alignment horizontal="right" vertical="center"/>
      <protection locked="0"/>
    </xf>
    <xf numFmtId="0" fontId="94" fillId="0" borderId="234" xfId="0" applyFont="1" applyBorder="1" applyAlignment="1" applyProtection="1">
      <alignment horizontal="right" vertical="center"/>
      <protection locked="0"/>
    </xf>
    <xf numFmtId="0" fontId="25" fillId="0" borderId="37" xfId="0" applyFont="1" applyBorder="1" applyAlignment="1">
      <alignment horizontal="center"/>
    </xf>
    <xf numFmtId="0" fontId="25" fillId="0" borderId="213" xfId="0" applyFont="1" applyBorder="1" applyAlignment="1">
      <alignment horizontal="center"/>
    </xf>
    <xf numFmtId="0" fontId="94" fillId="0" borderId="89" xfId="0" applyFont="1" applyBorder="1" applyAlignment="1">
      <alignment horizontal="right" vertical="center"/>
    </xf>
    <xf numFmtId="0" fontId="94" fillId="0" borderId="116" xfId="0" applyFont="1" applyBorder="1" applyAlignment="1">
      <alignment horizontal="right" vertical="center"/>
    </xf>
    <xf numFmtId="0" fontId="25" fillId="0" borderId="131" xfId="0" applyFont="1" applyBorder="1" applyAlignment="1" applyProtection="1">
      <alignment horizontal="center" wrapText="1"/>
      <protection locked="0"/>
    </xf>
    <xf numFmtId="0" fontId="25" fillId="0" borderId="32" xfId="0" applyFont="1" applyBorder="1" applyAlignment="1" applyProtection="1">
      <alignment horizontal="center" wrapText="1"/>
      <protection locked="0"/>
    </xf>
    <xf numFmtId="0" fontId="25" fillId="0" borderId="42" xfId="0" applyFont="1" applyBorder="1" applyAlignment="1">
      <alignment horizontal="center"/>
    </xf>
    <xf numFmtId="0" fontId="25" fillId="0" borderId="46" xfId="0" applyFont="1" applyBorder="1" applyAlignment="1">
      <alignment horizontal="center"/>
    </xf>
    <xf numFmtId="0" fontId="94" fillId="0" borderId="42" xfId="0" applyFont="1" applyBorder="1" applyAlignment="1">
      <alignment horizontal="right" vertical="center"/>
    </xf>
    <xf numFmtId="0" fontId="94" fillId="0" borderId="99" xfId="0" applyFont="1" applyBorder="1" applyAlignment="1">
      <alignment horizontal="right" vertical="center"/>
    </xf>
    <xf numFmtId="0" fontId="94" fillId="0" borderId="37" xfId="0" applyFont="1" applyBorder="1" applyAlignment="1">
      <alignment horizontal="right" vertical="center"/>
    </xf>
    <xf numFmtId="0" fontId="94" fillId="0" borderId="108" xfId="0" applyFont="1" applyBorder="1" applyAlignment="1">
      <alignment horizontal="right" vertical="center"/>
    </xf>
    <xf numFmtId="0" fontId="94" fillId="3" borderId="42" xfId="0" applyFont="1" applyFill="1" applyBorder="1" applyAlignment="1" applyProtection="1">
      <alignment horizontal="right" vertical="center"/>
      <protection locked="0"/>
    </xf>
    <xf numFmtId="0" fontId="94" fillId="3" borderId="46" xfId="0" applyFont="1" applyFill="1" applyBorder="1" applyAlignment="1" applyProtection="1">
      <alignment horizontal="right" vertical="center"/>
      <protection locked="0"/>
    </xf>
    <xf numFmtId="0" fontId="94" fillId="3" borderId="53" xfId="0" applyFont="1" applyFill="1" applyBorder="1" applyAlignment="1" applyProtection="1">
      <alignment horizontal="right" vertical="center"/>
      <protection locked="0"/>
    </xf>
    <xf numFmtId="0" fontId="94" fillId="3" borderId="55" xfId="0" applyFont="1" applyFill="1" applyBorder="1" applyAlignment="1" applyProtection="1">
      <alignment horizontal="right" vertical="center"/>
      <protection locked="0"/>
    </xf>
    <xf numFmtId="0" fontId="114" fillId="0" borderId="0" xfId="0" applyFont="1" applyAlignment="1">
      <alignment horizontal="center" vertical="center"/>
    </xf>
    <xf numFmtId="0" fontId="98" fillId="0" borderId="30" xfId="0" applyFont="1" applyBorder="1" applyAlignment="1" applyProtection="1">
      <alignment horizontal="center" vertical="center"/>
      <protection locked="0"/>
    </xf>
    <xf numFmtId="0" fontId="98" fillId="0" borderId="232" xfId="0" applyFont="1" applyBorder="1" applyAlignment="1" applyProtection="1">
      <alignment horizontal="center" vertical="center"/>
      <protection locked="0"/>
    </xf>
    <xf numFmtId="0" fontId="205" fillId="0" borderId="0" xfId="0" applyFont="1" applyAlignment="1" applyProtection="1">
      <alignment horizontal="right" vertical="center"/>
      <protection locked="0"/>
    </xf>
    <xf numFmtId="0" fontId="26" fillId="0" borderId="110" xfId="0" applyFont="1" applyBorder="1" applyAlignment="1">
      <alignment horizontal="center" vertical="center" textRotation="255"/>
    </xf>
    <xf numFmtId="0" fontId="94" fillId="0" borderId="65" xfId="0" applyFont="1" applyBorder="1" applyAlignment="1">
      <alignment horizontal="right" vertical="center"/>
    </xf>
    <xf numFmtId="0" fontId="94" fillId="0" borderId="236" xfId="0" applyFont="1" applyBorder="1" applyAlignment="1">
      <alignment horizontal="right" vertical="center"/>
    </xf>
    <xf numFmtId="0" fontId="94" fillId="0" borderId="38" xfId="0" applyFont="1" applyBorder="1" applyAlignment="1">
      <alignment horizontal="right" vertical="center"/>
    </xf>
    <xf numFmtId="0" fontId="94" fillId="0" borderId="234" xfId="0" applyFont="1" applyBorder="1" applyAlignment="1">
      <alignment horizontal="right" vertical="center"/>
    </xf>
    <xf numFmtId="0" fontId="26" fillId="4" borderId="98" xfId="0" applyFont="1" applyFill="1" applyBorder="1" applyAlignment="1">
      <alignment horizontal="center" vertical="center" textRotation="255"/>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113" fillId="11" borderId="56" xfId="0" applyFont="1" applyFill="1" applyBorder="1" applyAlignment="1" applyProtection="1">
      <alignment horizontal="center"/>
      <protection hidden="1"/>
    </xf>
    <xf numFmtId="0" fontId="113" fillId="11" borderId="111" xfId="0" applyFont="1" applyFill="1" applyBorder="1" applyAlignment="1" applyProtection="1">
      <alignment horizontal="center"/>
      <protection hidden="1"/>
    </xf>
    <xf numFmtId="0" fontId="113" fillId="11" borderId="136" xfId="0" applyFont="1" applyFill="1" applyBorder="1" applyAlignment="1" applyProtection="1">
      <alignment horizontal="center"/>
      <protection hidden="1"/>
    </xf>
    <xf numFmtId="0" fontId="94" fillId="0" borderId="103" xfId="0" applyFont="1" applyBorder="1" applyAlignment="1" applyProtection="1">
      <alignment horizontal="right" vertical="center"/>
      <protection hidden="1"/>
    </xf>
    <xf numFmtId="0" fontId="94" fillId="0" borderId="113" xfId="0" applyFont="1" applyBorder="1" applyAlignment="1" applyProtection="1">
      <alignment horizontal="right" vertical="center"/>
      <protection hidden="1"/>
    </xf>
    <xf numFmtId="0" fontId="94" fillId="0" borderId="103" xfId="0" applyFont="1" applyBorder="1" applyAlignment="1" applyProtection="1">
      <alignment horizontal="right" vertical="center"/>
      <protection locked="0"/>
    </xf>
    <xf numFmtId="0" fontId="94" fillId="0" borderId="113" xfId="0" applyFont="1" applyBorder="1" applyAlignment="1" applyProtection="1">
      <alignment horizontal="right" vertical="center"/>
      <protection locked="0"/>
    </xf>
    <xf numFmtId="0" fontId="94" fillId="3" borderId="22" xfId="0" applyFont="1" applyFill="1" applyBorder="1" applyAlignment="1" applyProtection="1">
      <alignment horizontal="right" vertical="center"/>
      <protection locked="0"/>
    </xf>
    <xf numFmtId="0" fontId="94" fillId="3" borderId="21" xfId="0" applyFont="1" applyFill="1" applyBorder="1" applyAlignment="1" applyProtection="1">
      <alignment horizontal="right" vertical="center"/>
      <protection locked="0"/>
    </xf>
    <xf numFmtId="0" fontId="94" fillId="3" borderId="89" xfId="0" applyFont="1" applyFill="1" applyBorder="1" applyAlignment="1" applyProtection="1">
      <alignment horizontal="right" vertical="center"/>
      <protection locked="0"/>
    </xf>
    <xf numFmtId="0" fontId="94" fillId="3" borderId="135" xfId="0" applyFont="1" applyFill="1" applyBorder="1" applyAlignment="1" applyProtection="1">
      <alignment horizontal="right" vertical="center"/>
      <protection locked="0"/>
    </xf>
    <xf numFmtId="0" fontId="94" fillId="0" borderId="22" xfId="0" applyFont="1" applyBorder="1" applyAlignment="1" applyProtection="1">
      <alignment horizontal="right" vertical="center"/>
      <protection locked="0"/>
    </xf>
    <xf numFmtId="0" fontId="94" fillId="0" borderId="26" xfId="0" applyFont="1" applyBorder="1" applyAlignment="1" applyProtection="1">
      <alignment horizontal="right" vertical="center"/>
      <protection locked="0"/>
    </xf>
    <xf numFmtId="0" fontId="234" fillId="0" borderId="18" xfId="0" applyFont="1" applyBorder="1" applyAlignment="1">
      <alignment horizontal="left" vertical="center" wrapText="1"/>
    </xf>
    <xf numFmtId="0" fontId="234" fillId="0" borderId="24" xfId="0" applyFont="1" applyBorder="1" applyAlignment="1">
      <alignment horizontal="left" vertical="center" wrapText="1"/>
    </xf>
    <xf numFmtId="0" fontId="234" fillId="0" borderId="98" xfId="0" applyFont="1" applyBorder="1" applyAlignment="1">
      <alignment horizontal="center" vertical="center" wrapText="1"/>
    </xf>
    <xf numFmtId="0" fontId="234" fillId="0" borderId="81" xfId="0" applyFont="1" applyBorder="1" applyAlignment="1">
      <alignment horizontal="center" vertical="center" wrapText="1"/>
    </xf>
    <xf numFmtId="0" fontId="23" fillId="0" borderId="220" xfId="0" applyFont="1" applyBorder="1" applyAlignment="1" applyProtection="1">
      <alignment horizontal="left" vertical="center"/>
      <protection locked="0"/>
    </xf>
    <xf numFmtId="0" fontId="23" fillId="0" borderId="66" xfId="0" applyFont="1" applyBorder="1" applyAlignment="1" applyProtection="1">
      <alignment horizontal="left" vertical="center"/>
      <protection locked="0"/>
    </xf>
    <xf numFmtId="0" fontId="94" fillId="3" borderId="65" xfId="0" applyFont="1" applyFill="1" applyBorder="1" applyAlignment="1" applyProtection="1">
      <alignment horizontal="right" vertical="center"/>
      <protection locked="0"/>
    </xf>
    <xf numFmtId="0" fontId="94" fillId="3" borderId="138" xfId="0" applyFont="1" applyFill="1" applyBorder="1" applyAlignment="1" applyProtection="1">
      <alignment horizontal="right" vertical="center"/>
      <protection locked="0"/>
    </xf>
    <xf numFmtId="0" fontId="98" fillId="0" borderId="17" xfId="0" applyFont="1" applyBorder="1" applyAlignment="1" applyProtection="1">
      <alignment horizontal="center" vertical="center"/>
      <protection locked="0"/>
    </xf>
    <xf numFmtId="0" fontId="98" fillId="0" borderId="12" xfId="0" applyFont="1" applyBorder="1" applyAlignment="1" applyProtection="1">
      <alignment horizontal="center" vertical="center"/>
      <protection locked="0"/>
    </xf>
    <xf numFmtId="0" fontId="98" fillId="0" borderId="63" xfId="0" applyFont="1" applyBorder="1" applyAlignment="1" applyProtection="1">
      <alignment horizontal="center" vertical="center"/>
      <protection locked="0"/>
    </xf>
    <xf numFmtId="0" fontId="98" fillId="0" borderId="15" xfId="0" applyFont="1" applyBorder="1" applyAlignment="1" applyProtection="1">
      <alignment horizontal="center" vertical="center"/>
      <protection locked="0"/>
    </xf>
    <xf numFmtId="0" fontId="26" fillId="0" borderId="97" xfId="0" applyFont="1" applyBorder="1" applyAlignment="1">
      <alignment horizontal="center" vertical="center" textRotation="255"/>
    </xf>
    <xf numFmtId="0" fontId="26" fillId="0" borderId="107" xfId="0" applyFont="1" applyBorder="1" applyAlignment="1">
      <alignment horizontal="center" vertical="center" textRotation="255"/>
    </xf>
    <xf numFmtId="0" fontId="98" fillId="0" borderId="61" xfId="0" applyFont="1" applyBorder="1" applyAlignment="1" applyProtection="1">
      <alignment horizontal="center" vertical="center"/>
      <protection locked="0"/>
    </xf>
    <xf numFmtId="0" fontId="98" fillId="0" borderId="19" xfId="0" applyFont="1" applyBorder="1" applyAlignment="1" applyProtection="1">
      <alignment horizontal="center" vertical="center"/>
      <protection locked="0"/>
    </xf>
    <xf numFmtId="0" fontId="98" fillId="0" borderId="24" xfId="0" applyFont="1" applyBorder="1" applyAlignment="1" applyProtection="1">
      <alignment horizontal="center" vertical="center"/>
      <protection locked="0"/>
    </xf>
    <xf numFmtId="0" fontId="98" fillId="0" borderId="25" xfId="0" applyFont="1" applyBorder="1" applyAlignment="1" applyProtection="1">
      <alignment horizontal="center" vertical="center"/>
      <protection locked="0"/>
    </xf>
    <xf numFmtId="0" fontId="26" fillId="0" borderId="105" xfId="0" applyFont="1" applyBorder="1" applyAlignment="1">
      <alignment horizontal="left" vertical="center"/>
    </xf>
    <xf numFmtId="0" fontId="26" fillId="0" borderId="106" xfId="0" applyFont="1" applyBorder="1" applyAlignment="1">
      <alignment horizontal="left" vertical="center"/>
    </xf>
    <xf numFmtId="0" fontId="26" fillId="0" borderId="213" xfId="0" applyFont="1" applyBorder="1" applyAlignment="1">
      <alignment horizontal="left" vertical="center"/>
    </xf>
    <xf numFmtId="0" fontId="94" fillId="3" borderId="37" xfId="0" applyFont="1" applyFill="1" applyBorder="1" applyAlignment="1" applyProtection="1">
      <alignment horizontal="right" vertical="center"/>
      <protection locked="0"/>
    </xf>
    <xf numFmtId="0" fontId="94" fillId="3" borderId="213" xfId="0" applyFont="1" applyFill="1" applyBorder="1" applyAlignment="1" applyProtection="1">
      <alignment horizontal="right" vertical="center"/>
      <protection locked="0"/>
    </xf>
    <xf numFmtId="0" fontId="25" fillId="0" borderId="105" xfId="0" applyFont="1" applyBorder="1" applyAlignment="1" applyProtection="1">
      <alignment horizontal="center" vertical="center" shrinkToFit="1"/>
      <protection locked="0"/>
    </xf>
    <xf numFmtId="0" fontId="25" fillId="0" borderId="106" xfId="0" applyFont="1" applyBorder="1" applyAlignment="1" applyProtection="1">
      <alignment horizontal="center" vertical="center" shrinkToFit="1"/>
      <protection locked="0"/>
    </xf>
    <xf numFmtId="0" fontId="25" fillId="0" borderId="213" xfId="0" applyFont="1" applyBorder="1" applyAlignment="1" applyProtection="1">
      <alignment horizontal="center" vertical="center" shrinkToFit="1"/>
      <protection locked="0"/>
    </xf>
    <xf numFmtId="0" fontId="26" fillId="0" borderId="109" xfId="0" applyFont="1" applyBorder="1" applyAlignment="1">
      <alignment horizontal="center" vertical="center" textRotation="255"/>
    </xf>
    <xf numFmtId="0" fontId="98" fillId="0" borderId="2" xfId="0" applyFont="1" applyBorder="1" applyAlignment="1" applyProtection="1">
      <alignment horizontal="center" vertical="center"/>
      <protection locked="0"/>
    </xf>
    <xf numFmtId="0" fontId="98" fillId="0" borderId="11" xfId="0" applyFont="1" applyBorder="1" applyAlignment="1" applyProtection="1">
      <alignment horizontal="center" vertical="center"/>
      <protection locked="0"/>
    </xf>
    <xf numFmtId="0" fontId="241" fillId="0" borderId="31" xfId="0" applyFont="1" applyBorder="1" applyAlignment="1">
      <alignment horizontal="left" vertical="center"/>
    </xf>
    <xf numFmtId="0" fontId="241" fillId="0" borderId="33" xfId="0" applyFont="1" applyBorder="1" applyAlignment="1">
      <alignment horizontal="left" vertical="center"/>
    </xf>
    <xf numFmtId="0" fontId="241" fillId="0" borderId="34" xfId="0" applyFont="1" applyBorder="1" applyAlignment="1">
      <alignment horizontal="left" vertical="center"/>
    </xf>
    <xf numFmtId="186" fontId="94" fillId="3" borderId="42" xfId="0" applyNumberFormat="1" applyFont="1" applyFill="1" applyBorder="1" applyAlignment="1" applyProtection="1">
      <alignment horizontal="right" vertical="center"/>
      <protection locked="0"/>
    </xf>
    <xf numFmtId="186" fontId="94" fillId="3" borderId="46" xfId="0" applyNumberFormat="1" applyFont="1" applyFill="1" applyBorder="1" applyAlignment="1" applyProtection="1">
      <alignment horizontal="right" vertical="center"/>
      <protection locked="0"/>
    </xf>
    <xf numFmtId="186" fontId="94" fillId="3" borderId="37" xfId="0" applyNumberFormat="1" applyFont="1" applyFill="1" applyBorder="1" applyAlignment="1" applyProtection="1">
      <alignment horizontal="right" vertical="center"/>
      <protection locked="0"/>
    </xf>
    <xf numFmtId="186" fontId="94" fillId="3" borderId="213" xfId="0" applyNumberFormat="1" applyFont="1" applyFill="1" applyBorder="1" applyAlignment="1" applyProtection="1">
      <alignment horizontal="right" vertical="center"/>
      <protection locked="0"/>
    </xf>
    <xf numFmtId="0" fontId="26" fillId="13" borderId="31" xfId="0" applyFont="1" applyFill="1" applyBorder="1" applyAlignment="1">
      <alignment horizontal="center" vertical="center"/>
    </xf>
    <xf numFmtId="0" fontId="26" fillId="13" borderId="33" xfId="0" applyFont="1" applyFill="1" applyBorder="1" applyAlignment="1">
      <alignment horizontal="center" vertical="center"/>
    </xf>
    <xf numFmtId="0" fontId="26" fillId="13" borderId="32" xfId="0" applyFont="1" applyFill="1" applyBorder="1" applyAlignment="1">
      <alignment horizontal="center" vertical="center"/>
    </xf>
    <xf numFmtId="0" fontId="26" fillId="13" borderId="131" xfId="0" applyFont="1" applyFill="1" applyBorder="1" applyAlignment="1">
      <alignment horizontal="center" vertical="center"/>
    </xf>
    <xf numFmtId="0" fontId="26" fillId="13" borderId="34" xfId="0" applyFont="1" applyFill="1" applyBorder="1" applyAlignment="1">
      <alignment horizontal="center" vertical="center"/>
    </xf>
    <xf numFmtId="0" fontId="116" fillId="0" borderId="23" xfId="0" applyFont="1" applyBorder="1" applyAlignment="1">
      <alignment horizontal="left" vertical="center" wrapText="1"/>
    </xf>
    <xf numFmtId="0" fontId="116" fillId="0" borderId="20" xfId="0" applyFont="1" applyBorder="1" applyAlignment="1">
      <alignment horizontal="left" vertical="center" wrapText="1"/>
    </xf>
    <xf numFmtId="0" fontId="116" fillId="0" borderId="21" xfId="0" applyFont="1" applyBorder="1" applyAlignment="1">
      <alignment horizontal="left" vertical="center" wrapText="1"/>
    </xf>
    <xf numFmtId="0" fontId="116" fillId="0" borderId="118" xfId="0" applyFont="1" applyBorder="1" applyAlignment="1">
      <alignment horizontal="left" vertical="center" wrapText="1"/>
    </xf>
    <xf numFmtId="0" fontId="116" fillId="0" borderId="83" xfId="0" applyFont="1" applyBorder="1" applyAlignment="1">
      <alignment horizontal="left" vertical="center" wrapText="1"/>
    </xf>
    <xf numFmtId="0" fontId="116" fillId="0" borderId="135" xfId="0" applyFont="1" applyBorder="1" applyAlignment="1">
      <alignment horizontal="left" vertical="center" wrapText="1"/>
    </xf>
    <xf numFmtId="0" fontId="24" fillId="0" borderId="111" xfId="0" applyFont="1" applyBorder="1" applyAlignment="1">
      <alignment horizontal="right" vertical="center"/>
    </xf>
    <xf numFmtId="0" fontId="24" fillId="0" borderId="59" xfId="0" applyFont="1" applyBorder="1" applyAlignment="1">
      <alignment horizontal="right" vertical="center"/>
    </xf>
    <xf numFmtId="0" fontId="25" fillId="11" borderId="56" xfId="0" applyFont="1" applyFill="1" applyBorder="1" applyAlignment="1">
      <alignment horizontal="center"/>
    </xf>
    <xf numFmtId="0" fontId="25" fillId="11" borderId="111" xfId="0" applyFont="1" applyFill="1" applyBorder="1" applyAlignment="1">
      <alignment horizontal="center"/>
    </xf>
    <xf numFmtId="0" fontId="25" fillId="11" borderId="136" xfId="0" applyFont="1" applyFill="1" applyBorder="1" applyAlignment="1">
      <alignment horizontal="center"/>
    </xf>
    <xf numFmtId="0" fontId="23" fillId="0" borderId="310" xfId="0" applyFont="1" applyBorder="1" applyAlignment="1" applyProtection="1">
      <alignment horizontal="left" vertical="center"/>
      <protection locked="0"/>
    </xf>
    <xf numFmtId="0" fontId="23" fillId="0" borderId="54" xfId="0" applyFont="1" applyBorder="1" applyAlignment="1" applyProtection="1">
      <alignment horizontal="left" vertical="center"/>
      <protection locked="0"/>
    </xf>
    <xf numFmtId="0" fontId="23" fillId="0" borderId="55" xfId="0" applyFont="1" applyBorder="1" applyAlignment="1" applyProtection="1">
      <alignment horizontal="left" vertical="center"/>
      <protection locked="0"/>
    </xf>
    <xf numFmtId="0" fontId="94" fillId="0" borderId="53" xfId="0" applyFont="1" applyBorder="1" applyAlignment="1" applyProtection="1">
      <alignment horizontal="right" vertical="center"/>
      <protection locked="0"/>
    </xf>
    <xf numFmtId="0" fontId="94" fillId="0" borderId="237" xfId="0" applyFont="1" applyBorder="1" applyAlignment="1" applyProtection="1">
      <alignment horizontal="right" vertical="center"/>
      <protection locked="0"/>
    </xf>
    <xf numFmtId="0" fontId="25" fillId="0" borderId="104" xfId="0" applyFont="1" applyBorder="1" applyAlignment="1" applyProtection="1">
      <alignment horizontal="center" vertical="center"/>
      <protection locked="0"/>
    </xf>
    <xf numFmtId="0" fontId="25" fillId="0" borderId="45" xfId="0" applyFont="1" applyBorder="1" applyAlignment="1" applyProtection="1">
      <alignment horizontal="center" vertical="center"/>
      <protection locked="0"/>
    </xf>
    <xf numFmtId="0" fontId="25" fillId="0" borderId="46" xfId="0" applyFont="1" applyBorder="1" applyAlignment="1" applyProtection="1">
      <alignment horizontal="center" vertical="center"/>
      <protection locked="0"/>
    </xf>
    <xf numFmtId="0" fontId="74" fillId="0" borderId="0" xfId="0" applyFont="1" applyAlignment="1">
      <alignment horizontal="center" vertical="center"/>
    </xf>
    <xf numFmtId="0" fontId="25" fillId="0" borderId="104" xfId="0" applyFont="1" applyBorder="1" applyAlignment="1" applyProtection="1">
      <alignment horizontal="center" vertical="center" shrinkToFit="1"/>
      <protection locked="0"/>
    </xf>
    <xf numFmtId="0" fontId="25" fillId="0" borderId="45" xfId="0" applyFont="1" applyBorder="1" applyAlignment="1" applyProtection="1">
      <alignment horizontal="center" vertical="center" shrinkToFit="1"/>
      <protection locked="0"/>
    </xf>
    <xf numFmtId="0" fontId="25" fillId="0" borderId="46" xfId="0" applyFont="1" applyBorder="1" applyAlignment="1" applyProtection="1">
      <alignment horizontal="center" vertical="center" shrinkToFit="1"/>
      <protection locked="0"/>
    </xf>
    <xf numFmtId="0" fontId="25" fillId="0" borderId="310" xfId="0" applyFont="1" applyBorder="1" applyAlignment="1" applyProtection="1">
      <alignment horizontal="center" vertical="center" shrinkToFit="1"/>
      <protection locked="0"/>
    </xf>
    <xf numFmtId="0" fontId="25" fillId="0" borderId="54" xfId="0" applyFont="1" applyBorder="1" applyAlignment="1" applyProtection="1">
      <alignment horizontal="center" vertical="center" shrinkToFit="1"/>
      <protection locked="0"/>
    </xf>
    <xf numFmtId="0" fontId="25" fillId="0" borderId="55" xfId="0" applyFont="1" applyBorder="1" applyAlignment="1" applyProtection="1">
      <alignment horizontal="center" vertical="center" shrinkToFit="1"/>
      <protection locked="0"/>
    </xf>
    <xf numFmtId="0" fontId="25" fillId="0" borderId="204" xfId="0" applyFont="1" applyBorder="1" applyAlignment="1" applyProtection="1">
      <alignment horizontal="center" vertical="center"/>
      <protection locked="0" hidden="1"/>
    </xf>
    <xf numFmtId="0" fontId="25" fillId="0" borderId="64" xfId="0" applyFont="1" applyBorder="1" applyAlignment="1" applyProtection="1">
      <alignment horizontal="center" vertical="center"/>
      <protection locked="0" hidden="1"/>
    </xf>
    <xf numFmtId="0" fontId="25" fillId="0" borderId="121" xfId="0" applyFont="1" applyBorder="1" applyAlignment="1" applyProtection="1">
      <alignment horizontal="center" vertical="center"/>
      <protection locked="0" hidden="1"/>
    </xf>
    <xf numFmtId="0" fontId="94" fillId="3" borderId="38" xfId="0" applyFont="1" applyFill="1" applyBorder="1" applyAlignment="1" applyProtection="1">
      <alignment horizontal="right" vertical="center"/>
      <protection locked="0"/>
    </xf>
    <xf numFmtId="0" fontId="94" fillId="3" borderId="121" xfId="0" applyFont="1" applyFill="1" applyBorder="1" applyAlignment="1" applyProtection="1">
      <alignment horizontal="right" vertical="center"/>
      <protection locked="0"/>
    </xf>
    <xf numFmtId="0" fontId="25" fillId="0" borderId="105" xfId="0" applyFont="1" applyBorder="1" applyAlignment="1" applyProtection="1">
      <alignment horizontal="center" vertical="center"/>
      <protection locked="0"/>
    </xf>
    <xf numFmtId="0" fontId="25" fillId="0" borderId="106" xfId="0" applyFont="1" applyBorder="1" applyAlignment="1" applyProtection="1">
      <alignment horizontal="center" vertical="center"/>
      <protection locked="0"/>
    </xf>
    <xf numFmtId="0" fontId="25" fillId="0" borderId="213" xfId="0" applyFont="1" applyBorder="1" applyAlignment="1" applyProtection="1">
      <alignment horizontal="center" vertical="center"/>
      <protection locked="0"/>
    </xf>
    <xf numFmtId="0" fontId="25" fillId="0" borderId="102" xfId="0" applyFont="1" applyBorder="1" applyAlignment="1">
      <alignment horizontal="center"/>
    </xf>
    <xf numFmtId="0" fontId="25" fillId="0" borderId="158" xfId="0" applyFont="1" applyBorder="1" applyAlignment="1">
      <alignment horizontal="center"/>
    </xf>
    <xf numFmtId="0" fontId="25" fillId="0" borderId="310" xfId="0" applyFont="1" applyBorder="1" applyAlignment="1" applyProtection="1">
      <alignment horizontal="center" vertical="center"/>
      <protection locked="0"/>
    </xf>
    <xf numFmtId="0" fontId="25" fillId="0" borderId="54" xfId="0" applyFont="1" applyBorder="1" applyAlignment="1" applyProtection="1">
      <alignment horizontal="center" vertical="center"/>
      <protection locked="0"/>
    </xf>
    <xf numFmtId="0" fontId="25" fillId="0" borderId="55" xfId="0" applyFont="1" applyBorder="1" applyAlignment="1" applyProtection="1">
      <alignment horizontal="center" vertical="center"/>
      <protection locked="0"/>
    </xf>
    <xf numFmtId="186" fontId="94" fillId="3" borderId="53" xfId="0" applyNumberFormat="1" applyFont="1" applyFill="1" applyBorder="1" applyAlignment="1" applyProtection="1">
      <alignment horizontal="right" vertical="center"/>
      <protection locked="0"/>
    </xf>
    <xf numFmtId="186" fontId="94" fillId="3" borderId="55" xfId="0" applyNumberFormat="1" applyFont="1" applyFill="1" applyBorder="1" applyAlignment="1" applyProtection="1">
      <alignment horizontal="right" vertical="center"/>
      <protection locked="0"/>
    </xf>
    <xf numFmtId="0" fontId="25" fillId="0" borderId="105" xfId="0" applyFont="1" applyBorder="1" applyAlignment="1" applyProtection="1">
      <alignment horizontal="center" vertical="center"/>
      <protection locked="0" hidden="1"/>
    </xf>
    <xf numFmtId="0" fontId="25" fillId="0" borderId="106" xfId="0" applyFont="1" applyBorder="1" applyAlignment="1" applyProtection="1">
      <alignment horizontal="center" vertical="center"/>
      <protection locked="0" hidden="1"/>
    </xf>
    <xf numFmtId="0" fontId="25" fillId="0" borderId="213" xfId="0" applyFont="1" applyBorder="1" applyAlignment="1" applyProtection="1">
      <alignment horizontal="center" vertical="center"/>
      <protection locked="0" hidden="1"/>
    </xf>
    <xf numFmtId="0" fontId="25" fillId="0" borderId="53" xfId="0" applyFont="1" applyBorder="1" applyAlignment="1">
      <alignment horizontal="center"/>
    </xf>
    <xf numFmtId="0" fontId="25" fillId="0" borderId="55" xfId="0" applyFont="1" applyBorder="1" applyAlignment="1">
      <alignment horizontal="center"/>
    </xf>
    <xf numFmtId="14" fontId="182" fillId="22" borderId="0" xfId="0" applyNumberFormat="1" applyFont="1" applyFill="1" applyAlignment="1">
      <alignment horizontal="center" vertical="center"/>
    </xf>
    <xf numFmtId="0" fontId="14" fillId="0" borderId="0" xfId="0" applyFont="1" applyAlignment="1">
      <alignment horizontal="right" vertical="center" textRotation="255" wrapText="1"/>
    </xf>
    <xf numFmtId="0" fontId="25" fillId="0" borderId="104"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112" fillId="0" borderId="81" xfId="0" applyFont="1" applyBorder="1">
      <alignment vertical="center"/>
    </xf>
    <xf numFmtId="0" fontId="94" fillId="0" borderId="354" xfId="0" applyFont="1" applyBorder="1" applyAlignment="1" applyProtection="1">
      <alignment horizontal="right" vertical="center"/>
      <protection locked="0"/>
    </xf>
    <xf numFmtId="0" fontId="94" fillId="0" borderId="355" xfId="0" applyFont="1" applyBorder="1" applyAlignment="1" applyProtection="1">
      <alignment horizontal="right" vertical="center"/>
      <protection locked="0"/>
    </xf>
    <xf numFmtId="0" fontId="94" fillId="0" borderId="356" xfId="0" applyFont="1" applyBorder="1" applyAlignment="1" applyProtection="1">
      <alignment horizontal="right" vertical="center"/>
      <protection locked="0"/>
    </xf>
    <xf numFmtId="0" fontId="94" fillId="0" borderId="357" xfId="0" applyFont="1" applyBorder="1" applyAlignment="1" applyProtection="1">
      <alignment horizontal="right" vertical="center"/>
      <protection locked="0"/>
    </xf>
    <xf numFmtId="0" fontId="26" fillId="0" borderId="103" xfId="0" applyFont="1" applyBorder="1" applyAlignment="1">
      <alignment horizontal="center" vertical="center" textRotation="255"/>
    </xf>
    <xf numFmtId="0" fontId="26" fillId="5" borderId="58" xfId="0" applyFont="1" applyFill="1" applyBorder="1" applyAlignment="1">
      <alignment horizontal="center" vertical="center"/>
    </xf>
    <xf numFmtId="0" fontId="26" fillId="5" borderId="111" xfId="0" applyFont="1" applyFill="1" applyBorder="1" applyAlignment="1">
      <alignment horizontal="center" vertical="center"/>
    </xf>
    <xf numFmtId="0" fontId="26" fillId="5" borderId="136" xfId="0" applyFont="1" applyFill="1" applyBorder="1" applyAlignment="1">
      <alignment horizontal="center" vertical="center"/>
    </xf>
    <xf numFmtId="0" fontId="24" fillId="0" borderId="61"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62" xfId="0" applyFont="1" applyBorder="1" applyAlignment="1">
      <alignment horizontal="center" vertical="center" wrapText="1"/>
    </xf>
    <xf numFmtId="0" fontId="116" fillId="3" borderId="30" xfId="0" applyFont="1" applyFill="1" applyBorder="1" applyAlignment="1">
      <alignment horizontal="center" vertical="center" wrapText="1"/>
    </xf>
    <xf numFmtId="0" fontId="116" fillId="3" borderId="232" xfId="0" applyFont="1" applyFill="1" applyBorder="1" applyAlignment="1">
      <alignment horizontal="center" vertical="center" wrapText="1"/>
    </xf>
    <xf numFmtId="191" fontId="182" fillId="0" borderId="0" xfId="0" applyNumberFormat="1" applyFont="1" applyAlignment="1">
      <alignment horizontal="center" vertical="center"/>
    </xf>
    <xf numFmtId="0" fontId="25" fillId="0" borderId="204" xfId="0" applyFont="1" applyBorder="1" applyAlignment="1">
      <alignment horizontal="center" vertical="center" shrinkToFit="1"/>
    </xf>
    <xf numFmtId="0" fontId="25" fillId="0" borderId="64" xfId="0" applyFont="1" applyBorder="1" applyAlignment="1">
      <alignment horizontal="center" vertical="center" shrinkToFit="1"/>
    </xf>
    <xf numFmtId="0" fontId="25" fillId="0" borderId="12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xf>
    <xf numFmtId="0" fontId="26" fillId="0" borderId="19"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5" fillId="0" borderId="110" xfId="0" applyFont="1" applyBorder="1" applyAlignment="1">
      <alignment horizontal="center" vertical="center"/>
    </xf>
    <xf numFmtId="0" fontId="25" fillId="0" borderId="114" xfId="0" applyFont="1" applyBorder="1" applyAlignment="1">
      <alignment horizontal="center" vertical="center"/>
    </xf>
    <xf numFmtId="0" fontId="98" fillId="0" borderId="204" xfId="0" applyFont="1" applyBorder="1" applyAlignment="1" applyProtection="1">
      <alignment horizontal="center" vertical="center"/>
      <protection locked="0"/>
    </xf>
    <xf numFmtId="0" fontId="98" fillId="0" borderId="64" xfId="0" applyFont="1" applyBorder="1" applyAlignment="1" applyProtection="1">
      <alignment horizontal="center" vertical="center"/>
      <protection locked="0"/>
    </xf>
    <xf numFmtId="0" fontId="98" fillId="0" borderId="121" xfId="0" applyFont="1" applyBorder="1" applyAlignment="1" applyProtection="1">
      <alignment horizontal="center" vertical="center"/>
      <protection locked="0"/>
    </xf>
    <xf numFmtId="0" fontId="201" fillId="0" borderId="38" xfId="0" applyFont="1" applyBorder="1" applyAlignment="1" applyProtection="1">
      <alignment horizontal="right" vertical="center"/>
      <protection locked="0"/>
    </xf>
    <xf numFmtId="0" fontId="201" fillId="0" borderId="234" xfId="0" applyFont="1" applyBorder="1" applyAlignment="1" applyProtection="1">
      <alignment horizontal="right" vertical="center"/>
      <protection locked="0"/>
    </xf>
    <xf numFmtId="185" fontId="230" fillId="0" borderId="18" xfId="0" applyNumberFormat="1" applyFont="1" applyBorder="1" applyAlignment="1" applyProtection="1">
      <alignment horizontal="right" vertical="top"/>
      <protection locked="0"/>
    </xf>
    <xf numFmtId="185" fontId="230" fillId="0" borderId="321" xfId="0" applyNumberFormat="1" applyFont="1" applyBorder="1" applyAlignment="1" applyProtection="1">
      <alignment horizontal="right" vertical="top"/>
      <protection locked="0"/>
    </xf>
    <xf numFmtId="185" fontId="230" fillId="0" borderId="42" xfId="0" applyNumberFormat="1" applyFont="1" applyBorder="1" applyAlignment="1" applyProtection="1">
      <alignment horizontal="center" vertical="top"/>
      <protection locked="0"/>
    </xf>
    <xf numFmtId="185" fontId="230" fillId="0" borderId="46" xfId="0" applyNumberFormat="1" applyFont="1" applyBorder="1" applyAlignment="1" applyProtection="1">
      <alignment horizontal="center" vertical="top"/>
      <protection locked="0"/>
    </xf>
    <xf numFmtId="185" fontId="230" fillId="0" borderId="372" xfId="0" applyNumberFormat="1" applyFont="1" applyBorder="1" applyAlignment="1" applyProtection="1">
      <alignment horizontal="center" vertical="top"/>
      <protection locked="0"/>
    </xf>
    <xf numFmtId="185" fontId="230" fillId="0" borderId="45" xfId="0" applyNumberFormat="1" applyFont="1" applyBorder="1" applyAlignment="1" applyProtection="1">
      <alignment horizontal="right" vertical="top"/>
      <protection locked="0"/>
    </xf>
    <xf numFmtId="185" fontId="230" fillId="0" borderId="46" xfId="0" applyNumberFormat="1" applyFont="1" applyBorder="1" applyAlignment="1" applyProtection="1">
      <alignment horizontal="right" vertical="top"/>
      <protection locked="0"/>
    </xf>
    <xf numFmtId="185" fontId="230" fillId="0" borderId="42" xfId="0" applyNumberFormat="1" applyFont="1" applyBorder="1" applyAlignment="1" applyProtection="1">
      <alignment horizontal="right" vertical="top"/>
      <protection locked="0"/>
    </xf>
    <xf numFmtId="185" fontId="230" fillId="0" borderId="330" xfId="0" applyNumberFormat="1" applyFont="1" applyBorder="1" applyAlignment="1" applyProtection="1">
      <alignment horizontal="right" vertical="top"/>
      <protection locked="0"/>
    </xf>
    <xf numFmtId="185" fontId="230" fillId="0" borderId="273" xfId="0" applyNumberFormat="1" applyFont="1" applyBorder="1" applyAlignment="1" applyProtection="1">
      <alignment horizontal="center" vertical="top"/>
      <protection locked="0"/>
    </xf>
    <xf numFmtId="185" fontId="230" fillId="0" borderId="272" xfId="0" applyNumberFormat="1" applyFont="1" applyBorder="1" applyAlignment="1" applyProtection="1">
      <alignment horizontal="center" vertical="top"/>
      <protection locked="0"/>
    </xf>
    <xf numFmtId="185" fontId="230" fillId="0" borderId="378" xfId="0" applyNumberFormat="1" applyFont="1" applyBorder="1" applyAlignment="1" applyProtection="1">
      <alignment horizontal="center" vertical="top"/>
      <protection locked="0"/>
    </xf>
    <xf numFmtId="185" fontId="230" fillId="0" borderId="332" xfId="0" applyNumberFormat="1" applyFont="1" applyBorder="1" applyAlignment="1" applyProtection="1">
      <alignment horizontal="right" vertical="top"/>
      <protection locked="0"/>
    </xf>
    <xf numFmtId="185" fontId="230" fillId="0" borderId="326" xfId="0" applyNumberFormat="1" applyFont="1" applyBorder="1" applyAlignment="1" applyProtection="1">
      <alignment horizontal="right" vertical="top"/>
      <protection locked="0"/>
    </xf>
    <xf numFmtId="185" fontId="230" fillId="0" borderId="325" xfId="0" applyNumberFormat="1" applyFont="1" applyBorder="1" applyAlignment="1" applyProtection="1">
      <alignment horizontal="right" vertical="top"/>
      <protection locked="0"/>
    </xf>
    <xf numFmtId="185" fontId="230" fillId="0" borderId="327" xfId="0" applyNumberFormat="1" applyFont="1" applyBorder="1" applyAlignment="1" applyProtection="1">
      <alignment horizontal="right" vertical="top"/>
      <protection locked="0"/>
    </xf>
    <xf numFmtId="0" fontId="98" fillId="0" borderId="33" xfId="0" applyFont="1" applyBorder="1" applyAlignment="1">
      <alignment horizontal="center" vertical="top" wrapText="1"/>
    </xf>
    <xf numFmtId="0" fontId="98" fillId="0" borderId="33" xfId="0" applyFont="1" applyBorder="1" applyAlignment="1">
      <alignment horizontal="center" vertical="top"/>
    </xf>
    <xf numFmtId="0" fontId="98" fillId="0" borderId="34" xfId="0" applyFont="1" applyBorder="1" applyAlignment="1">
      <alignment horizontal="center" vertical="top"/>
    </xf>
    <xf numFmtId="0" fontId="26" fillId="5" borderId="361" xfId="0" applyFont="1" applyFill="1" applyBorder="1" applyAlignment="1">
      <alignment horizontal="center"/>
    </xf>
    <xf numFmtId="0" fontId="26" fillId="5" borderId="121" xfId="0" applyFont="1" applyFill="1" applyBorder="1" applyAlignment="1">
      <alignment horizontal="center"/>
    </xf>
    <xf numFmtId="0" fontId="116" fillId="0" borderId="110" xfId="0" applyFont="1" applyBorder="1" applyAlignment="1">
      <alignment horizontal="center" vertical="center" wrapText="1"/>
    </xf>
    <xf numFmtId="0" fontId="116" fillId="0" borderId="98" xfId="0" applyFont="1" applyBorder="1" applyAlignment="1">
      <alignment horizontal="center" vertical="center" wrapText="1"/>
    </xf>
    <xf numFmtId="0" fontId="26" fillId="0" borderId="110" xfId="0" applyFont="1" applyBorder="1" applyAlignment="1">
      <alignment horizontal="center" vertical="center"/>
    </xf>
    <xf numFmtId="0" fontId="26" fillId="0" borderId="98" xfId="0" applyFont="1" applyBorder="1" applyAlignment="1">
      <alignment horizontal="center" vertical="center"/>
    </xf>
    <xf numFmtId="0" fontId="24" fillId="13" borderId="58" xfId="0" applyFont="1" applyFill="1" applyBorder="1" applyAlignment="1">
      <alignment horizontal="center" vertical="top"/>
    </xf>
    <xf numFmtId="0" fontId="24" fillId="13" borderId="111" xfId="0" applyFont="1" applyFill="1" applyBorder="1" applyAlignment="1">
      <alignment horizontal="center" vertical="top"/>
    </xf>
    <xf numFmtId="0" fontId="24" fillId="13" borderId="362" xfId="0" applyFont="1" applyFill="1" applyBorder="1" applyAlignment="1">
      <alignment horizontal="center" vertical="top"/>
    </xf>
    <xf numFmtId="0" fontId="26" fillId="5" borderId="64" xfId="0" applyFont="1" applyFill="1" applyBorder="1" applyAlignment="1">
      <alignment horizontal="center"/>
    </xf>
    <xf numFmtId="0" fontId="116" fillId="0" borderId="61" xfId="0" applyFont="1" applyBorder="1" applyAlignment="1">
      <alignment horizontal="center" vertical="center" wrapText="1"/>
    </xf>
    <xf numFmtId="0" fontId="116" fillId="0" borderId="18" xfId="0" applyFont="1" applyBorder="1" applyAlignment="1">
      <alignment horizontal="center" vertical="center" wrapText="1"/>
    </xf>
    <xf numFmtId="185" fontId="230" fillId="0" borderId="347" xfId="0" applyNumberFormat="1" applyFont="1" applyBorder="1" applyAlignment="1" applyProtection="1">
      <alignment horizontal="right" vertical="top"/>
      <protection locked="0"/>
    </xf>
    <xf numFmtId="185" fontId="230" fillId="0" borderId="351" xfId="0" applyNumberFormat="1" applyFont="1" applyBorder="1" applyAlignment="1" applyProtection="1">
      <alignment horizontal="center" vertical="top"/>
      <protection locked="0"/>
    </xf>
    <xf numFmtId="185" fontId="230" fillId="0" borderId="352" xfId="0" applyNumberFormat="1" applyFont="1" applyBorder="1" applyAlignment="1" applyProtection="1">
      <alignment horizontal="center" vertical="top"/>
      <protection locked="0"/>
    </xf>
    <xf numFmtId="185" fontId="230" fillId="0" borderId="374" xfId="0" applyNumberFormat="1" applyFont="1" applyBorder="1" applyAlignment="1" applyProtection="1">
      <alignment horizontal="center" vertical="top"/>
      <protection locked="0"/>
    </xf>
    <xf numFmtId="185" fontId="230" fillId="0" borderId="349" xfId="0" applyNumberFormat="1" applyFont="1" applyBorder="1" applyAlignment="1" applyProtection="1">
      <alignment horizontal="right" vertical="top"/>
      <protection locked="0"/>
    </xf>
    <xf numFmtId="185" fontId="230" fillId="0" borderId="352" xfId="0" applyNumberFormat="1" applyFont="1" applyBorder="1" applyAlignment="1" applyProtection="1">
      <alignment horizontal="right" vertical="top"/>
      <protection locked="0"/>
    </xf>
    <xf numFmtId="185" fontId="230" fillId="0" borderId="351" xfId="0" applyNumberFormat="1" applyFont="1" applyBorder="1" applyAlignment="1" applyProtection="1">
      <alignment horizontal="right" vertical="top"/>
      <protection locked="0"/>
    </xf>
    <xf numFmtId="185" fontId="230" fillId="0" borderId="353" xfId="0" applyNumberFormat="1" applyFont="1" applyBorder="1" applyAlignment="1" applyProtection="1">
      <alignment horizontal="right" vertical="top"/>
      <protection locked="0"/>
    </xf>
    <xf numFmtId="0" fontId="235" fillId="0" borderId="0" xfId="0" applyFont="1" applyAlignment="1">
      <alignment horizontal="right" vertical="center"/>
    </xf>
    <xf numFmtId="0" fontId="94" fillId="0" borderId="339" xfId="0" applyFont="1" applyBorder="1" applyAlignment="1">
      <alignment horizontal="center" vertical="center"/>
    </xf>
    <xf numFmtId="0" fontId="94" fillId="0" borderId="81" xfId="0" applyFont="1" applyBorder="1" applyAlignment="1">
      <alignment horizontal="center" vertical="center"/>
    </xf>
    <xf numFmtId="185" fontId="231" fillId="0" borderId="42" xfId="0" applyNumberFormat="1" applyFont="1" applyBorder="1" applyAlignment="1" applyProtection="1">
      <alignment horizontal="right" vertical="top"/>
      <protection locked="0"/>
    </xf>
    <xf numFmtId="185" fontId="231" fillId="0" borderId="46" xfId="0" applyNumberFormat="1" applyFont="1" applyBorder="1" applyAlignment="1" applyProtection="1">
      <alignment horizontal="right" vertical="top"/>
      <protection locked="0"/>
    </xf>
    <xf numFmtId="185" fontId="231" fillId="0" borderId="372" xfId="0" applyNumberFormat="1" applyFont="1" applyBorder="1" applyAlignment="1" applyProtection="1">
      <alignment horizontal="right" vertical="top"/>
      <protection locked="0"/>
    </xf>
    <xf numFmtId="185" fontId="230" fillId="0" borderId="119" xfId="0" applyNumberFormat="1" applyFont="1" applyBorder="1" applyAlignment="1" applyProtection="1">
      <alignment horizontal="right" vertical="top"/>
      <protection locked="0"/>
    </xf>
    <xf numFmtId="185" fontId="230" fillId="0" borderId="380" xfId="0" applyNumberFormat="1" applyFont="1" applyBorder="1" applyAlignment="1" applyProtection="1">
      <alignment horizontal="right" vertical="top"/>
      <protection locked="0"/>
    </xf>
    <xf numFmtId="185" fontId="230" fillId="0" borderId="18" xfId="0" applyNumberFormat="1" applyFont="1" applyBorder="1" applyAlignment="1" applyProtection="1">
      <alignment horizontal="center" vertical="top"/>
      <protection locked="0"/>
    </xf>
    <xf numFmtId="185" fontId="230" fillId="0" borderId="5" xfId="0" applyNumberFormat="1" applyFont="1" applyBorder="1" applyAlignment="1" applyProtection="1">
      <alignment horizontal="center" vertical="top"/>
      <protection locked="0"/>
    </xf>
    <xf numFmtId="185" fontId="230" fillId="0" borderId="366" xfId="0" applyNumberFormat="1" applyFont="1" applyBorder="1" applyAlignment="1" applyProtection="1">
      <alignment horizontal="center" vertical="top"/>
      <protection locked="0"/>
    </xf>
    <xf numFmtId="177" fontId="232" fillId="0" borderId="11" xfId="0" applyNumberFormat="1" applyFont="1" applyBorder="1" applyAlignment="1">
      <alignment horizontal="right" vertical="center"/>
    </xf>
    <xf numFmtId="177" fontId="233" fillId="0" borderId="28" xfId="0" applyNumberFormat="1" applyFont="1" applyBorder="1" applyAlignment="1">
      <alignment horizontal="right" vertical="center"/>
    </xf>
    <xf numFmtId="0" fontId="94" fillId="0" borderId="340" xfId="0" applyFont="1" applyBorder="1" applyAlignment="1">
      <alignment horizontal="center" vertical="center"/>
    </xf>
    <xf numFmtId="0" fontId="94" fillId="0" borderId="24" xfId="0" applyFont="1" applyBorder="1" applyAlignment="1">
      <alignment horizontal="center" vertical="center"/>
    </xf>
    <xf numFmtId="0" fontId="94" fillId="0" borderId="341" xfId="0" applyFont="1" applyBorder="1" applyAlignment="1">
      <alignment horizontal="center" vertical="center"/>
    </xf>
    <xf numFmtId="0" fontId="94" fillId="0" borderId="342" xfId="0" applyFont="1" applyBorder="1" applyAlignment="1">
      <alignment horizontal="center" vertical="center"/>
    </xf>
    <xf numFmtId="0" fontId="94" fillId="0" borderId="8" xfId="0" applyFont="1" applyBorder="1" applyAlignment="1">
      <alignment horizontal="center" vertical="center"/>
    </xf>
    <xf numFmtId="0" fontId="94" fillId="0" borderId="344" xfId="0" applyFont="1" applyBorder="1" applyAlignment="1">
      <alignment horizontal="center" vertical="center"/>
    </xf>
    <xf numFmtId="185" fontId="231" fillId="0" borderId="18" xfId="0" applyNumberFormat="1" applyFont="1" applyBorder="1" applyAlignment="1" applyProtection="1">
      <alignment horizontal="right" vertical="top"/>
      <protection locked="0"/>
    </xf>
    <xf numFmtId="185" fontId="231" fillId="0" borderId="5" xfId="0" applyNumberFormat="1" applyFont="1" applyBorder="1" applyAlignment="1" applyProtection="1">
      <alignment horizontal="right" vertical="top"/>
      <protection locked="0"/>
    </xf>
    <xf numFmtId="185" fontId="231" fillId="0" borderId="366" xfId="0" applyNumberFormat="1" applyFont="1" applyBorder="1" applyAlignment="1" applyProtection="1">
      <alignment horizontal="right" vertical="top"/>
      <protection locked="0"/>
    </xf>
    <xf numFmtId="0" fontId="26" fillId="0" borderId="61" xfId="0" applyFont="1" applyBorder="1" applyAlignment="1">
      <alignment horizontal="center" vertical="center"/>
    </xf>
    <xf numFmtId="0" fontId="26" fillId="0" borderId="18" xfId="0" applyFont="1" applyBorder="1" applyAlignment="1">
      <alignment horizontal="center" vertical="center"/>
    </xf>
    <xf numFmtId="0" fontId="24" fillId="13" borderId="59" xfId="0" applyFont="1" applyFill="1" applyBorder="1" applyAlignment="1">
      <alignment horizontal="center" vertical="top"/>
    </xf>
    <xf numFmtId="0" fontId="26" fillId="0" borderId="363" xfId="0" applyFont="1" applyBorder="1" applyAlignment="1">
      <alignment horizontal="center" vertical="center"/>
    </xf>
    <xf numFmtId="0" fontId="26" fillId="0" borderId="365" xfId="0" applyFont="1" applyBorder="1" applyAlignment="1">
      <alignment horizontal="center" vertical="center"/>
    </xf>
    <xf numFmtId="0" fontId="116" fillId="3" borderId="101" xfId="0" applyFont="1" applyFill="1" applyBorder="1" applyAlignment="1">
      <alignment horizontal="center" vertical="center" wrapText="1"/>
    </xf>
    <xf numFmtId="0" fontId="116" fillId="3" borderId="98" xfId="0" applyFont="1" applyFill="1" applyBorder="1" applyAlignment="1">
      <alignment horizontal="center" vertical="center" wrapText="1"/>
    </xf>
    <xf numFmtId="0" fontId="26" fillId="0" borderId="22" xfId="0" applyFont="1" applyBorder="1" applyAlignment="1">
      <alignment horizontal="center" vertical="center"/>
    </xf>
    <xf numFmtId="0" fontId="26" fillId="0" borderId="21" xfId="0" applyFont="1" applyBorder="1" applyAlignment="1">
      <alignment horizontal="center" vertical="center"/>
    </xf>
    <xf numFmtId="0" fontId="26" fillId="0" borderId="5" xfId="0" applyFont="1" applyBorder="1" applyAlignment="1">
      <alignment horizontal="center" vertical="center"/>
    </xf>
    <xf numFmtId="0" fontId="116" fillId="0" borderId="22" xfId="0" applyFont="1" applyBorder="1" applyAlignment="1">
      <alignment horizontal="center" vertical="center" wrapText="1"/>
    </xf>
    <xf numFmtId="0" fontId="116" fillId="0" borderId="364" xfId="0" applyFont="1" applyBorder="1" applyAlignment="1">
      <alignment horizontal="center" vertical="center" wrapText="1"/>
    </xf>
    <xf numFmtId="0" fontId="116" fillId="0" borderId="366" xfId="0" applyFont="1" applyBorder="1" applyAlignment="1">
      <alignment horizontal="center" vertical="center" wrapText="1"/>
    </xf>
    <xf numFmtId="0" fontId="26" fillId="0" borderId="66" xfId="0" applyFont="1" applyBorder="1" applyAlignment="1">
      <alignment horizontal="center" vertical="center"/>
    </xf>
    <xf numFmtId="0" fontId="26" fillId="0" borderId="138" xfId="0" applyFont="1" applyBorder="1" applyAlignment="1">
      <alignment horizontal="center" vertical="center"/>
    </xf>
    <xf numFmtId="0" fontId="26" fillId="0" borderId="0" xfId="0" applyFont="1" applyAlignment="1">
      <alignment horizontal="center" vertical="center"/>
    </xf>
    <xf numFmtId="0" fontId="116" fillId="3" borderId="65" xfId="0" applyFont="1" applyFill="1" applyBorder="1" applyAlignment="1">
      <alignment horizontal="center" vertical="center" wrapText="1"/>
    </xf>
    <xf numFmtId="0" fontId="116" fillId="3" borderId="18" xfId="0" applyFont="1" applyFill="1" applyBorder="1" applyAlignment="1">
      <alignment horizontal="center" vertical="center" wrapText="1"/>
    </xf>
    <xf numFmtId="0" fontId="26" fillId="0" borderId="114" xfId="0" applyFont="1" applyBorder="1" applyAlignment="1">
      <alignment horizontal="center" vertical="center" textRotation="255"/>
    </xf>
    <xf numFmtId="185" fontId="230" fillId="0" borderId="0" xfId="0" applyNumberFormat="1" applyFont="1" applyAlignment="1" applyProtection="1">
      <alignment horizontal="right" vertical="top"/>
      <protection locked="0"/>
    </xf>
    <xf numFmtId="185" fontId="230" fillId="0" borderId="5" xfId="0" applyNumberFormat="1" applyFont="1" applyBorder="1" applyAlignment="1" applyProtection="1">
      <alignment horizontal="right" vertical="top"/>
      <protection locked="0"/>
    </xf>
    <xf numFmtId="185" fontId="230" fillId="0" borderId="345" xfId="0" applyNumberFormat="1" applyFont="1" applyBorder="1" applyAlignment="1" applyProtection="1">
      <alignment horizontal="right" vertical="top"/>
      <protection locked="0"/>
    </xf>
    <xf numFmtId="0" fontId="98" fillId="25" borderId="339" xfId="0" applyFont="1" applyFill="1" applyBorder="1" applyAlignment="1">
      <alignment horizontal="center" vertical="center"/>
    </xf>
    <xf numFmtId="0" fontId="98" fillId="25" borderId="81" xfId="0" applyFont="1" applyFill="1" applyBorder="1" applyAlignment="1">
      <alignment horizontal="center" vertical="center"/>
    </xf>
    <xf numFmtId="0" fontId="98" fillId="25" borderId="340" xfId="0" applyFont="1" applyFill="1" applyBorder="1" applyAlignment="1">
      <alignment horizontal="center" vertical="center"/>
    </xf>
    <xf numFmtId="0" fontId="98" fillId="25" borderId="341" xfId="0" applyFont="1" applyFill="1" applyBorder="1" applyAlignment="1">
      <alignment horizontal="center" vertical="center"/>
    </xf>
    <xf numFmtId="0" fontId="98" fillId="25" borderId="368" xfId="0" applyFont="1" applyFill="1" applyBorder="1" applyAlignment="1">
      <alignment horizontal="center" vertical="center"/>
    </xf>
    <xf numFmtId="0" fontId="98" fillId="25" borderId="24" xfId="0" applyFont="1" applyFill="1" applyBorder="1" applyAlignment="1">
      <alignment horizontal="center" vertical="center"/>
    </xf>
    <xf numFmtId="0" fontId="98" fillId="25" borderId="8" xfId="0" applyFont="1" applyFill="1" applyBorder="1" applyAlignment="1">
      <alignment horizontal="center" vertical="center"/>
    </xf>
    <xf numFmtId="0" fontId="98" fillId="25" borderId="369" xfId="0" applyFont="1" applyFill="1" applyBorder="1" applyAlignment="1">
      <alignment horizontal="center" vertical="center"/>
    </xf>
    <xf numFmtId="0" fontId="26" fillId="11" borderId="56" xfId="0" applyFont="1" applyFill="1" applyBorder="1" applyAlignment="1">
      <alignment horizontal="center"/>
    </xf>
    <xf numFmtId="0" fontId="26" fillId="11" borderId="111" xfId="0" applyFont="1" applyFill="1" applyBorder="1" applyAlignment="1">
      <alignment horizontal="center"/>
    </xf>
    <xf numFmtId="0" fontId="25" fillId="0" borderId="336" xfId="0" applyFont="1" applyBorder="1" applyAlignment="1">
      <alignment horizontal="left" vertical="top" wrapText="1"/>
    </xf>
    <xf numFmtId="0" fontId="25" fillId="0" borderId="337" xfId="0" applyFont="1" applyBorder="1" applyAlignment="1">
      <alignment horizontal="left" vertical="top" wrapText="1"/>
    </xf>
    <xf numFmtId="0" fontId="25" fillId="0" borderId="343" xfId="0" applyFont="1" applyBorder="1" applyAlignment="1">
      <alignment horizontal="left" vertical="top" wrapText="1"/>
    </xf>
    <xf numFmtId="0" fontId="25" fillId="0" borderId="335" xfId="0" applyFont="1" applyBorder="1" applyAlignment="1">
      <alignment horizontal="left" vertical="top" wrapText="1"/>
    </xf>
    <xf numFmtId="0" fontId="94" fillId="25" borderId="367" xfId="0" applyFont="1" applyFill="1" applyBorder="1" applyAlignment="1" applyProtection="1">
      <alignment horizontal="center" vertical="distributed" wrapText="1"/>
      <protection hidden="1"/>
    </xf>
    <xf numFmtId="0" fontId="94" fillId="25" borderId="338" xfId="0" applyFont="1" applyFill="1" applyBorder="1" applyAlignment="1" applyProtection="1">
      <alignment horizontal="center" vertical="distributed" wrapText="1"/>
      <protection hidden="1"/>
    </xf>
    <xf numFmtId="0" fontId="94" fillId="25" borderId="269" xfId="0" applyFont="1" applyFill="1" applyBorder="1" applyAlignment="1" applyProtection="1">
      <alignment horizontal="center" vertical="distributed" wrapText="1"/>
      <protection hidden="1"/>
    </xf>
    <xf numFmtId="0" fontId="94" fillId="25" borderId="25" xfId="0" applyFont="1" applyFill="1" applyBorder="1" applyAlignment="1" applyProtection="1">
      <alignment horizontal="center" vertical="distributed" wrapText="1"/>
      <protection hidden="1"/>
    </xf>
    <xf numFmtId="0" fontId="94" fillId="25" borderId="339" xfId="0" applyFont="1" applyFill="1" applyBorder="1" applyAlignment="1" applyProtection="1">
      <alignment horizontal="center" vertical="center"/>
      <protection hidden="1"/>
    </xf>
    <xf numFmtId="0" fontId="94" fillId="25" borderId="81" xfId="0" applyFont="1" applyFill="1" applyBorder="1" applyAlignment="1" applyProtection="1">
      <alignment horizontal="center" vertical="center"/>
      <protection hidden="1"/>
    </xf>
    <xf numFmtId="0" fontId="58" fillId="0" borderId="2" xfId="0" applyFont="1" applyBorder="1" applyAlignment="1">
      <alignment horizontal="right" vertical="center"/>
    </xf>
    <xf numFmtId="0" fontId="58" fillId="0" borderId="33" xfId="0" applyFont="1" applyBorder="1" applyAlignment="1">
      <alignment horizontal="right" vertical="center"/>
    </xf>
    <xf numFmtId="0" fontId="58" fillId="0" borderId="34" xfId="0" applyFont="1" applyBorder="1" applyAlignment="1">
      <alignment horizontal="right" vertical="center"/>
    </xf>
    <xf numFmtId="0" fontId="230" fillId="0" borderId="4" xfId="0" applyFont="1" applyBorder="1" applyAlignment="1">
      <alignment horizontal="right" vertical="center"/>
    </xf>
    <xf numFmtId="0" fontId="230" fillId="0" borderId="0" xfId="0" applyFont="1" applyAlignment="1">
      <alignment horizontal="right" vertical="center"/>
    </xf>
    <xf numFmtId="0" fontId="230" fillId="0" borderId="14" xfId="0" applyFont="1" applyBorder="1" applyAlignment="1">
      <alignment horizontal="right" vertical="center"/>
    </xf>
    <xf numFmtId="0" fontId="230" fillId="0" borderId="15" xfId="0" applyFont="1" applyBorder="1" applyAlignment="1">
      <alignment horizontal="right" vertical="center"/>
    </xf>
    <xf numFmtId="0" fontId="230" fillId="0" borderId="6" xfId="0" applyFont="1" applyBorder="1" applyAlignment="1">
      <alignment horizontal="center" vertical="center"/>
    </xf>
    <xf numFmtId="0" fontId="230" fillId="0" borderId="62" xfId="0" applyFont="1" applyBorder="1" applyAlignment="1">
      <alignment horizontal="center" vertical="center"/>
    </xf>
    <xf numFmtId="185" fontId="230" fillId="0" borderId="383" xfId="0" applyNumberFormat="1" applyFont="1" applyBorder="1" applyAlignment="1" applyProtection="1">
      <alignment horizontal="right" vertical="top"/>
      <protection locked="0"/>
    </xf>
    <xf numFmtId="177" fontId="232" fillId="0" borderId="111" xfId="0" applyNumberFormat="1" applyFont="1" applyBorder="1" applyAlignment="1">
      <alignment horizontal="right" vertical="center"/>
    </xf>
    <xf numFmtId="177" fontId="94" fillId="0" borderId="0" xfId="0" applyNumberFormat="1" applyFont="1" applyAlignment="1" applyProtection="1">
      <alignment horizontal="left" vertical="center" shrinkToFit="1"/>
      <protection hidden="1"/>
    </xf>
    <xf numFmtId="177" fontId="94" fillId="0" borderId="15" xfId="0" applyNumberFormat="1" applyFont="1" applyBorder="1" applyAlignment="1" applyProtection="1">
      <alignment horizontal="left" vertical="center" shrinkToFit="1"/>
      <protection hidden="1"/>
    </xf>
    <xf numFmtId="0" fontId="116" fillId="0" borderId="26" xfId="0" applyFont="1" applyBorder="1" applyAlignment="1">
      <alignment horizontal="center" vertical="center" wrapText="1"/>
    </xf>
    <xf numFmtId="0" fontId="116" fillId="0" borderId="6" xfId="0" applyFont="1" applyBorder="1" applyAlignment="1">
      <alignment horizontal="center" vertical="center" wrapText="1"/>
    </xf>
    <xf numFmtId="185" fontId="230" fillId="0" borderId="22" xfId="0" applyNumberFormat="1" applyFont="1" applyBorder="1" applyAlignment="1" applyProtection="1">
      <alignment horizontal="right" vertical="top"/>
      <protection locked="0"/>
    </xf>
    <xf numFmtId="185" fontId="230" fillId="0" borderId="382" xfId="0" applyNumberFormat="1" applyFont="1" applyBorder="1" applyAlignment="1" applyProtection="1">
      <alignment horizontal="right" vertical="top"/>
      <protection locked="0"/>
    </xf>
    <xf numFmtId="0" fontId="201" fillId="26" borderId="311" xfId="0" applyFont="1" applyFill="1" applyBorder="1" applyAlignment="1">
      <alignment horizontal="center" vertical="top" wrapText="1"/>
    </xf>
    <xf numFmtId="0" fontId="201" fillId="26" borderId="312" xfId="0" applyFont="1" applyFill="1" applyBorder="1" applyAlignment="1">
      <alignment horizontal="center" vertical="top" wrapText="1"/>
    </xf>
    <xf numFmtId="0" fontId="201" fillId="26" borderId="319" xfId="0" applyFont="1" applyFill="1" applyBorder="1" applyAlignment="1">
      <alignment horizontal="center" vertical="top" wrapText="1"/>
    </xf>
    <xf numFmtId="0" fontId="201" fillId="26" borderId="8" xfId="0" applyFont="1" applyFill="1" applyBorder="1" applyAlignment="1">
      <alignment horizontal="center" vertical="top" wrapText="1"/>
    </xf>
    <xf numFmtId="0" fontId="94" fillId="26" borderId="375" xfId="0" applyFont="1" applyFill="1" applyBorder="1" applyAlignment="1" applyProtection="1">
      <alignment horizontal="center" vertical="top" wrapText="1"/>
      <protection hidden="1"/>
    </xf>
    <xf numFmtId="0" fontId="94" fillId="26" borderId="315" xfId="0" applyFont="1" applyFill="1" applyBorder="1" applyAlignment="1" applyProtection="1">
      <alignment horizontal="center" vertical="top" wrapText="1"/>
      <protection hidden="1"/>
    </xf>
    <xf numFmtId="0" fontId="94" fillId="26" borderId="269" xfId="0" applyFont="1" applyFill="1" applyBorder="1" applyAlignment="1" applyProtection="1">
      <alignment horizontal="center" vertical="top" wrapText="1"/>
      <protection hidden="1"/>
    </xf>
    <xf numFmtId="0" fontId="94" fillId="26" borderId="25" xfId="0" applyFont="1" applyFill="1" applyBorder="1" applyAlignment="1" applyProtection="1">
      <alignment horizontal="center" vertical="top" wrapText="1"/>
      <protection hidden="1"/>
    </xf>
    <xf numFmtId="0" fontId="94" fillId="26" borderId="316" xfId="0" applyFont="1" applyFill="1" applyBorder="1" applyAlignment="1" applyProtection="1">
      <alignment horizontal="center" vertical="top"/>
      <protection hidden="1"/>
    </xf>
    <xf numFmtId="0" fontId="94" fillId="26" borderId="81" xfId="0" applyFont="1" applyFill="1" applyBorder="1" applyAlignment="1" applyProtection="1">
      <alignment horizontal="center" vertical="top"/>
      <protection hidden="1"/>
    </xf>
    <xf numFmtId="0" fontId="94" fillId="26" borderId="316" xfId="0" applyFont="1" applyFill="1" applyBorder="1" applyAlignment="1">
      <alignment horizontal="center" vertical="top"/>
    </xf>
    <xf numFmtId="0" fontId="94" fillId="26" borderId="81" xfId="0" applyFont="1" applyFill="1" applyBorder="1" applyAlignment="1">
      <alignment horizontal="center" vertical="top"/>
    </xf>
    <xf numFmtId="0" fontId="94" fillId="26" borderId="317" xfId="0" applyFont="1" applyFill="1" applyBorder="1" applyAlignment="1">
      <alignment horizontal="center" vertical="top"/>
    </xf>
    <xf numFmtId="0" fontId="94" fillId="26" borderId="312" xfId="0" applyFont="1" applyFill="1" applyBorder="1" applyAlignment="1">
      <alignment horizontal="center" vertical="top"/>
    </xf>
    <xf numFmtId="0" fontId="94" fillId="26" borderId="376" xfId="0" applyFont="1" applyFill="1" applyBorder="1" applyAlignment="1">
      <alignment horizontal="center" vertical="top"/>
    </xf>
    <xf numFmtId="0" fontId="94" fillId="26" borderId="24" xfId="0" applyFont="1" applyFill="1" applyBorder="1" applyAlignment="1">
      <alignment horizontal="center" vertical="top"/>
    </xf>
    <xf numFmtId="0" fontId="94" fillId="26" borderId="8" xfId="0" applyFont="1" applyFill="1" applyBorder="1" applyAlignment="1">
      <alignment horizontal="center" vertical="top"/>
    </xf>
    <xf numFmtId="0" fontId="94" fillId="26" borderId="369" xfId="0" applyFont="1" applyFill="1" applyBorder="1" applyAlignment="1">
      <alignment horizontal="center" vertical="top"/>
    </xf>
    <xf numFmtId="0" fontId="94" fillId="0" borderId="312" xfId="0" applyFont="1" applyBorder="1" applyAlignment="1">
      <alignment horizontal="center" vertical="top"/>
    </xf>
    <xf numFmtId="0" fontId="94" fillId="0" borderId="8" xfId="0" applyFont="1" applyBorder="1" applyAlignment="1">
      <alignment horizontal="center" vertical="top"/>
    </xf>
    <xf numFmtId="0" fontId="94" fillId="0" borderId="316" xfId="0" applyFont="1" applyBorder="1" applyAlignment="1">
      <alignment horizontal="center" vertical="top"/>
    </xf>
    <xf numFmtId="0" fontId="94" fillId="0" borderId="81" xfId="0" applyFont="1" applyBorder="1" applyAlignment="1">
      <alignment horizontal="center" vertical="top"/>
    </xf>
    <xf numFmtId="0" fontId="94" fillId="0" borderId="317" xfId="0" applyFont="1" applyBorder="1" applyAlignment="1">
      <alignment horizontal="center" vertical="top"/>
    </xf>
    <xf numFmtId="0" fontId="94" fillId="0" borderId="24" xfId="0" applyFont="1" applyBorder="1" applyAlignment="1">
      <alignment horizontal="center" vertical="top"/>
    </xf>
    <xf numFmtId="0" fontId="94" fillId="0" borderId="318" xfId="0" applyFont="1" applyBorder="1" applyAlignment="1">
      <alignment horizontal="center" vertical="top"/>
    </xf>
    <xf numFmtId="0" fontId="94" fillId="0" borderId="320" xfId="0" applyFont="1" applyBorder="1" applyAlignment="1">
      <alignment horizontal="center" vertical="top"/>
    </xf>
    <xf numFmtId="0" fontId="294" fillId="0" borderId="1" xfId="0" applyFont="1" applyBorder="1" applyAlignment="1">
      <alignment horizontal="center"/>
    </xf>
    <xf numFmtId="0" fontId="294" fillId="0" borderId="2" xfId="0" applyFont="1" applyBorder="1" applyAlignment="1">
      <alignment horizontal="center"/>
    </xf>
    <xf numFmtId="0" fontId="294" fillId="0" borderId="14" xfId="0" applyFont="1" applyBorder="1" applyAlignment="1">
      <alignment horizontal="center"/>
    </xf>
    <xf numFmtId="0" fontId="294" fillId="0" borderId="15" xfId="0" applyFont="1" applyBorder="1" applyAlignment="1">
      <alignment horizontal="center"/>
    </xf>
    <xf numFmtId="0" fontId="297" fillId="0" borderId="2" xfId="0" applyFont="1" applyBorder="1" applyAlignment="1">
      <alignment horizontal="left" vertical="center" wrapText="1"/>
    </xf>
    <xf numFmtId="0" fontId="297" fillId="0" borderId="15" xfId="0" applyFont="1" applyBorder="1" applyAlignment="1">
      <alignment horizontal="left" vertical="center" wrapText="1"/>
    </xf>
    <xf numFmtId="0" fontId="296" fillId="0" borderId="3" xfId="0" applyFont="1" applyBorder="1" applyAlignment="1">
      <alignment horizontal="left" vertical="center"/>
    </xf>
    <xf numFmtId="0" fontId="296" fillId="0" borderId="62" xfId="0" applyFont="1" applyBorder="1" applyAlignment="1">
      <alignment horizontal="left" vertical="center"/>
    </xf>
    <xf numFmtId="177" fontId="230" fillId="0" borderId="18" xfId="0" applyNumberFormat="1" applyFont="1" applyBorder="1" applyAlignment="1" applyProtection="1">
      <alignment horizontal="right" vertical="top"/>
      <protection locked="0"/>
    </xf>
    <xf numFmtId="177" fontId="230" fillId="0" borderId="5" xfId="0" applyNumberFormat="1" applyFont="1" applyBorder="1" applyAlignment="1" applyProtection="1">
      <alignment horizontal="right" vertical="top"/>
      <protection locked="0"/>
    </xf>
    <xf numFmtId="177" fontId="230" fillId="0" borderId="321" xfId="0" applyNumberFormat="1" applyFont="1" applyBorder="1" applyAlignment="1" applyProtection="1">
      <alignment horizontal="right" vertical="top"/>
      <protection locked="0"/>
    </xf>
    <xf numFmtId="177" fontId="230" fillId="0" borderId="52" xfId="0" applyNumberFormat="1" applyFont="1" applyBorder="1" applyAlignment="1" applyProtection="1">
      <alignment horizontal="right" vertical="top"/>
      <protection locked="0"/>
    </xf>
    <xf numFmtId="177" fontId="230" fillId="0" borderId="322" xfId="0" applyNumberFormat="1" applyFont="1" applyBorder="1" applyAlignment="1" applyProtection="1">
      <alignment horizontal="right" vertical="top"/>
      <protection locked="0"/>
    </xf>
    <xf numFmtId="0" fontId="276" fillId="23" borderId="311" xfId="0" applyFont="1" applyFill="1" applyBorder="1" applyAlignment="1">
      <alignment horizontal="center" vertical="center" wrapText="1"/>
    </xf>
    <xf numFmtId="0" fontId="276" fillId="23" borderId="312" xfId="0" applyFont="1" applyFill="1" applyBorder="1" applyAlignment="1">
      <alignment horizontal="center" vertical="center" wrapText="1"/>
    </xf>
    <xf numFmtId="0" fontId="276" fillId="23" borderId="313" xfId="0" applyFont="1" applyFill="1" applyBorder="1" applyAlignment="1">
      <alignment horizontal="center" vertical="center" wrapText="1"/>
    </xf>
    <xf numFmtId="0" fontId="276" fillId="23" borderId="319" xfId="0" applyFont="1" applyFill="1" applyBorder="1" applyAlignment="1">
      <alignment horizontal="center" vertical="center" wrapText="1"/>
    </xf>
    <xf numFmtId="0" fontId="276" fillId="23" borderId="8" xfId="0" applyFont="1" applyFill="1" applyBorder="1" applyAlignment="1">
      <alignment horizontal="center" vertical="center" wrapText="1"/>
    </xf>
    <xf numFmtId="0" fontId="276" fillId="23" borderId="9" xfId="0" applyFont="1" applyFill="1" applyBorder="1" applyAlignment="1">
      <alignment horizontal="center" vertical="center" wrapText="1"/>
    </xf>
    <xf numFmtId="0" fontId="94" fillId="0" borderId="316" xfId="0" applyFont="1" applyBorder="1" applyAlignment="1" applyProtection="1">
      <alignment horizontal="center" vertical="center"/>
      <protection hidden="1"/>
    </xf>
    <xf numFmtId="0" fontId="94" fillId="0" borderId="81" xfId="0" applyFont="1" applyBorder="1" applyAlignment="1" applyProtection="1">
      <alignment horizontal="center" vertical="center"/>
      <protection hidden="1"/>
    </xf>
    <xf numFmtId="0" fontId="98" fillId="0" borderId="316" xfId="0" applyFont="1" applyBorder="1" applyAlignment="1">
      <alignment horizontal="center"/>
    </xf>
    <xf numFmtId="0" fontId="98" fillId="0" borderId="81" xfId="0" applyFont="1" applyBorder="1" applyAlignment="1">
      <alignment horizontal="center"/>
    </xf>
    <xf numFmtId="0" fontId="98" fillId="0" borderId="312" xfId="0" applyFont="1" applyBorder="1" applyAlignment="1">
      <alignment horizontal="center"/>
    </xf>
    <xf numFmtId="0" fontId="98" fillId="0" borderId="8" xfId="0" applyFont="1" applyBorder="1" applyAlignment="1">
      <alignment horizontal="center"/>
    </xf>
    <xf numFmtId="0" fontId="98" fillId="0" borderId="317" xfId="0" applyFont="1" applyBorder="1" applyAlignment="1">
      <alignment horizontal="center"/>
    </xf>
    <xf numFmtId="0" fontId="98" fillId="0" borderId="24" xfId="0" applyFont="1" applyBorder="1" applyAlignment="1">
      <alignment horizontal="center"/>
    </xf>
    <xf numFmtId="0" fontId="98" fillId="0" borderId="318" xfId="0" applyFont="1" applyBorder="1" applyAlignment="1">
      <alignment horizontal="center"/>
    </xf>
    <xf numFmtId="0" fontId="98" fillId="0" borderId="320" xfId="0" applyFont="1" applyBorder="1" applyAlignment="1">
      <alignment horizontal="center"/>
    </xf>
    <xf numFmtId="0" fontId="25" fillId="0" borderId="103" xfId="0" applyFont="1" applyBorder="1" applyAlignment="1">
      <alignment horizontal="center" vertical="center"/>
    </xf>
    <xf numFmtId="0" fontId="25" fillId="0" borderId="81" xfId="0" applyFont="1" applyBorder="1" applyAlignment="1">
      <alignment horizontal="center" vertical="center"/>
    </xf>
    <xf numFmtId="0" fontId="230" fillId="0" borderId="103" xfId="0" applyFont="1" applyBorder="1" applyAlignment="1">
      <alignment horizontal="center" vertical="center"/>
    </xf>
    <xf numFmtId="0" fontId="230" fillId="0" borderId="81" xfId="0" applyFont="1" applyBorder="1" applyAlignment="1">
      <alignment horizontal="center" vertical="center"/>
    </xf>
    <xf numFmtId="0" fontId="113" fillId="11" borderId="103" xfId="0" applyFont="1" applyFill="1" applyBorder="1" applyAlignment="1">
      <alignment horizontal="center" vertical="center" textRotation="255"/>
    </xf>
    <xf numFmtId="0" fontId="113" fillId="11" borderId="98" xfId="0" applyFont="1" applyFill="1" applyBorder="1" applyAlignment="1">
      <alignment horizontal="center" vertical="center" textRotation="255"/>
    </xf>
    <xf numFmtId="0" fontId="113" fillId="11" borderId="81" xfId="0" applyFont="1" applyFill="1" applyBorder="1" applyAlignment="1">
      <alignment horizontal="center" vertical="center" textRotation="255"/>
    </xf>
    <xf numFmtId="0" fontId="72" fillId="0" borderId="103" xfId="0" applyFont="1" applyBorder="1" applyAlignment="1">
      <alignment horizontal="center" vertical="center"/>
    </xf>
    <xf numFmtId="0" fontId="72" fillId="0" borderId="81" xfId="0" applyFont="1" applyBorder="1" applyAlignment="1">
      <alignment horizontal="center" vertical="center"/>
    </xf>
    <xf numFmtId="0" fontId="113" fillId="20" borderId="103" xfId="0" applyFont="1" applyFill="1" applyBorder="1" applyAlignment="1">
      <alignment horizontal="center" vertical="center" textRotation="255" shrinkToFit="1"/>
    </xf>
    <xf numFmtId="0" fontId="113" fillId="20" borderId="98" xfId="0" applyFont="1" applyFill="1" applyBorder="1" applyAlignment="1">
      <alignment horizontal="center" vertical="center" textRotation="255" shrinkToFit="1"/>
    </xf>
    <xf numFmtId="0" fontId="113" fillId="20" borderId="81" xfId="0" applyFont="1" applyFill="1" applyBorder="1" applyAlignment="1">
      <alignment horizontal="center" vertical="center" textRotation="255" shrinkToFit="1"/>
    </xf>
    <xf numFmtId="0" fontId="113" fillId="19" borderId="103" xfId="0" applyFont="1" applyFill="1" applyBorder="1" applyAlignment="1">
      <alignment horizontal="center" vertical="center" textRotation="255"/>
    </xf>
    <xf numFmtId="0" fontId="113" fillId="19" borderId="98" xfId="0" applyFont="1" applyFill="1" applyBorder="1" applyAlignment="1">
      <alignment horizontal="center" vertical="center" textRotation="255"/>
    </xf>
    <xf numFmtId="0" fontId="113" fillId="19" borderId="81" xfId="0" applyFont="1" applyFill="1" applyBorder="1" applyAlignment="1">
      <alignment horizontal="center" vertical="center" textRotation="255"/>
    </xf>
    <xf numFmtId="0" fontId="113" fillId="18" borderId="103" xfId="0" applyFont="1" applyFill="1" applyBorder="1" applyAlignment="1">
      <alignment horizontal="center" vertical="center" textRotation="255"/>
    </xf>
    <xf numFmtId="0" fontId="113" fillId="18" borderId="98" xfId="0" applyFont="1" applyFill="1" applyBorder="1" applyAlignment="1">
      <alignment horizontal="center" vertical="center" textRotation="255"/>
    </xf>
    <xf numFmtId="0" fontId="113" fillId="18" borderId="81" xfId="0" applyFont="1" applyFill="1" applyBorder="1" applyAlignment="1">
      <alignment horizontal="center" vertical="center" textRotation="255"/>
    </xf>
    <xf numFmtId="177" fontId="230" fillId="0" borderId="42" xfId="0" applyNumberFormat="1" applyFont="1" applyBorder="1" applyAlignment="1" applyProtection="1">
      <alignment horizontal="right" vertical="top"/>
      <protection locked="0"/>
    </xf>
    <xf numFmtId="177" fontId="230" fillId="0" borderId="46" xfId="0" applyNumberFormat="1" applyFont="1" applyBorder="1" applyAlignment="1" applyProtection="1">
      <alignment horizontal="right" vertical="top"/>
      <protection locked="0"/>
    </xf>
    <xf numFmtId="177" fontId="230" fillId="0" borderId="330" xfId="0" applyNumberFormat="1" applyFont="1" applyBorder="1" applyAlignment="1" applyProtection="1">
      <alignment horizontal="right" vertical="top"/>
      <protection locked="0"/>
    </xf>
    <xf numFmtId="177" fontId="230" fillId="0" borderId="325" xfId="0" applyNumberFormat="1" applyFont="1" applyBorder="1" applyAlignment="1" applyProtection="1">
      <alignment horizontal="right" vertical="top"/>
      <protection locked="0"/>
    </xf>
    <xf numFmtId="177" fontId="230" fillId="0" borderId="326" xfId="0" applyNumberFormat="1" applyFont="1" applyBorder="1" applyAlignment="1" applyProtection="1">
      <alignment horizontal="right" vertical="top"/>
      <protection locked="0"/>
    </xf>
    <xf numFmtId="177" fontId="230" fillId="0" borderId="327" xfId="0" applyNumberFormat="1" applyFont="1" applyBorder="1" applyAlignment="1" applyProtection="1">
      <alignment horizontal="right" vertical="top"/>
      <protection locked="0"/>
    </xf>
    <xf numFmtId="20" fontId="11" fillId="0" borderId="76" xfId="0" applyNumberFormat="1" applyFont="1" applyBorder="1" applyAlignment="1" applyProtection="1">
      <alignment horizontal="left" vertical="center" shrinkToFit="1"/>
      <protection locked="0" hidden="1"/>
    </xf>
    <xf numFmtId="20" fontId="11" fillId="0" borderId="20" xfId="0" applyNumberFormat="1" applyFont="1" applyBorder="1" applyAlignment="1" applyProtection="1">
      <alignment horizontal="left" vertical="center" shrinkToFit="1"/>
      <protection locked="0" hidden="1"/>
    </xf>
    <xf numFmtId="20" fontId="11" fillId="0" borderId="74" xfId="0" applyNumberFormat="1" applyFont="1" applyBorder="1" applyAlignment="1" applyProtection="1">
      <alignment horizontal="left" vertical="center" shrinkToFit="1"/>
      <protection locked="0" hidden="1"/>
    </xf>
    <xf numFmtId="20" fontId="62" fillId="0" borderId="7" xfId="0" applyNumberFormat="1" applyFont="1" applyBorder="1" applyAlignment="1" applyProtection="1">
      <alignment horizontal="right" vertical="center" justifyLastLine="1"/>
      <protection locked="0" hidden="1"/>
    </xf>
    <xf numFmtId="20" fontId="62" fillId="0" borderId="8" xfId="0" applyNumberFormat="1" applyFont="1" applyBorder="1" applyAlignment="1" applyProtection="1">
      <alignment horizontal="right" vertical="center" justifyLastLine="1"/>
      <protection locked="0" hidden="1"/>
    </xf>
    <xf numFmtId="0" fontId="227" fillId="0" borderId="238" xfId="0" applyFont="1" applyBorder="1" applyAlignment="1" applyProtection="1">
      <alignment horizontal="center" vertical="center" textRotation="255" wrapText="1"/>
      <protection locked="0" hidden="1"/>
    </xf>
    <xf numFmtId="0" fontId="227" fillId="0" borderId="97" xfId="0" applyFont="1" applyBorder="1" applyAlignment="1" applyProtection="1">
      <alignment horizontal="center" vertical="center" textRotation="255" wrapText="1"/>
      <protection locked="0" hidden="1"/>
    </xf>
    <xf numFmtId="0" fontId="227" fillId="0" borderId="231" xfId="0" applyFont="1" applyBorder="1" applyAlignment="1" applyProtection="1">
      <alignment horizontal="center" vertical="center" textRotation="255" wrapText="1"/>
      <protection locked="0" hidden="1"/>
    </xf>
    <xf numFmtId="0" fontId="15" fillId="0" borderId="238" xfId="0" applyFont="1" applyBorder="1" applyAlignment="1" applyProtection="1">
      <alignment horizontal="left" vertical="center" textRotation="255"/>
      <protection locked="0" hidden="1"/>
    </xf>
    <xf numFmtId="0" fontId="15" fillId="0" borderId="97" xfId="0" applyFont="1" applyBorder="1" applyAlignment="1" applyProtection="1">
      <alignment horizontal="left" vertical="center" textRotation="255"/>
      <protection locked="0" hidden="1"/>
    </xf>
    <xf numFmtId="0" fontId="15" fillId="0" borderId="231" xfId="0" applyFont="1" applyBorder="1" applyAlignment="1" applyProtection="1">
      <alignment horizontal="left" vertical="center" textRotation="255"/>
      <protection locked="0" hidden="1"/>
    </xf>
    <xf numFmtId="177" fontId="198" fillId="3" borderId="22" xfId="0" applyNumberFormat="1" applyFont="1" applyFill="1" applyBorder="1" applyAlignment="1" applyProtection="1">
      <alignment horizontal="right" vertical="center" wrapText="1"/>
      <protection locked="0" hidden="1"/>
    </xf>
    <xf numFmtId="177" fontId="198" fillId="3" borderId="20" xfId="0" applyNumberFormat="1" applyFont="1" applyFill="1" applyBorder="1" applyAlignment="1" applyProtection="1">
      <alignment horizontal="right" vertical="center" wrapText="1"/>
      <protection locked="0" hidden="1"/>
    </xf>
    <xf numFmtId="177" fontId="198" fillId="3" borderId="26" xfId="0" applyNumberFormat="1" applyFont="1" applyFill="1" applyBorder="1" applyAlignment="1" applyProtection="1">
      <alignment horizontal="right" vertical="center" wrapText="1"/>
      <protection locked="0" hidden="1"/>
    </xf>
    <xf numFmtId="177" fontId="198" fillId="3" borderId="18" xfId="0" applyNumberFormat="1" applyFont="1" applyFill="1" applyBorder="1" applyAlignment="1" applyProtection="1">
      <alignment horizontal="right" vertical="center" wrapText="1"/>
      <protection locked="0" hidden="1"/>
    </xf>
    <xf numFmtId="177" fontId="198" fillId="3" borderId="0" xfId="0" applyNumberFormat="1" applyFont="1" applyFill="1" applyAlignment="1" applyProtection="1">
      <alignment horizontal="right" vertical="center" wrapText="1"/>
      <protection locked="0" hidden="1"/>
    </xf>
    <xf numFmtId="177" fontId="198" fillId="3" borderId="6" xfId="0" applyNumberFormat="1" applyFont="1" applyFill="1" applyBorder="1" applyAlignment="1" applyProtection="1">
      <alignment horizontal="right" vertical="center" wrapText="1"/>
      <protection locked="0" hidden="1"/>
    </xf>
    <xf numFmtId="177" fontId="198" fillId="3" borderId="24" xfId="0" applyNumberFormat="1" applyFont="1" applyFill="1" applyBorder="1" applyAlignment="1" applyProtection="1">
      <alignment horizontal="right" vertical="center" wrapText="1"/>
      <protection locked="0" hidden="1"/>
    </xf>
    <xf numFmtId="177" fontId="198" fillId="3" borderId="8" xfId="0" applyNumberFormat="1" applyFont="1" applyFill="1" applyBorder="1" applyAlignment="1" applyProtection="1">
      <alignment horizontal="right" vertical="center" wrapText="1"/>
      <protection locked="0" hidden="1"/>
    </xf>
    <xf numFmtId="177" fontId="198" fillId="3" borderId="9" xfId="0" applyNumberFormat="1" applyFont="1" applyFill="1" applyBorder="1" applyAlignment="1" applyProtection="1">
      <alignment horizontal="right" vertical="center" wrapText="1"/>
      <protection locked="0" hidden="1"/>
    </xf>
    <xf numFmtId="20" fontId="11" fillId="0" borderId="126" xfId="0" applyNumberFormat="1" applyFont="1" applyBorder="1" applyAlignment="1" applyProtection="1">
      <alignment horizontal="center" vertical="center" textRotation="255" shrinkToFit="1"/>
      <protection locked="0" hidden="1"/>
    </xf>
    <xf numFmtId="20" fontId="11" fillId="0" borderId="36" xfId="0" applyNumberFormat="1" applyFont="1" applyBorder="1" applyAlignment="1" applyProtection="1">
      <alignment horizontal="center" vertical="center" textRotation="255" shrinkToFit="1"/>
      <protection locked="0" hidden="1"/>
    </xf>
    <xf numFmtId="20" fontId="15" fillId="0" borderId="76" xfId="0" applyNumberFormat="1" applyFont="1" applyBorder="1" applyAlignment="1" applyProtection="1">
      <alignment horizontal="left" vertical="center" justifyLastLine="1"/>
      <protection locked="0"/>
    </xf>
    <xf numFmtId="20" fontId="15" fillId="0" borderId="20" xfId="0" applyNumberFormat="1" applyFont="1" applyBorder="1" applyAlignment="1" applyProtection="1">
      <alignment horizontal="left" vertical="center" justifyLastLine="1"/>
      <protection locked="0"/>
    </xf>
    <xf numFmtId="20" fontId="15" fillId="0" borderId="85" xfId="0" applyNumberFormat="1" applyFont="1" applyBorder="1" applyAlignment="1" applyProtection="1">
      <alignment horizontal="left" vertical="center" justifyLastLine="1"/>
      <protection locked="0"/>
    </xf>
    <xf numFmtId="20" fontId="15" fillId="0" borderId="15" xfId="0" applyNumberFormat="1" applyFont="1" applyBorder="1" applyAlignment="1" applyProtection="1">
      <alignment horizontal="left" vertical="center" justifyLastLine="1"/>
      <protection locked="0"/>
    </xf>
    <xf numFmtId="0" fontId="12" fillId="0" borderId="70" xfId="0" applyFont="1" applyBorder="1" applyAlignment="1" applyProtection="1">
      <alignment horizontal="left" vertical="center" shrinkToFit="1"/>
      <protection locked="0"/>
    </xf>
    <xf numFmtId="0" fontId="12" fillId="0" borderId="0" xfId="0" applyFont="1" applyAlignment="1" applyProtection="1">
      <alignment horizontal="left" vertical="center" shrinkToFit="1"/>
      <protection locked="0"/>
    </xf>
    <xf numFmtId="20" fontId="12" fillId="0" borderId="4" xfId="0" applyNumberFormat="1" applyFont="1" applyBorder="1" applyAlignment="1" applyProtection="1">
      <alignment horizontal="center" vertical="center" justifyLastLine="1"/>
      <protection locked="0"/>
    </xf>
    <xf numFmtId="20" fontId="12" fillId="0" borderId="67" xfId="0" applyNumberFormat="1" applyFont="1" applyBorder="1" applyAlignment="1" applyProtection="1">
      <alignment horizontal="center" vertical="center" justifyLastLine="1"/>
      <protection locked="0"/>
    </xf>
    <xf numFmtId="0" fontId="15" fillId="0" borderId="238" xfId="0" applyFont="1" applyBorder="1" applyAlignment="1" applyProtection="1">
      <alignment horizontal="center" vertical="center" textRotation="255" wrapText="1"/>
      <protection locked="0" hidden="1"/>
    </xf>
    <xf numFmtId="0" fontId="15" fillId="0" borderId="97" xfId="0" applyFont="1" applyBorder="1" applyAlignment="1" applyProtection="1">
      <alignment horizontal="center" vertical="center" textRotation="255" wrapText="1"/>
      <protection locked="0" hidden="1"/>
    </xf>
    <xf numFmtId="0" fontId="15" fillId="0" borderId="231" xfId="0" applyFont="1" applyBorder="1" applyAlignment="1" applyProtection="1">
      <alignment horizontal="center" vertical="center" textRotation="255" wrapText="1"/>
      <protection locked="0" hidden="1"/>
    </xf>
    <xf numFmtId="177" fontId="195" fillId="0" borderId="110" xfId="0" applyNumberFormat="1" applyFont="1" applyBorder="1" applyAlignment="1">
      <alignment horizontal="center" vertical="center" textRotation="255" shrinkToFit="1"/>
    </xf>
    <xf numFmtId="0" fontId="195" fillId="0" borderId="98" xfId="0" applyFont="1" applyBorder="1" applyAlignment="1">
      <alignment horizontal="center" vertical="center" textRotation="255" shrinkToFit="1"/>
    </xf>
    <xf numFmtId="0" fontId="197" fillId="0" borderId="61" xfId="0" applyFont="1" applyBorder="1" applyAlignment="1">
      <alignment horizontal="center" vertical="center" wrapText="1"/>
    </xf>
    <xf numFmtId="0" fontId="197" fillId="0" borderId="2" xfId="0" applyFont="1" applyBorder="1" applyAlignment="1">
      <alignment horizontal="center" vertical="center" wrapText="1"/>
    </xf>
    <xf numFmtId="0" fontId="197" fillId="0" borderId="19" xfId="0" applyFont="1" applyBorder="1" applyAlignment="1">
      <alignment horizontal="center" vertical="center" wrapText="1"/>
    </xf>
    <xf numFmtId="0" fontId="197" fillId="0" borderId="18" xfId="0" applyFont="1" applyBorder="1" applyAlignment="1">
      <alignment horizontal="center" vertical="center" wrapText="1"/>
    </xf>
    <xf numFmtId="0" fontId="197" fillId="0" borderId="0" xfId="0" applyFont="1" applyAlignment="1">
      <alignment horizontal="center" vertical="center" wrapText="1"/>
    </xf>
    <xf numFmtId="0" fontId="197" fillId="0" borderId="5" xfId="0" applyFont="1" applyBorder="1" applyAlignment="1">
      <alignment horizontal="center" vertical="center" wrapText="1"/>
    </xf>
    <xf numFmtId="0" fontId="15" fillId="0" borderId="17" xfId="0" applyFont="1" applyBorder="1" applyAlignment="1" applyProtection="1">
      <alignment horizontal="left" vertical="center"/>
      <protection locked="0" hidden="1"/>
    </xf>
    <xf numFmtId="0" fontId="15" fillId="0" borderId="11" xfId="0" applyFont="1" applyBorder="1" applyAlignment="1" applyProtection="1">
      <alignment horizontal="left" vertical="center"/>
      <protection locked="0" hidden="1"/>
    </xf>
    <xf numFmtId="0" fontId="15" fillId="0" borderId="13" xfId="0" applyFont="1" applyBorder="1" applyAlignment="1" applyProtection="1">
      <alignment horizontal="left" vertical="center"/>
      <protection locked="0" hidden="1"/>
    </xf>
    <xf numFmtId="0" fontId="15" fillId="0" borderId="30" xfId="0" applyFont="1" applyBorder="1" applyAlignment="1" applyProtection="1">
      <alignment horizontal="left" vertical="center"/>
      <protection locked="0" hidden="1"/>
    </xf>
    <xf numFmtId="0" fontId="15" fillId="0" borderId="28" xfId="0" applyFont="1" applyBorder="1" applyAlignment="1" applyProtection="1">
      <alignment horizontal="left" vertical="center"/>
      <protection locked="0" hidden="1"/>
    </xf>
    <xf numFmtId="0" fontId="15" fillId="0" borderId="29" xfId="0" applyFont="1" applyBorder="1" applyAlignment="1" applyProtection="1">
      <alignment horizontal="left" vertical="center"/>
      <protection locked="0" hidden="1"/>
    </xf>
    <xf numFmtId="178" fontId="16" fillId="0" borderId="90" xfId="0" applyNumberFormat="1" applyFont="1" applyBorder="1" applyAlignment="1" applyProtection="1">
      <alignment horizontal="left" vertical="center" wrapText="1"/>
      <protection locked="0" hidden="1"/>
    </xf>
    <xf numFmtId="178" fontId="16" fillId="0" borderId="91" xfId="0" applyNumberFormat="1" applyFont="1" applyBorder="1" applyAlignment="1" applyProtection="1">
      <alignment horizontal="left" vertical="center" wrapText="1"/>
      <protection locked="0" hidden="1"/>
    </xf>
    <xf numFmtId="178" fontId="16" fillId="0" borderId="117" xfId="0" applyNumberFormat="1" applyFont="1" applyBorder="1" applyAlignment="1" applyProtection="1">
      <alignment horizontal="left" vertical="center" wrapText="1"/>
      <protection locked="0" hidden="1"/>
    </xf>
    <xf numFmtId="0" fontId="8" fillId="0" borderId="8" xfId="0" applyFont="1" applyBorder="1" applyAlignment="1" applyProtection="1">
      <alignment horizontal="center" vertical="center" wrapText="1"/>
      <protection hidden="1"/>
    </xf>
    <xf numFmtId="20" fontId="12" fillId="0" borderId="70" xfId="0" applyNumberFormat="1" applyFont="1" applyBorder="1" applyAlignment="1" applyProtection="1">
      <alignment horizontal="left" vertical="center" shrinkToFit="1"/>
      <protection locked="0"/>
    </xf>
    <xf numFmtId="20" fontId="12" fillId="0" borderId="0" xfId="0" applyNumberFormat="1" applyFont="1" applyAlignment="1" applyProtection="1">
      <alignment horizontal="left" vertical="center" shrinkToFit="1"/>
      <protection locked="0"/>
    </xf>
    <xf numFmtId="20" fontId="12" fillId="0" borderId="67" xfId="0" applyNumberFormat="1" applyFont="1" applyBorder="1" applyAlignment="1" applyProtection="1">
      <alignment horizontal="left" vertical="center" shrinkToFit="1"/>
      <protection locked="0"/>
    </xf>
    <xf numFmtId="177" fontId="167" fillId="3" borderId="22" xfId="0" applyNumberFormat="1" applyFont="1" applyFill="1" applyBorder="1" applyAlignment="1" applyProtection="1">
      <alignment horizontal="right" vertical="center" wrapText="1"/>
      <protection hidden="1"/>
    </xf>
    <xf numFmtId="177" fontId="167" fillId="3" borderId="20" xfId="0" applyNumberFormat="1" applyFont="1" applyFill="1" applyBorder="1" applyAlignment="1" applyProtection="1">
      <alignment horizontal="right" vertical="center" wrapText="1"/>
      <protection hidden="1"/>
    </xf>
    <xf numFmtId="177" fontId="167" fillId="3" borderId="26" xfId="0" applyNumberFormat="1" applyFont="1" applyFill="1" applyBorder="1" applyAlignment="1" applyProtection="1">
      <alignment horizontal="right" vertical="center" wrapText="1"/>
      <protection hidden="1"/>
    </xf>
    <xf numFmtId="177" fontId="167" fillId="3" borderId="18" xfId="0" applyNumberFormat="1" applyFont="1" applyFill="1" applyBorder="1" applyAlignment="1" applyProtection="1">
      <alignment horizontal="right" vertical="center" wrapText="1"/>
      <protection hidden="1"/>
    </xf>
    <xf numFmtId="177" fontId="167" fillId="3" borderId="0" xfId="0" applyNumberFormat="1" applyFont="1" applyFill="1" applyAlignment="1" applyProtection="1">
      <alignment horizontal="right" vertical="center" wrapText="1"/>
      <protection hidden="1"/>
    </xf>
    <xf numFmtId="177" fontId="167" fillId="3" borderId="6" xfId="0" applyNumberFormat="1" applyFont="1" applyFill="1" applyBorder="1" applyAlignment="1" applyProtection="1">
      <alignment horizontal="right" vertical="center" wrapText="1"/>
      <protection hidden="1"/>
    </xf>
    <xf numFmtId="177" fontId="167" fillId="3" borderId="24" xfId="0" applyNumberFormat="1" applyFont="1" applyFill="1" applyBorder="1" applyAlignment="1" applyProtection="1">
      <alignment horizontal="right" vertical="center" wrapText="1"/>
      <protection hidden="1"/>
    </xf>
    <xf numFmtId="177" fontId="167" fillId="3" borderId="8" xfId="0" applyNumberFormat="1" applyFont="1" applyFill="1" applyBorder="1" applyAlignment="1" applyProtection="1">
      <alignment horizontal="right" vertical="center" wrapText="1"/>
      <protection hidden="1"/>
    </xf>
    <xf numFmtId="177" fontId="167" fillId="3" borderId="9" xfId="0" applyNumberFormat="1" applyFont="1" applyFill="1" applyBorder="1" applyAlignment="1" applyProtection="1">
      <alignment horizontal="right" vertical="center" wrapText="1"/>
      <protection hidden="1"/>
    </xf>
    <xf numFmtId="20" fontId="12" fillId="0" borderId="247" xfId="0" applyNumberFormat="1" applyFont="1" applyBorder="1" applyAlignment="1" applyProtection="1">
      <alignment horizontal="left" vertical="center" shrinkToFit="1"/>
      <protection locked="0"/>
    </xf>
    <xf numFmtId="20" fontId="12" fillId="0" borderId="124" xfId="0" applyNumberFormat="1" applyFont="1" applyBorder="1" applyAlignment="1" applyProtection="1">
      <alignment horizontal="left" vertical="center" shrinkToFit="1"/>
      <protection locked="0"/>
    </xf>
    <xf numFmtId="20" fontId="12" fillId="0" borderId="248" xfId="0" applyNumberFormat="1" applyFont="1" applyBorder="1" applyAlignment="1" applyProtection="1">
      <alignment horizontal="left" vertical="center" shrinkToFit="1"/>
      <protection locked="0"/>
    </xf>
    <xf numFmtId="177" fontId="197" fillId="0" borderId="61" xfId="0" applyNumberFormat="1" applyFont="1" applyBorder="1" applyAlignment="1">
      <alignment horizontal="center" vertical="center" wrapText="1"/>
    </xf>
    <xf numFmtId="177" fontId="198" fillId="3" borderId="22" xfId="0" applyNumberFormat="1" applyFont="1" applyFill="1" applyBorder="1" applyAlignment="1" applyProtection="1">
      <alignment horizontal="right" vertical="center" wrapText="1"/>
      <protection hidden="1"/>
    </xf>
    <xf numFmtId="177" fontId="198" fillId="3" borderId="20" xfId="0" applyNumberFormat="1" applyFont="1" applyFill="1" applyBorder="1" applyAlignment="1" applyProtection="1">
      <alignment horizontal="right" vertical="center" wrapText="1"/>
      <protection hidden="1"/>
    </xf>
    <xf numFmtId="177" fontId="198" fillId="3" borderId="26" xfId="0" applyNumberFormat="1" applyFont="1" applyFill="1" applyBorder="1" applyAlignment="1" applyProtection="1">
      <alignment horizontal="right" vertical="center" wrapText="1"/>
      <protection hidden="1"/>
    </xf>
    <xf numFmtId="177" fontId="198" fillId="3" borderId="18" xfId="0" applyNumberFormat="1" applyFont="1" applyFill="1" applyBorder="1" applyAlignment="1" applyProtection="1">
      <alignment horizontal="right" vertical="center" wrapText="1"/>
      <protection hidden="1"/>
    </xf>
    <xf numFmtId="177" fontId="198" fillId="3" borderId="0" xfId="0" applyNumberFormat="1" applyFont="1" applyFill="1" applyAlignment="1" applyProtection="1">
      <alignment horizontal="right" vertical="center" wrapText="1"/>
      <protection hidden="1"/>
    </xf>
    <xf numFmtId="177" fontId="198" fillId="3" borderId="6" xfId="0" applyNumberFormat="1" applyFont="1" applyFill="1" applyBorder="1" applyAlignment="1" applyProtection="1">
      <alignment horizontal="right" vertical="center" wrapText="1"/>
      <protection hidden="1"/>
    </xf>
    <xf numFmtId="177" fontId="198" fillId="3" borderId="24" xfId="0" applyNumberFormat="1" applyFont="1" applyFill="1" applyBorder="1" applyAlignment="1" applyProtection="1">
      <alignment horizontal="right" vertical="center" wrapText="1"/>
      <protection hidden="1"/>
    </xf>
    <xf numFmtId="177" fontId="198" fillId="3" borderId="8" xfId="0" applyNumberFormat="1" applyFont="1" applyFill="1" applyBorder="1" applyAlignment="1" applyProtection="1">
      <alignment horizontal="right" vertical="center" wrapText="1"/>
      <protection hidden="1"/>
    </xf>
    <xf numFmtId="177" fontId="198" fillId="3" borderId="9" xfId="0" applyNumberFormat="1" applyFont="1" applyFill="1" applyBorder="1" applyAlignment="1" applyProtection="1">
      <alignment horizontal="right" vertical="center" wrapText="1"/>
      <protection hidden="1"/>
    </xf>
    <xf numFmtId="177" fontId="167" fillId="3" borderId="22" xfId="0" applyNumberFormat="1" applyFont="1" applyFill="1" applyBorder="1" applyAlignment="1" applyProtection="1">
      <alignment horizontal="right" vertical="center"/>
      <protection hidden="1"/>
    </xf>
    <xf numFmtId="177" fontId="167" fillId="3" borderId="20" xfId="0" applyNumberFormat="1" applyFont="1" applyFill="1" applyBorder="1" applyAlignment="1" applyProtection="1">
      <alignment horizontal="right" vertical="center"/>
      <protection hidden="1"/>
    </xf>
    <xf numFmtId="177" fontId="167" fillId="3" borderId="26" xfId="0" applyNumberFormat="1" applyFont="1" applyFill="1" applyBorder="1" applyAlignment="1" applyProtection="1">
      <alignment horizontal="right" vertical="center"/>
      <protection hidden="1"/>
    </xf>
    <xf numFmtId="177" fontId="167" fillId="3" borderId="18" xfId="0" applyNumberFormat="1" applyFont="1" applyFill="1" applyBorder="1" applyAlignment="1" applyProtection="1">
      <alignment horizontal="right" vertical="center"/>
      <protection hidden="1"/>
    </xf>
    <xf numFmtId="177" fontId="167" fillId="3" borderId="0" xfId="0" applyNumberFormat="1" applyFont="1" applyFill="1" applyAlignment="1" applyProtection="1">
      <alignment horizontal="right" vertical="center"/>
      <protection hidden="1"/>
    </xf>
    <xf numFmtId="177" fontId="167" fillId="3" borderId="6" xfId="0" applyNumberFormat="1" applyFont="1" applyFill="1" applyBorder="1" applyAlignment="1" applyProtection="1">
      <alignment horizontal="right" vertical="center"/>
      <protection hidden="1"/>
    </xf>
    <xf numFmtId="177" fontId="167" fillId="3" borderId="24" xfId="0" applyNumberFormat="1" applyFont="1" applyFill="1" applyBorder="1" applyAlignment="1" applyProtection="1">
      <alignment horizontal="right" vertical="center"/>
      <protection hidden="1"/>
    </xf>
    <xf numFmtId="177" fontId="167" fillId="3" borderId="8" xfId="0" applyNumberFormat="1" applyFont="1" applyFill="1" applyBorder="1" applyAlignment="1" applyProtection="1">
      <alignment horizontal="right" vertical="center"/>
      <protection hidden="1"/>
    </xf>
    <xf numFmtId="177" fontId="167" fillId="3" borderId="9" xfId="0" applyNumberFormat="1" applyFont="1" applyFill="1" applyBorder="1" applyAlignment="1" applyProtection="1">
      <alignment horizontal="right" vertical="center"/>
      <protection hidden="1"/>
    </xf>
    <xf numFmtId="0" fontId="57" fillId="0" borderId="56" xfId="0" applyFont="1" applyBorder="1" applyAlignment="1" applyProtection="1">
      <alignment horizontal="center" vertical="center" shrinkToFit="1"/>
      <protection locked="0" hidden="1"/>
    </xf>
    <xf numFmtId="0" fontId="57" fillId="0" borderId="111" xfId="0" applyFont="1" applyBorder="1" applyAlignment="1" applyProtection="1">
      <alignment horizontal="center" vertical="center" shrinkToFit="1"/>
      <protection locked="0" hidden="1"/>
    </xf>
    <xf numFmtId="20" fontId="11" fillId="0" borderId="85" xfId="0" applyNumberFormat="1" applyFont="1" applyBorder="1" applyAlignment="1" applyProtection="1">
      <alignment horizontal="left" vertical="center" shrinkToFit="1"/>
      <protection locked="0" hidden="1"/>
    </xf>
    <xf numFmtId="20" fontId="11" fillId="0" borderId="15" xfId="0" applyNumberFormat="1" applyFont="1" applyBorder="1" applyAlignment="1" applyProtection="1">
      <alignment horizontal="left" vertical="center" shrinkToFit="1"/>
      <protection locked="0" hidden="1"/>
    </xf>
    <xf numFmtId="20" fontId="11" fillId="0" borderId="84" xfId="0" applyNumberFormat="1" applyFont="1" applyBorder="1" applyAlignment="1" applyProtection="1">
      <alignment horizontal="left" vertical="center" shrinkToFit="1"/>
      <protection locked="0" hidden="1"/>
    </xf>
    <xf numFmtId="0" fontId="15" fillId="0" borderId="133" xfId="0" applyFont="1" applyBorder="1" applyAlignment="1">
      <alignment horizontal="center" vertical="center" justifyLastLine="1"/>
    </xf>
    <xf numFmtId="0" fontId="15" fillId="0" borderId="111" xfId="0" applyFont="1" applyBorder="1" applyAlignment="1">
      <alignment horizontal="center" vertical="center" justifyLastLine="1"/>
    </xf>
    <xf numFmtId="0" fontId="7" fillId="0" borderId="57" xfId="0" applyFont="1" applyBorder="1" applyAlignment="1">
      <alignment horizontal="center" vertical="center"/>
    </xf>
    <xf numFmtId="0" fontId="7" fillId="0" borderId="146" xfId="0" applyFont="1" applyBorder="1" applyAlignment="1">
      <alignment horizontal="center" vertical="center"/>
    </xf>
    <xf numFmtId="0" fontId="54" fillId="0" borderId="231" xfId="0" applyFont="1" applyBorder="1" applyAlignment="1">
      <alignment horizontal="center" vertical="center"/>
    </xf>
    <xf numFmtId="0" fontId="54" fillId="0" borderId="81" xfId="0" applyFont="1" applyBorder="1" applyAlignment="1">
      <alignment horizontal="center" vertical="center"/>
    </xf>
    <xf numFmtId="0" fontId="7" fillId="0" borderId="129" xfId="0" applyFont="1" applyBorder="1" applyAlignment="1">
      <alignment horizontal="center" vertical="center"/>
    </xf>
    <xf numFmtId="0" fontId="16" fillId="0" borderId="56" xfId="0" applyFont="1" applyBorder="1" applyAlignment="1">
      <alignment horizontal="center" vertical="center"/>
    </xf>
    <xf numFmtId="0" fontId="16" fillId="0" borderId="111" xfId="0" applyFont="1" applyBorder="1" applyAlignment="1">
      <alignment horizontal="center" vertical="center"/>
    </xf>
    <xf numFmtId="0" fontId="16" fillId="0" borderId="59" xfId="0" applyFont="1" applyBorder="1" applyAlignment="1">
      <alignment horizontal="center" vertical="center"/>
    </xf>
    <xf numFmtId="0" fontId="57" fillId="0" borderId="7" xfId="0" applyFont="1" applyBorder="1" applyAlignment="1" applyProtection="1">
      <alignment horizontal="center" vertical="center" shrinkToFit="1"/>
      <protection locked="0" hidden="1"/>
    </xf>
    <xf numFmtId="0" fontId="57" fillId="0" borderId="8" xfId="0" applyFont="1" applyBorder="1" applyAlignment="1" applyProtection="1">
      <alignment horizontal="center" vertical="center" shrinkToFit="1"/>
      <protection locked="0" hidden="1"/>
    </xf>
    <xf numFmtId="0" fontId="207" fillId="16" borderId="0" xfId="0" applyFont="1" applyFill="1" applyAlignment="1">
      <alignment horizontal="center" vertical="center"/>
    </xf>
    <xf numFmtId="177" fontId="56" fillId="3" borderId="17" xfId="0" applyNumberFormat="1" applyFont="1" applyFill="1" applyBorder="1" applyAlignment="1" applyProtection="1">
      <alignment horizontal="center" vertical="center"/>
      <protection hidden="1"/>
    </xf>
    <xf numFmtId="177" fontId="56" fillId="3" borderId="11" xfId="0" applyNumberFormat="1" applyFont="1" applyFill="1" applyBorder="1" applyAlignment="1" applyProtection="1">
      <alignment horizontal="center" vertical="center"/>
      <protection hidden="1"/>
    </xf>
    <xf numFmtId="0" fontId="12" fillId="0" borderId="2" xfId="0" applyFont="1" applyBorder="1" applyAlignment="1">
      <alignment horizontal="center" vertical="center" wrapText="1"/>
    </xf>
    <xf numFmtId="0" fontId="12" fillId="0" borderId="15" xfId="0" applyFont="1" applyBorder="1" applyAlignment="1">
      <alignment horizontal="center" vertical="center" wrapText="1"/>
    </xf>
    <xf numFmtId="20" fontId="12" fillId="0" borderId="0" xfId="0" applyNumberFormat="1" applyFont="1" applyAlignment="1" applyProtection="1">
      <alignment horizontal="center" vertical="center" justifyLastLine="1"/>
      <protection locked="0"/>
    </xf>
    <xf numFmtId="0" fontId="7" fillId="0" borderId="58" xfId="0" applyFont="1" applyBorder="1" applyAlignment="1">
      <alignment horizontal="center" vertical="center"/>
    </xf>
    <xf numFmtId="0" fontId="7" fillId="0" borderId="136" xfId="0" applyFont="1" applyBorder="1" applyAlignment="1">
      <alignment horizontal="center" vertical="center"/>
    </xf>
    <xf numFmtId="177" fontId="109" fillId="3" borderId="17" xfId="0" applyNumberFormat="1" applyFont="1" applyFill="1" applyBorder="1" applyAlignment="1" applyProtection="1">
      <alignment horizontal="left" vertical="center" wrapText="1"/>
      <protection hidden="1"/>
    </xf>
    <xf numFmtId="177" fontId="109" fillId="3" borderId="11" xfId="0" applyNumberFormat="1" applyFont="1" applyFill="1" applyBorder="1" applyAlignment="1" applyProtection="1">
      <alignment horizontal="left" vertical="center" wrapText="1"/>
      <protection hidden="1"/>
    </xf>
    <xf numFmtId="177" fontId="109" fillId="3" borderId="13" xfId="0" applyNumberFormat="1" applyFont="1" applyFill="1" applyBorder="1" applyAlignment="1" applyProtection="1">
      <alignment horizontal="left" vertical="center" wrapText="1"/>
      <protection hidden="1"/>
    </xf>
    <xf numFmtId="177" fontId="109" fillId="3" borderId="30" xfId="0" applyNumberFormat="1" applyFont="1" applyFill="1" applyBorder="1" applyAlignment="1" applyProtection="1">
      <alignment horizontal="left" vertical="center" wrapText="1"/>
      <protection hidden="1"/>
    </xf>
    <xf numFmtId="177" fontId="109" fillId="3" borderId="28" xfId="0" applyNumberFormat="1" applyFont="1" applyFill="1" applyBorder="1" applyAlignment="1" applyProtection="1">
      <alignment horizontal="left" vertical="center" wrapText="1"/>
      <protection hidden="1"/>
    </xf>
    <xf numFmtId="177" fontId="109" fillId="3" borderId="29" xfId="0" applyNumberFormat="1" applyFont="1" applyFill="1" applyBorder="1" applyAlignment="1" applyProtection="1">
      <alignment horizontal="left" vertical="center" wrapText="1"/>
      <protection hidden="1"/>
    </xf>
    <xf numFmtId="177" fontId="57" fillId="3" borderId="22" xfId="0" applyNumberFormat="1" applyFont="1" applyFill="1" applyBorder="1" applyAlignment="1" applyProtection="1">
      <alignment horizontal="center" vertical="center"/>
      <protection hidden="1"/>
    </xf>
    <xf numFmtId="177" fontId="57" fillId="3" borderId="20" xfId="0" applyNumberFormat="1" applyFont="1" applyFill="1" applyBorder="1" applyAlignment="1" applyProtection="1">
      <alignment horizontal="center" vertical="center"/>
      <protection hidden="1"/>
    </xf>
    <xf numFmtId="177" fontId="57" fillId="3" borderId="26" xfId="0" applyNumberFormat="1" applyFont="1" applyFill="1" applyBorder="1" applyAlignment="1" applyProtection="1">
      <alignment horizontal="center" vertical="center"/>
      <protection hidden="1"/>
    </xf>
    <xf numFmtId="177" fontId="57" fillId="3" borderId="18" xfId="0" applyNumberFormat="1" applyFont="1" applyFill="1" applyBorder="1" applyAlignment="1" applyProtection="1">
      <alignment horizontal="center" vertical="center"/>
      <protection hidden="1"/>
    </xf>
    <xf numFmtId="177" fontId="57" fillId="3" borderId="0" xfId="0" applyNumberFormat="1" applyFont="1" applyFill="1" applyAlignment="1" applyProtection="1">
      <alignment horizontal="center" vertical="center"/>
      <protection hidden="1"/>
    </xf>
    <xf numFmtId="177" fontId="57" fillId="3" borderId="6" xfId="0" applyNumberFormat="1" applyFont="1" applyFill="1" applyBorder="1" applyAlignment="1" applyProtection="1">
      <alignment horizontal="center" vertical="center"/>
      <protection hidden="1"/>
    </xf>
    <xf numFmtId="177" fontId="57" fillId="3" borderId="63" xfId="0" applyNumberFormat="1" applyFont="1" applyFill="1" applyBorder="1" applyAlignment="1" applyProtection="1">
      <alignment horizontal="center" vertical="center"/>
      <protection hidden="1"/>
    </xf>
    <xf numFmtId="177" fontId="57" fillId="3" borderId="15" xfId="0" applyNumberFormat="1" applyFont="1" applyFill="1" applyBorder="1" applyAlignment="1" applyProtection="1">
      <alignment horizontal="center" vertical="center"/>
      <protection hidden="1"/>
    </xf>
    <xf numFmtId="177" fontId="57" fillId="3" borderId="62" xfId="0" applyNumberFormat="1" applyFont="1" applyFill="1" applyBorder="1" applyAlignment="1" applyProtection="1">
      <alignment horizontal="center" vertical="center"/>
      <protection hidden="1"/>
    </xf>
    <xf numFmtId="0" fontId="54" fillId="0" borderId="137" xfId="0" applyFont="1" applyBorder="1" applyAlignment="1">
      <alignment horizontal="center" vertical="center"/>
    </xf>
    <xf numFmtId="0" fontId="54" fillId="0" borderId="52" xfId="0" applyFont="1" applyBorder="1" applyAlignment="1">
      <alignment horizontal="center" vertical="center"/>
    </xf>
    <xf numFmtId="0" fontId="15" fillId="0" borderId="132" xfId="0" applyFont="1" applyBorder="1" applyAlignment="1">
      <alignment horizontal="center" vertical="center" justifyLastLine="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62" xfId="0" applyFont="1" applyBorder="1" applyAlignment="1">
      <alignment horizontal="center" vertical="center"/>
    </xf>
    <xf numFmtId="0" fontId="16" fillId="0" borderId="133" xfId="0" applyFont="1" applyBorder="1" applyAlignment="1">
      <alignment horizontal="center" vertical="center"/>
    </xf>
    <xf numFmtId="0" fontId="15" fillId="0" borderId="56" xfId="0" applyFont="1" applyBorder="1" applyAlignment="1">
      <alignment horizontal="center" vertical="center" justifyLastLine="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2" xfId="0" applyFont="1" applyBorder="1" applyAlignment="1">
      <alignment horizontal="right" vertical="center"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62" xfId="0" applyFont="1" applyBorder="1" applyAlignment="1">
      <alignment horizontal="left" vertical="center"/>
    </xf>
    <xf numFmtId="0" fontId="10" fillId="0" borderId="0" xfId="0" applyFont="1" applyAlignment="1">
      <alignment horizontal="center" vertical="center"/>
    </xf>
    <xf numFmtId="0" fontId="55" fillId="0" borderId="10" xfId="0" applyFont="1" applyBorder="1" applyAlignment="1">
      <alignment horizontal="center" vertical="center"/>
    </xf>
    <xf numFmtId="0" fontId="55" fillId="0" borderId="11" xfId="0" applyFont="1" applyBorder="1" applyAlignment="1">
      <alignment horizontal="center" vertical="center"/>
    </xf>
    <xf numFmtId="0" fontId="55" fillId="0" borderId="12" xfId="0" applyFont="1" applyBorder="1" applyAlignment="1">
      <alignment horizontal="center" vertical="center"/>
    </xf>
    <xf numFmtId="0" fontId="54" fillId="0" borderId="14" xfId="0" applyFont="1" applyBorder="1" applyAlignment="1">
      <alignment horizontal="center" vertical="center"/>
    </xf>
    <xf numFmtId="0" fontId="54" fillId="0" borderId="15" xfId="0" applyFont="1" applyBorder="1" applyAlignment="1">
      <alignment horizontal="center" vertical="center"/>
    </xf>
    <xf numFmtId="0" fontId="54" fillId="0" borderId="16" xfId="0" applyFont="1" applyBorder="1" applyAlignment="1">
      <alignment horizontal="center" vertical="center"/>
    </xf>
    <xf numFmtId="0" fontId="198" fillId="0" borderId="1" xfId="0" applyFont="1" applyBorder="1" applyAlignment="1" applyProtection="1">
      <alignment horizontal="left" vertical="center"/>
      <protection locked="0"/>
    </xf>
    <xf numFmtId="0" fontId="198" fillId="0" borderId="2" xfId="0" applyFont="1" applyBorder="1" applyAlignment="1" applyProtection="1">
      <alignment horizontal="left" vertical="center"/>
      <protection locked="0"/>
    </xf>
    <xf numFmtId="0" fontId="198" fillId="0" borderId="3" xfId="0" applyFont="1" applyBorder="1" applyAlignment="1" applyProtection="1">
      <alignment horizontal="left" vertical="center"/>
      <protection locked="0"/>
    </xf>
    <xf numFmtId="0" fontId="198" fillId="0" borderId="4" xfId="0" applyFont="1" applyBorder="1" applyAlignment="1" applyProtection="1">
      <alignment horizontal="left" vertical="center"/>
      <protection locked="0"/>
    </xf>
    <xf numFmtId="0" fontId="198" fillId="0" borderId="0" xfId="0" applyFont="1" applyAlignment="1" applyProtection="1">
      <alignment horizontal="left" vertical="center"/>
      <protection locked="0"/>
    </xf>
    <xf numFmtId="0" fontId="198" fillId="0" borderId="6" xfId="0" applyFont="1" applyBorder="1" applyAlignment="1" applyProtection="1">
      <alignment horizontal="left" vertical="center"/>
      <protection locked="0"/>
    </xf>
    <xf numFmtId="0" fontId="12" fillId="0" borderId="15" xfId="0" applyFont="1" applyBorder="1" applyAlignment="1">
      <alignment horizontal="right" vertical="center" wrapText="1"/>
    </xf>
    <xf numFmtId="0" fontId="163" fillId="0" borderId="1" xfId="0" applyFont="1" applyBorder="1" applyAlignment="1">
      <alignment horizontal="center" vertical="center" wrapText="1"/>
    </xf>
    <xf numFmtId="0" fontId="163" fillId="0" borderId="14" xfId="0" applyFont="1" applyBorder="1" applyAlignment="1">
      <alignment horizontal="center" vertical="center" wrapText="1"/>
    </xf>
    <xf numFmtId="0" fontId="164" fillId="0" borderId="1" xfId="0" applyFont="1" applyBorder="1" applyAlignment="1">
      <alignment horizontal="center" vertical="center" wrapText="1"/>
    </xf>
    <xf numFmtId="0" fontId="164" fillId="0" borderId="2" xfId="0" applyFont="1" applyBorder="1" applyAlignment="1">
      <alignment horizontal="center" vertical="center" wrapText="1"/>
    </xf>
    <xf numFmtId="0" fontId="164" fillId="0" borderId="14" xfId="0" applyFont="1" applyBorder="1" applyAlignment="1">
      <alignment horizontal="center" vertical="center" wrapText="1"/>
    </xf>
    <xf numFmtId="0" fontId="164" fillId="0" borderId="15" xfId="0" applyFont="1" applyBorder="1" applyAlignment="1">
      <alignment horizontal="center" vertical="center" wrapText="1"/>
    </xf>
    <xf numFmtId="0" fontId="159" fillId="0" borderId="14" xfId="0" applyFont="1" applyBorder="1" applyAlignment="1" applyProtection="1">
      <alignment horizontal="right" vertical="center" wrapText="1"/>
      <protection locked="0"/>
    </xf>
    <xf numFmtId="0" fontId="159" fillId="0" borderId="15" xfId="0" applyFont="1" applyBorder="1" applyAlignment="1" applyProtection="1">
      <alignment horizontal="right" vertical="center" wrapText="1"/>
      <protection locked="0"/>
    </xf>
    <xf numFmtId="177" fontId="57" fillId="3" borderId="15" xfId="0" applyNumberFormat="1" applyFont="1" applyFill="1" applyBorder="1" applyAlignment="1" applyProtection="1">
      <alignment horizontal="left" vertical="center" shrinkToFit="1"/>
      <protection hidden="1"/>
    </xf>
    <xf numFmtId="0" fontId="7" fillId="3" borderId="31" xfId="0" applyFont="1" applyFill="1" applyBorder="1" applyAlignment="1">
      <alignment horizontal="center"/>
    </xf>
    <xf numFmtId="0" fontId="7" fillId="3" borderId="33" xfId="0" applyFont="1" applyFill="1" applyBorder="1" applyAlignment="1">
      <alignment horizontal="center"/>
    </xf>
    <xf numFmtId="187" fontId="76" fillId="3" borderId="33" xfId="0" applyNumberFormat="1" applyFont="1" applyFill="1" applyBorder="1" applyAlignment="1" applyProtection="1">
      <alignment horizontal="center" shrinkToFit="1"/>
      <protection hidden="1"/>
    </xf>
    <xf numFmtId="0" fontId="165" fillId="0" borderId="1" xfId="0" applyFont="1" applyBorder="1" applyAlignment="1">
      <alignment horizontal="center" vertical="center" textRotation="255" shrinkToFit="1"/>
    </xf>
    <xf numFmtId="0" fontId="165" fillId="0" borderId="2" xfId="0" applyFont="1" applyBorder="1" applyAlignment="1">
      <alignment horizontal="center" vertical="center" textRotation="255" shrinkToFit="1"/>
    </xf>
    <xf numFmtId="0" fontId="165" fillId="0" borderId="3" xfId="0" applyFont="1" applyBorder="1" applyAlignment="1">
      <alignment horizontal="center" vertical="center" textRotation="255" shrinkToFit="1"/>
    </xf>
    <xf numFmtId="0" fontId="165" fillId="0" borderId="4" xfId="0" applyFont="1" applyBorder="1" applyAlignment="1">
      <alignment horizontal="center" vertical="center" textRotation="255" shrinkToFit="1"/>
    </xf>
    <xf numFmtId="0" fontId="165" fillId="0" borderId="0" xfId="0" applyFont="1" applyAlignment="1">
      <alignment horizontal="center" vertical="center" textRotation="255" shrinkToFit="1"/>
    </xf>
    <xf numFmtId="0" fontId="165" fillId="0" borderId="6" xfId="0" applyFont="1" applyBorder="1" applyAlignment="1">
      <alignment horizontal="center" vertical="center" textRotation="255" shrinkToFit="1"/>
    </xf>
    <xf numFmtId="20" fontId="12" fillId="0" borderId="4" xfId="0" applyNumberFormat="1" applyFont="1" applyBorder="1" applyAlignment="1" applyProtection="1">
      <alignment vertical="center" shrinkToFit="1"/>
      <protection locked="0"/>
    </xf>
    <xf numFmtId="20" fontId="12" fillId="0" borderId="67" xfId="0" applyNumberFormat="1" applyFont="1" applyBorder="1" applyAlignment="1" applyProtection="1">
      <alignment vertical="center" shrinkToFit="1"/>
      <protection locked="0"/>
    </xf>
    <xf numFmtId="0" fontId="12" fillId="0" borderId="198" xfId="0" applyFont="1" applyBorder="1" applyAlignment="1" applyProtection="1">
      <alignment horizontal="left" vertical="center" shrinkToFit="1"/>
      <protection locked="0"/>
    </xf>
    <xf numFmtId="0" fontId="12" fillId="0" borderId="2" xfId="0" applyFont="1" applyBorder="1" applyAlignment="1" applyProtection="1">
      <alignment horizontal="left" vertical="center" shrinkToFit="1"/>
      <protection locked="0"/>
    </xf>
    <xf numFmtId="0" fontId="12" fillId="0" borderId="281" xfId="0" applyFont="1" applyBorder="1" applyAlignment="1" applyProtection="1">
      <alignment horizontal="left" vertical="center" shrinkToFit="1"/>
      <protection locked="0"/>
    </xf>
    <xf numFmtId="0" fontId="15" fillId="0" borderId="109" xfId="0" applyFont="1" applyBorder="1" applyAlignment="1" applyProtection="1">
      <alignment horizontal="center" vertical="center"/>
      <protection hidden="1"/>
    </xf>
    <xf numFmtId="0" fontId="15" fillId="0" borderId="110" xfId="0" applyFont="1" applyBorder="1" applyAlignment="1" applyProtection="1">
      <alignment horizontal="center" vertical="center"/>
      <protection hidden="1"/>
    </xf>
    <xf numFmtId="0" fontId="15" fillId="0" borderId="243" xfId="0" applyFont="1" applyBorder="1" applyAlignment="1" applyProtection="1">
      <alignment horizontal="center" vertical="center"/>
      <protection hidden="1"/>
    </xf>
    <xf numFmtId="20" fontId="15" fillId="0" borderId="85" xfId="0" applyNumberFormat="1" applyFont="1" applyBorder="1" applyAlignment="1" applyProtection="1">
      <alignment horizontal="left" vertical="center" shrinkToFit="1"/>
      <protection locked="0"/>
    </xf>
    <xf numFmtId="20" fontId="15" fillId="0" borderId="15" xfId="0" applyNumberFormat="1" applyFont="1" applyBorder="1" applyAlignment="1" applyProtection="1">
      <alignment horizontal="left" vertical="center" shrinkToFit="1"/>
      <protection locked="0"/>
    </xf>
    <xf numFmtId="20" fontId="15" fillId="0" borderId="84" xfId="0" applyNumberFormat="1" applyFont="1" applyBorder="1" applyAlignment="1" applyProtection="1">
      <alignment horizontal="left" vertical="center" shrinkToFit="1"/>
      <protection locked="0"/>
    </xf>
    <xf numFmtId="20" fontId="12" fillId="0" borderId="8" xfId="0" applyNumberFormat="1" applyFont="1" applyBorder="1" applyAlignment="1" applyProtection="1">
      <alignment horizontal="center" vertical="center" justifyLastLine="1"/>
      <protection locked="0"/>
    </xf>
    <xf numFmtId="20" fontId="12" fillId="0" borderId="73" xfId="0" applyNumberFormat="1" applyFont="1" applyBorder="1" applyAlignment="1" applyProtection="1">
      <alignment horizontal="center" vertical="center" justifyLastLine="1"/>
      <protection locked="0"/>
    </xf>
    <xf numFmtId="180" fontId="79" fillId="0" borderId="4" xfId="0" applyNumberFormat="1" applyFont="1" applyBorder="1" applyAlignment="1">
      <alignment horizontal="center" vertical="center" shrinkToFit="1"/>
    </xf>
    <xf numFmtId="180" fontId="79" fillId="0" borderId="0" xfId="0" applyNumberFormat="1" applyFont="1" applyAlignment="1">
      <alignment horizontal="center" vertical="center" shrinkToFit="1"/>
    </xf>
    <xf numFmtId="180" fontId="79" fillId="0" borderId="6" xfId="0" applyNumberFormat="1" applyFont="1" applyBorder="1" applyAlignment="1">
      <alignment horizontal="center" vertical="center" shrinkToFit="1"/>
    </xf>
    <xf numFmtId="177" fontId="51" fillId="3" borderId="7" xfId="0" applyNumberFormat="1" applyFont="1" applyFill="1" applyBorder="1" applyAlignment="1" applyProtection="1">
      <alignment horizontal="center" vertical="center" shrinkToFit="1"/>
      <protection hidden="1"/>
    </xf>
    <xf numFmtId="177" fontId="51" fillId="3" borderId="8" xfId="0" applyNumberFormat="1" applyFont="1" applyFill="1" applyBorder="1" applyAlignment="1" applyProtection="1">
      <alignment horizontal="center" vertical="center" shrinkToFit="1"/>
      <protection hidden="1"/>
    </xf>
    <xf numFmtId="177" fontId="51" fillId="3" borderId="9" xfId="0" applyNumberFormat="1" applyFont="1" applyFill="1" applyBorder="1" applyAlignment="1" applyProtection="1">
      <alignment horizontal="center" vertical="center" shrinkToFit="1"/>
      <protection hidden="1"/>
    </xf>
    <xf numFmtId="20" fontId="12" fillId="0" borderId="1" xfId="0" applyNumberFormat="1" applyFont="1" applyBorder="1" applyAlignment="1" applyProtection="1">
      <alignment horizontal="center" vertical="center" justifyLastLine="1"/>
      <protection locked="0"/>
    </xf>
    <xf numFmtId="20" fontId="12" fillId="0" borderId="281" xfId="0" applyNumberFormat="1" applyFont="1" applyBorder="1" applyAlignment="1" applyProtection="1">
      <alignment horizontal="center" vertical="center" justifyLastLine="1"/>
      <protection locked="0"/>
    </xf>
    <xf numFmtId="177" fontId="20" fillId="3" borderId="33" xfId="0" applyNumberFormat="1" applyFont="1" applyFill="1" applyBorder="1" applyAlignment="1" applyProtection="1">
      <alignment horizontal="center" vertical="center"/>
      <protection hidden="1"/>
    </xf>
    <xf numFmtId="177" fontId="109" fillId="3" borderId="33" xfId="0" applyNumberFormat="1" applyFont="1" applyFill="1" applyBorder="1" applyAlignment="1" applyProtection="1">
      <alignment horizontal="center" vertical="center"/>
      <protection hidden="1"/>
    </xf>
    <xf numFmtId="177" fontId="198" fillId="3" borderId="63" xfId="0" applyNumberFormat="1" applyFont="1" applyFill="1" applyBorder="1" applyAlignment="1" applyProtection="1">
      <alignment horizontal="right" vertical="center" wrapText="1"/>
      <protection hidden="1"/>
    </xf>
    <xf numFmtId="177" fontId="198" fillId="3" borderId="15" xfId="0" applyNumberFormat="1" applyFont="1" applyFill="1" applyBorder="1" applyAlignment="1" applyProtection="1">
      <alignment horizontal="right" vertical="center" wrapText="1"/>
      <protection hidden="1"/>
    </xf>
    <xf numFmtId="177" fontId="198" fillId="3" borderId="62" xfId="0" applyNumberFormat="1" applyFont="1" applyFill="1" applyBorder="1" applyAlignment="1" applyProtection="1">
      <alignment horizontal="right" vertical="center" wrapText="1"/>
      <protection hidden="1"/>
    </xf>
    <xf numFmtId="0" fontId="15" fillId="0" borderId="238" xfId="0" applyFont="1" applyBorder="1" applyAlignment="1" applyProtection="1">
      <alignment horizontal="center" vertical="center" wrapText="1"/>
      <protection hidden="1"/>
    </xf>
    <xf numFmtId="0" fontId="15" fillId="0" borderId="107" xfId="0" applyFont="1" applyBorder="1" applyAlignment="1" applyProtection="1">
      <alignment horizontal="center" vertical="center" wrapText="1"/>
      <protection hidden="1"/>
    </xf>
    <xf numFmtId="177" fontId="16" fillId="0" borderId="4" xfId="0" applyNumberFormat="1" applyFont="1" applyBorder="1" applyAlignment="1">
      <alignment horizontal="center" vertical="center"/>
    </xf>
    <xf numFmtId="177" fontId="16" fillId="0" borderId="0" xfId="0" applyNumberFormat="1" applyFont="1" applyAlignment="1">
      <alignment horizontal="center" vertical="center"/>
    </xf>
    <xf numFmtId="177" fontId="16" fillId="0" borderId="6" xfId="0" applyNumberFormat="1" applyFont="1" applyBorder="1" applyAlignment="1">
      <alignment horizontal="center" vertical="center"/>
    </xf>
    <xf numFmtId="0" fontId="15" fillId="0" borderId="238" xfId="0" applyFont="1" applyBorder="1" applyAlignment="1" applyProtection="1">
      <alignment horizontal="center" vertical="center" wrapText="1"/>
      <protection locked="0" hidden="1"/>
    </xf>
    <xf numFmtId="0" fontId="15" fillId="0" borderId="107" xfId="0" applyFont="1" applyBorder="1" applyAlignment="1" applyProtection="1">
      <alignment horizontal="center" vertical="center" wrapText="1"/>
      <protection locked="0" hidden="1"/>
    </xf>
    <xf numFmtId="177" fontId="199" fillId="3" borderId="22" xfId="0" applyNumberFormat="1" applyFont="1" applyFill="1" applyBorder="1" applyAlignment="1" applyProtection="1">
      <alignment horizontal="right" vertical="center" wrapText="1"/>
      <protection hidden="1"/>
    </xf>
    <xf numFmtId="177" fontId="199" fillId="3" borderId="20" xfId="0" applyNumberFormat="1" applyFont="1" applyFill="1" applyBorder="1" applyAlignment="1" applyProtection="1">
      <alignment horizontal="right" vertical="center" wrapText="1"/>
      <protection hidden="1"/>
    </xf>
    <xf numFmtId="177" fontId="199" fillId="3" borderId="26" xfId="0" applyNumberFormat="1" applyFont="1" applyFill="1" applyBorder="1" applyAlignment="1" applyProtection="1">
      <alignment horizontal="right" vertical="center" wrapText="1"/>
      <protection hidden="1"/>
    </xf>
    <xf numFmtId="177" fontId="199" fillId="3" borderId="24" xfId="0" applyNumberFormat="1" applyFont="1" applyFill="1" applyBorder="1" applyAlignment="1" applyProtection="1">
      <alignment horizontal="right" vertical="center" wrapText="1"/>
      <protection hidden="1"/>
    </xf>
    <xf numFmtId="177" fontId="199" fillId="3" borderId="8" xfId="0" applyNumberFormat="1" applyFont="1" applyFill="1" applyBorder="1" applyAlignment="1" applyProtection="1">
      <alignment horizontal="right" vertical="center" wrapText="1"/>
      <protection hidden="1"/>
    </xf>
    <xf numFmtId="177" fontId="199" fillId="3" borderId="9" xfId="0" applyNumberFormat="1" applyFont="1" applyFill="1" applyBorder="1" applyAlignment="1" applyProtection="1">
      <alignment horizontal="right" vertical="center" wrapText="1"/>
      <protection hidden="1"/>
    </xf>
    <xf numFmtId="0" fontId="66" fillId="3" borderId="33" xfId="0" applyFont="1" applyFill="1" applyBorder="1" applyAlignment="1">
      <alignment horizontal="left" vertical="center"/>
    </xf>
    <xf numFmtId="0" fontId="66" fillId="3" borderId="34" xfId="0" applyFont="1" applyFill="1" applyBorder="1" applyAlignment="1">
      <alignment horizontal="left" vertical="center"/>
    </xf>
    <xf numFmtId="0" fontId="54" fillId="0" borderId="107" xfId="0" applyFont="1" applyBorder="1" applyAlignment="1">
      <alignment horizontal="center" vertical="center"/>
    </xf>
    <xf numFmtId="0" fontId="54" fillId="0" borderId="114" xfId="0" applyFont="1" applyBorder="1" applyAlignment="1">
      <alignment horizontal="center" vertical="center"/>
    </xf>
    <xf numFmtId="0" fontId="15" fillId="0" borderId="231" xfId="0" applyFont="1" applyBorder="1" applyAlignment="1" applyProtection="1">
      <alignment horizontal="center" vertical="center" wrapText="1"/>
      <protection hidden="1"/>
    </xf>
    <xf numFmtId="179" fontId="79" fillId="0" borderId="4" xfId="0" applyNumberFormat="1" applyFont="1" applyBorder="1" applyAlignment="1">
      <alignment horizontal="center" vertical="center"/>
    </xf>
    <xf numFmtId="179" fontId="79" fillId="0" borderId="0" xfId="0" applyNumberFormat="1" applyFont="1" applyAlignment="1">
      <alignment horizontal="center" vertical="center"/>
    </xf>
    <xf numFmtId="179" fontId="79" fillId="0" borderId="6" xfId="0" applyNumberFormat="1" applyFont="1" applyBorder="1" applyAlignment="1">
      <alignment horizontal="center" vertical="center"/>
    </xf>
    <xf numFmtId="0" fontId="20" fillId="14" borderId="0" xfId="0" applyFont="1" applyFill="1" applyAlignment="1">
      <alignment horizontal="center" vertical="center"/>
    </xf>
    <xf numFmtId="177" fontId="156" fillId="0" borderId="22" xfId="0" applyNumberFormat="1" applyFont="1" applyBorder="1" applyAlignment="1" applyProtection="1">
      <alignment horizontal="right" vertical="center" wrapText="1"/>
      <protection locked="0" hidden="1"/>
    </xf>
    <xf numFmtId="177" fontId="156" fillId="0" borderId="20" xfId="0" applyNumberFormat="1" applyFont="1" applyBorder="1" applyAlignment="1" applyProtection="1">
      <alignment horizontal="right" vertical="center" wrapText="1"/>
      <protection locked="0" hidden="1"/>
    </xf>
    <xf numFmtId="177" fontId="156" fillId="0" borderId="26" xfId="0" applyNumberFormat="1" applyFont="1" applyBorder="1" applyAlignment="1" applyProtection="1">
      <alignment horizontal="right" vertical="center" wrapText="1"/>
      <protection locked="0" hidden="1"/>
    </xf>
    <xf numFmtId="177" fontId="156" fillId="0" borderId="24" xfId="0" applyNumberFormat="1" applyFont="1" applyBorder="1" applyAlignment="1" applyProtection="1">
      <alignment horizontal="right" vertical="center" wrapText="1"/>
      <protection locked="0" hidden="1"/>
    </xf>
    <xf numFmtId="177" fontId="156" fillId="0" borderId="8" xfId="0" applyNumberFormat="1" applyFont="1" applyBorder="1" applyAlignment="1" applyProtection="1">
      <alignment horizontal="right" vertical="center" wrapText="1"/>
      <protection locked="0" hidden="1"/>
    </xf>
    <xf numFmtId="177" fontId="156" fillId="0" borderId="9" xfId="0" applyNumberFormat="1" applyFont="1" applyBorder="1" applyAlignment="1" applyProtection="1">
      <alignment horizontal="right" vertical="center" wrapText="1"/>
      <protection locked="0" hidden="1"/>
    </xf>
    <xf numFmtId="0" fontId="15" fillId="0" borderId="231" xfId="0" applyFont="1" applyBorder="1" applyAlignment="1" applyProtection="1">
      <alignment horizontal="center" vertical="center" wrapText="1"/>
      <protection locked="0" hidden="1"/>
    </xf>
    <xf numFmtId="0" fontId="8" fillId="0" borderId="56" xfId="0" applyFont="1" applyBorder="1" applyAlignment="1" applyProtection="1">
      <alignment horizontal="center" vertical="center"/>
      <protection locked="0" hidden="1"/>
    </xf>
    <xf numFmtId="0" fontId="8" fillId="0" borderId="111" xfId="0" applyFont="1" applyBorder="1" applyAlignment="1" applyProtection="1">
      <alignment horizontal="center" vertical="center"/>
      <protection locked="0" hidden="1"/>
    </xf>
    <xf numFmtId="0" fontId="8" fillId="0" borderId="59" xfId="0" applyFont="1" applyBorder="1" applyAlignment="1" applyProtection="1">
      <alignment horizontal="center" vertical="center"/>
      <protection locked="0" hidden="1"/>
    </xf>
    <xf numFmtId="0" fontId="117" fillId="0" borderId="2" xfId="0" applyFont="1" applyBorder="1" applyAlignment="1">
      <alignment horizontal="center" vertical="center" wrapText="1"/>
    </xf>
    <xf numFmtId="0" fontId="163" fillId="0" borderId="2" xfId="0" applyFont="1" applyBorder="1" applyAlignment="1">
      <alignment horizontal="center" vertical="center" wrapText="1"/>
    </xf>
    <xf numFmtId="0" fontId="163" fillId="0" borderId="3" xfId="0" applyFont="1" applyBorder="1" applyAlignment="1">
      <alignment horizontal="center" vertical="center" wrapText="1"/>
    </xf>
    <xf numFmtId="0" fontId="117" fillId="0" borderId="15" xfId="0" applyFont="1" applyBorder="1" applyAlignment="1">
      <alignment horizontal="center" vertical="center" wrapText="1"/>
    </xf>
    <xf numFmtId="0" fontId="163" fillId="0" borderId="15" xfId="0" applyFont="1" applyBorder="1" applyAlignment="1">
      <alignment horizontal="center" vertical="center" wrapText="1"/>
    </xf>
    <xf numFmtId="0" fontId="163" fillId="0" borderId="62" xfId="0" applyFont="1" applyBorder="1" applyAlignment="1">
      <alignment horizontal="center" vertical="center" wrapText="1"/>
    </xf>
    <xf numFmtId="20" fontId="12" fillId="0" borderId="198" xfId="0" applyNumberFormat="1" applyFont="1" applyBorder="1" applyAlignment="1">
      <alignment horizontal="left" vertical="center" shrinkToFit="1"/>
    </xf>
    <xf numFmtId="20" fontId="12" fillId="0" borderId="2" xfId="0" applyNumberFormat="1" applyFont="1" applyBorder="1" applyAlignment="1">
      <alignment horizontal="left" vertical="center" shrinkToFit="1"/>
    </xf>
    <xf numFmtId="20" fontId="12" fillId="0" borderId="281" xfId="0" applyNumberFormat="1" applyFont="1" applyBorder="1" applyAlignment="1">
      <alignment horizontal="left" vertical="center" shrinkToFit="1"/>
    </xf>
    <xf numFmtId="20" fontId="12" fillId="0" borderId="1" xfId="0" applyNumberFormat="1" applyFont="1" applyBorder="1" applyAlignment="1" applyProtection="1">
      <alignment vertical="center" shrinkToFit="1"/>
      <protection locked="0"/>
    </xf>
    <xf numFmtId="20" fontId="12" fillId="0" borderId="281" xfId="0" applyNumberFormat="1" applyFont="1" applyBorder="1" applyAlignment="1" applyProtection="1">
      <alignment vertical="center" shrinkToFit="1"/>
      <protection locked="0"/>
    </xf>
    <xf numFmtId="0" fontId="16" fillId="0" borderId="23" xfId="0" applyFont="1" applyBorder="1" applyAlignment="1" applyProtection="1">
      <alignment horizontal="center" vertical="center"/>
      <protection locked="0" hidden="1"/>
    </xf>
    <xf numFmtId="0" fontId="16" fillId="0" borderId="7" xfId="0" applyFont="1" applyBorder="1" applyAlignment="1" applyProtection="1">
      <alignment horizontal="center" vertical="center"/>
      <protection locked="0" hidden="1"/>
    </xf>
    <xf numFmtId="0" fontId="11" fillId="0" borderId="22" xfId="0" applyFont="1" applyBorder="1" applyAlignment="1" applyProtection="1">
      <alignment horizontal="left" vertical="center"/>
      <protection locked="0" hidden="1"/>
    </xf>
    <xf numFmtId="0" fontId="11" fillId="0" borderId="20" xfId="0" applyFont="1" applyBorder="1" applyAlignment="1" applyProtection="1">
      <alignment horizontal="left" vertical="center"/>
      <protection locked="0" hidden="1"/>
    </xf>
    <xf numFmtId="0" fontId="11" fillId="0" borderId="26" xfId="0" applyFont="1" applyBorder="1" applyAlignment="1" applyProtection="1">
      <alignment horizontal="left" vertical="center"/>
      <protection locked="0" hidden="1"/>
    </xf>
    <xf numFmtId="0" fontId="11" fillId="0" borderId="24" xfId="0" applyFont="1" applyBorder="1" applyAlignment="1" applyProtection="1">
      <alignment horizontal="left" vertical="center"/>
      <protection locked="0" hidden="1"/>
    </xf>
    <xf numFmtId="0" fontId="11" fillId="0" borderId="8" xfId="0" applyFont="1" applyBorder="1" applyAlignment="1" applyProtection="1">
      <alignment horizontal="left" vertical="center"/>
      <protection locked="0" hidden="1"/>
    </xf>
    <xf numFmtId="0" fontId="11" fillId="0" borderId="9" xfId="0" applyFont="1" applyBorder="1" applyAlignment="1" applyProtection="1">
      <alignment horizontal="left" vertical="center"/>
      <protection locked="0" hidden="1"/>
    </xf>
    <xf numFmtId="177" fontId="51" fillId="3" borderId="7" xfId="0" applyNumberFormat="1" applyFont="1" applyFill="1" applyBorder="1" applyAlignment="1">
      <alignment horizontal="center" vertical="center" shrinkToFit="1"/>
    </xf>
    <xf numFmtId="177" fontId="51" fillId="3" borderId="8" xfId="0" applyNumberFormat="1" applyFont="1" applyFill="1" applyBorder="1" applyAlignment="1">
      <alignment horizontal="center" vertical="center" shrinkToFit="1"/>
    </xf>
    <xf numFmtId="177" fontId="51" fillId="3" borderId="9" xfId="0" applyNumberFormat="1" applyFont="1" applyFill="1" applyBorder="1" applyAlignment="1">
      <alignment horizontal="center" vertical="center" shrinkToFit="1"/>
    </xf>
    <xf numFmtId="20" fontId="7" fillId="0" borderId="7" xfId="0" applyNumberFormat="1" applyFont="1" applyBorder="1" applyProtection="1">
      <alignment vertical="center"/>
      <protection locked="0"/>
    </xf>
    <xf numFmtId="0" fontId="7" fillId="0" borderId="73" xfId="0" applyFont="1" applyBorder="1" applyProtection="1">
      <alignment vertical="center"/>
      <protection locked="0"/>
    </xf>
    <xf numFmtId="0" fontId="7" fillId="0" borderId="7" xfId="0" applyFont="1" applyBorder="1" applyProtection="1">
      <alignment vertical="center"/>
      <protection locked="0"/>
    </xf>
    <xf numFmtId="0" fontId="15" fillId="0" borderId="8" xfId="0" applyFont="1" applyBorder="1" applyAlignment="1" applyProtection="1">
      <alignment horizontal="left" vertical="center"/>
      <protection hidden="1"/>
    </xf>
    <xf numFmtId="0" fontId="15" fillId="0" borderId="9" xfId="0" applyFont="1" applyBorder="1" applyAlignment="1" applyProtection="1">
      <alignment horizontal="left" vertical="center"/>
      <protection hidden="1"/>
    </xf>
    <xf numFmtId="0" fontId="15" fillId="0" borderId="30" xfId="0" applyFont="1" applyBorder="1" applyAlignment="1" applyProtection="1">
      <alignment horizontal="left" vertical="center"/>
      <protection hidden="1"/>
    </xf>
    <xf numFmtId="0" fontId="15" fillId="0" borderId="28" xfId="0" applyFont="1" applyBorder="1" applyAlignment="1" applyProtection="1">
      <alignment horizontal="left" vertical="center"/>
      <protection hidden="1"/>
    </xf>
    <xf numFmtId="0" fontId="15" fillId="0" borderId="29" xfId="0" applyFont="1" applyBorder="1" applyAlignment="1" applyProtection="1">
      <alignment horizontal="left" vertical="center"/>
      <protection hidden="1"/>
    </xf>
    <xf numFmtId="20" fontId="12" fillId="0" borderId="85" xfId="0" applyNumberFormat="1" applyFont="1" applyBorder="1" applyAlignment="1" applyProtection="1">
      <alignment horizontal="left" vertical="center" justifyLastLine="1"/>
      <protection locked="0"/>
    </xf>
    <xf numFmtId="20" fontId="12" fillId="0" borderId="15" xfId="0" applyNumberFormat="1" applyFont="1" applyBorder="1" applyAlignment="1" applyProtection="1">
      <alignment horizontal="left" vertical="center" justifyLastLine="1"/>
      <protection locked="0"/>
    </xf>
    <xf numFmtId="20" fontId="12" fillId="0" borderId="84" xfId="0" applyNumberFormat="1" applyFont="1" applyBorder="1" applyAlignment="1" applyProtection="1">
      <alignment horizontal="left" vertical="center" justifyLastLine="1"/>
      <protection locked="0"/>
    </xf>
    <xf numFmtId="20" fontId="11" fillId="0" borderId="85" xfId="0" applyNumberFormat="1" applyFont="1" applyBorder="1" applyAlignment="1" applyProtection="1">
      <alignment horizontal="left" vertical="center" shrinkToFit="1"/>
      <protection locked="0"/>
    </xf>
    <xf numFmtId="20" fontId="11" fillId="0" borderId="15" xfId="0" applyNumberFormat="1" applyFont="1" applyBorder="1" applyAlignment="1" applyProtection="1">
      <alignment horizontal="left" vertical="center" shrinkToFit="1"/>
      <protection locked="0"/>
    </xf>
    <xf numFmtId="20" fontId="11" fillId="0" borderId="84" xfId="0" applyNumberFormat="1" applyFont="1" applyBorder="1" applyAlignment="1" applyProtection="1">
      <alignment horizontal="left" vertical="center" shrinkToFit="1"/>
      <protection locked="0"/>
    </xf>
    <xf numFmtId="20" fontId="11" fillId="0" borderId="76" xfId="0" applyNumberFormat="1" applyFont="1" applyBorder="1" applyAlignment="1" applyProtection="1">
      <alignment horizontal="left" vertical="center" shrinkToFit="1"/>
      <protection locked="0"/>
    </xf>
    <xf numFmtId="20" fontId="11" fillId="0" borderId="20" xfId="0" applyNumberFormat="1" applyFont="1" applyBorder="1" applyAlignment="1" applyProtection="1">
      <alignment horizontal="left" vertical="center" shrinkToFit="1"/>
      <protection locked="0"/>
    </xf>
    <xf numFmtId="20" fontId="11" fillId="0" borderId="74" xfId="0" applyNumberFormat="1" applyFont="1" applyBorder="1" applyAlignment="1" applyProtection="1">
      <alignment horizontal="left" vertical="center" shrinkToFit="1"/>
      <protection locked="0"/>
    </xf>
    <xf numFmtId="20" fontId="15" fillId="0" borderId="76" xfId="0" applyNumberFormat="1" applyFont="1" applyBorder="1" applyAlignment="1" applyProtection="1">
      <alignment horizontal="left" vertical="center" shrinkToFit="1"/>
      <protection locked="0"/>
    </xf>
    <xf numFmtId="20" fontId="15" fillId="0" borderId="20" xfId="0" applyNumberFormat="1" applyFont="1" applyBorder="1" applyAlignment="1" applyProtection="1">
      <alignment horizontal="left" vertical="center" shrinkToFit="1"/>
      <protection locked="0"/>
    </xf>
    <xf numFmtId="20" fontId="15" fillId="0" borderId="74" xfId="0" applyNumberFormat="1" applyFont="1" applyBorder="1" applyAlignment="1" applyProtection="1">
      <alignment horizontal="left" vertical="center" shrinkToFit="1"/>
      <protection locked="0"/>
    </xf>
    <xf numFmtId="20" fontId="11" fillId="0" borderId="126" xfId="0" applyNumberFormat="1" applyFont="1" applyBorder="1" applyAlignment="1" applyProtection="1">
      <alignment horizontal="center" vertical="center" textRotation="255" shrinkToFit="1"/>
      <protection locked="0"/>
    </xf>
    <xf numFmtId="20" fontId="11" fillId="0" borderId="36" xfId="0" applyNumberFormat="1" applyFont="1" applyBorder="1" applyAlignment="1" applyProtection="1">
      <alignment horizontal="center" vertical="center" textRotation="255" shrinkToFit="1"/>
      <protection locked="0"/>
    </xf>
    <xf numFmtId="20" fontId="11" fillId="0" borderId="74" xfId="0" applyNumberFormat="1" applyFont="1" applyBorder="1" applyAlignment="1" applyProtection="1">
      <alignment horizontal="center" vertical="center" textRotation="255" shrinkToFit="1"/>
      <protection locked="0"/>
    </xf>
    <xf numFmtId="20" fontId="11" fillId="0" borderId="84" xfId="0" applyNumberFormat="1" applyFont="1" applyBorder="1" applyAlignment="1" applyProtection="1">
      <alignment horizontal="center" vertical="center" textRotation="255" shrinkToFit="1"/>
      <protection locked="0"/>
    </xf>
    <xf numFmtId="20" fontId="12" fillId="0" borderId="198" xfId="0" applyNumberFormat="1" applyFont="1" applyBorder="1" applyAlignment="1" applyProtection="1">
      <alignment horizontal="left" vertical="center" shrinkToFit="1"/>
      <protection locked="0"/>
    </xf>
    <xf numFmtId="20" fontId="12" fillId="0" borderId="2" xfId="0" applyNumberFormat="1" applyFont="1" applyBorder="1" applyAlignment="1" applyProtection="1">
      <alignment horizontal="left" vertical="center" shrinkToFit="1"/>
      <protection locked="0"/>
    </xf>
    <xf numFmtId="20" fontId="12" fillId="0" borderId="281" xfId="0" applyNumberFormat="1" applyFont="1" applyBorder="1" applyAlignment="1" applyProtection="1">
      <alignment horizontal="left" vertical="center" shrinkToFit="1"/>
      <protection locked="0"/>
    </xf>
    <xf numFmtId="20" fontId="12" fillId="0" borderId="249" xfId="0" applyNumberFormat="1" applyFont="1" applyBorder="1" applyAlignment="1" applyProtection="1">
      <alignment horizontal="center" vertical="center" justifyLastLine="1"/>
      <protection locked="0"/>
    </xf>
    <xf numFmtId="20" fontId="12" fillId="0" borderId="248" xfId="0" applyNumberFormat="1" applyFont="1" applyBorder="1" applyAlignment="1" applyProtection="1">
      <alignment horizontal="center" vertical="center" justifyLastLine="1"/>
      <protection locked="0"/>
    </xf>
    <xf numFmtId="0" fontId="10" fillId="0" borderId="72"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73" xfId="0" applyFont="1" applyBorder="1" applyAlignment="1" applyProtection="1">
      <alignment horizontal="center" vertical="center"/>
      <protection locked="0"/>
    </xf>
    <xf numFmtId="0" fontId="12" fillId="0" borderId="67" xfId="0" applyFont="1" applyBorder="1" applyAlignment="1" applyProtection="1">
      <alignment horizontal="left" vertical="center" shrinkToFit="1"/>
      <protection locked="0"/>
    </xf>
    <xf numFmtId="20" fontId="12" fillId="0" borderId="76" xfId="0" applyNumberFormat="1" applyFont="1" applyBorder="1" applyAlignment="1" applyProtection="1">
      <alignment horizontal="left" vertical="center" justifyLastLine="1"/>
      <protection locked="0"/>
    </xf>
    <xf numFmtId="20" fontId="12" fillId="0" borderId="20" xfId="0" applyNumberFormat="1" applyFont="1" applyBorder="1" applyAlignment="1" applyProtection="1">
      <alignment horizontal="left" vertical="center" justifyLastLine="1"/>
      <protection locked="0"/>
    </xf>
    <xf numFmtId="20" fontId="12" fillId="0" borderId="74" xfId="0" applyNumberFormat="1" applyFont="1" applyBorder="1" applyAlignment="1" applyProtection="1">
      <alignment horizontal="left" vertical="center" justifyLastLine="1"/>
      <protection locked="0"/>
    </xf>
    <xf numFmtId="20" fontId="12" fillId="0" borderId="70" xfId="0" applyNumberFormat="1" applyFont="1" applyBorder="1" applyAlignment="1">
      <alignment horizontal="left" vertical="center" shrinkToFit="1"/>
    </xf>
    <xf numFmtId="20" fontId="12" fillId="0" borderId="0" xfId="0" applyNumberFormat="1" applyFont="1" applyAlignment="1">
      <alignment horizontal="left" vertical="center" shrinkToFit="1"/>
    </xf>
    <xf numFmtId="20" fontId="12" fillId="0" borderId="67" xfId="0" applyNumberFormat="1" applyFont="1" applyBorder="1" applyAlignment="1">
      <alignment horizontal="left" vertical="center" shrinkToFit="1"/>
    </xf>
    <xf numFmtId="20" fontId="15" fillId="0" borderId="70" xfId="0" applyNumberFormat="1" applyFont="1" applyBorder="1" applyAlignment="1" applyProtection="1">
      <alignment horizontal="left" vertical="center" shrinkToFit="1"/>
      <protection locked="0"/>
    </xf>
    <xf numFmtId="20" fontId="15" fillId="0" borderId="0" xfId="0" applyNumberFormat="1" applyFont="1" applyAlignment="1" applyProtection="1">
      <alignment horizontal="left" vertical="center" shrinkToFit="1"/>
      <protection locked="0"/>
    </xf>
    <xf numFmtId="20" fontId="15" fillId="0" borderId="67" xfId="0" applyNumberFormat="1" applyFont="1" applyBorder="1" applyAlignment="1" applyProtection="1">
      <alignment horizontal="left" vertical="center" shrinkToFit="1"/>
      <protection locked="0"/>
    </xf>
    <xf numFmtId="0" fontId="15" fillId="0" borderId="22" xfId="0" applyFont="1" applyBorder="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15" fillId="0" borderId="26" xfId="0" applyFont="1" applyBorder="1" applyAlignment="1" applyProtection="1">
      <alignment horizontal="left" vertical="center"/>
      <protection hidden="1"/>
    </xf>
    <xf numFmtId="20" fontId="12" fillId="0" borderId="70" xfId="0" applyNumberFormat="1" applyFont="1" applyBorder="1" applyAlignment="1" applyProtection="1">
      <alignment horizontal="left" vertical="center" justifyLastLine="1"/>
      <protection locked="0"/>
    </xf>
    <xf numFmtId="20" fontId="12" fillId="0" borderId="0" xfId="0" applyNumberFormat="1" applyFont="1" applyAlignment="1" applyProtection="1">
      <alignment horizontal="left" vertical="center" justifyLastLine="1"/>
      <protection locked="0"/>
    </xf>
    <xf numFmtId="20" fontId="12" fillId="0" borderId="67" xfId="0" applyNumberFormat="1" applyFont="1" applyBorder="1" applyAlignment="1" applyProtection="1">
      <alignment horizontal="left" vertical="center" justifyLastLine="1"/>
      <protection locked="0"/>
    </xf>
    <xf numFmtId="0" fontId="15" fillId="0" borderId="22" xfId="0" applyFont="1" applyBorder="1" applyAlignment="1" applyProtection="1">
      <alignment horizontal="left" vertical="center"/>
      <protection locked="0" hidden="1"/>
    </xf>
    <xf numFmtId="0" fontId="15" fillId="0" borderId="20" xfId="0" applyFont="1" applyBorder="1" applyAlignment="1" applyProtection="1">
      <alignment horizontal="left" vertical="center"/>
      <protection locked="0" hidden="1"/>
    </xf>
    <xf numFmtId="0" fontId="15" fillId="0" borderId="26" xfId="0" applyFont="1" applyBorder="1" applyAlignment="1" applyProtection="1">
      <alignment horizontal="left" vertical="center"/>
      <protection locked="0" hidden="1"/>
    </xf>
    <xf numFmtId="20" fontId="11" fillId="0" borderId="70" xfId="0" applyNumberFormat="1" applyFont="1" applyBorder="1" applyAlignment="1" applyProtection="1">
      <alignment horizontal="left" vertical="center" shrinkToFit="1"/>
      <protection locked="0"/>
    </xf>
    <xf numFmtId="20" fontId="11" fillId="0" borderId="0" xfId="0" applyNumberFormat="1" applyFont="1" applyAlignment="1" applyProtection="1">
      <alignment horizontal="left" vertical="center" shrinkToFit="1"/>
      <protection locked="0"/>
    </xf>
    <xf numFmtId="20" fontId="11" fillId="0" borderId="67" xfId="0" applyNumberFormat="1" applyFont="1" applyBorder="1" applyAlignment="1" applyProtection="1">
      <alignment horizontal="left" vertical="center" shrinkToFit="1"/>
      <protection locked="0"/>
    </xf>
    <xf numFmtId="20" fontId="11" fillId="0" borderId="280" xfId="0" applyNumberFormat="1" applyFont="1" applyBorder="1" applyAlignment="1" applyProtection="1">
      <alignment horizontal="center" vertical="center" textRotation="255" shrinkToFit="1"/>
      <protection locked="0"/>
    </xf>
    <xf numFmtId="20" fontId="11" fillId="0" borderId="280" xfId="0" applyNumberFormat="1" applyFont="1" applyBorder="1" applyAlignment="1" applyProtection="1">
      <alignment horizontal="center" vertical="center" textRotation="255" shrinkToFit="1"/>
      <protection locked="0" hidden="1"/>
    </xf>
    <xf numFmtId="0" fontId="16" fillId="0" borderId="56" xfId="0" applyFont="1" applyBorder="1" applyAlignment="1">
      <alignment horizontal="left" vertical="top" wrapText="1"/>
    </xf>
    <xf numFmtId="0" fontId="16" fillId="0" borderId="111" xfId="0" applyFont="1" applyBorder="1" applyAlignment="1">
      <alignment horizontal="left" vertical="top" wrapText="1"/>
    </xf>
    <xf numFmtId="0" fontId="16" fillId="0" borderId="136" xfId="0" applyFont="1" applyBorder="1" applyAlignment="1">
      <alignment horizontal="left" vertical="top" wrapTex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58" xfId="0" applyFont="1" applyBorder="1" applyAlignment="1" applyProtection="1">
      <alignment horizontal="center" vertical="center" wrapText="1"/>
      <protection locked="0" hidden="1"/>
    </xf>
    <xf numFmtId="0" fontId="7" fillId="0" borderId="59" xfId="0" applyFont="1" applyBorder="1" applyAlignment="1" applyProtection="1">
      <alignment horizontal="center" vertical="center" wrapText="1"/>
      <protection locked="0" hidden="1"/>
    </xf>
    <xf numFmtId="0" fontId="7" fillId="0" borderId="18" xfId="0" applyFont="1" applyBorder="1" applyAlignment="1" applyProtection="1">
      <alignment horizontal="center" vertical="center" wrapText="1"/>
      <protection locked="0" hidden="1"/>
    </xf>
    <xf numFmtId="0" fontId="7" fillId="0" borderId="6" xfId="0" applyFont="1" applyBorder="1" applyAlignment="1" applyProtection="1">
      <alignment horizontal="center" vertical="center" wrapText="1"/>
      <protection locked="0" hidden="1"/>
    </xf>
    <xf numFmtId="14" fontId="20" fillId="5" borderId="19" xfId="0" quotePrefix="1" applyNumberFormat="1" applyFont="1" applyFill="1" applyBorder="1" applyAlignment="1" applyProtection="1">
      <alignment horizontal="center" vertical="center"/>
      <protection locked="0"/>
    </xf>
    <xf numFmtId="14" fontId="20" fillId="5" borderId="5" xfId="0" quotePrefix="1" applyNumberFormat="1" applyFont="1" applyFill="1" applyBorder="1" applyAlignment="1" applyProtection="1">
      <alignment horizontal="center" vertical="center"/>
      <protection locked="0"/>
    </xf>
    <xf numFmtId="14" fontId="20" fillId="5" borderId="0" xfId="0" quotePrefix="1" applyNumberFormat="1" applyFont="1" applyFill="1" applyAlignment="1" applyProtection="1">
      <alignment horizontal="center" vertical="center"/>
      <protection locked="0"/>
    </xf>
    <xf numFmtId="180" fontId="16" fillId="0" borderId="8" xfId="0" applyNumberFormat="1" applyFont="1" applyBorder="1" applyAlignment="1" applyProtection="1">
      <alignment horizontal="center" vertical="center"/>
      <protection hidden="1"/>
    </xf>
    <xf numFmtId="180" fontId="16" fillId="0" borderId="18" xfId="0" applyNumberFormat="1" applyFont="1" applyBorder="1" applyAlignment="1" applyProtection="1">
      <alignment horizontal="right" vertical="center"/>
      <protection hidden="1"/>
    </xf>
    <xf numFmtId="180" fontId="16" fillId="0" borderId="0" xfId="0" applyNumberFormat="1" applyFont="1" applyAlignment="1" applyProtection="1">
      <alignment horizontal="right" vertical="center"/>
      <protection hidden="1"/>
    </xf>
    <xf numFmtId="0" fontId="34" fillId="0" borderId="18" xfId="0" applyFont="1" applyBorder="1" applyAlignment="1" applyProtection="1">
      <alignment horizontal="left" vertical="center" shrinkToFit="1"/>
      <protection locked="0"/>
    </xf>
    <xf numFmtId="0" fontId="34" fillId="0" borderId="0" xfId="0" applyFont="1" applyAlignment="1" applyProtection="1">
      <alignment horizontal="left" vertical="center" shrinkToFit="1"/>
      <protection locked="0"/>
    </xf>
    <xf numFmtId="0" fontId="34" fillId="0" borderId="5" xfId="0" applyFont="1" applyBorder="1" applyAlignment="1" applyProtection="1">
      <alignment horizontal="left" vertical="center" shrinkToFit="1"/>
      <protection locked="0"/>
    </xf>
    <xf numFmtId="177" fontId="15" fillId="0" borderId="11" xfId="0" applyNumberFormat="1" applyFont="1" applyBorder="1" applyAlignment="1" applyProtection="1">
      <alignment horizontal="right" vertical="center"/>
      <protection hidden="1"/>
    </xf>
    <xf numFmtId="0" fontId="117" fillId="0" borderId="22" xfId="0" applyFont="1" applyBorder="1" applyAlignment="1" applyProtection="1">
      <alignment horizontal="center" vertical="center"/>
      <protection locked="0"/>
    </xf>
    <xf numFmtId="0" fontId="117" fillId="0" borderId="21" xfId="0" applyFont="1" applyBorder="1" applyAlignment="1" applyProtection="1">
      <alignment horizontal="center" vertical="center"/>
      <protection locked="0"/>
    </xf>
    <xf numFmtId="0" fontId="117" fillId="0" borderId="18" xfId="0" applyFont="1" applyBorder="1" applyAlignment="1" applyProtection="1">
      <alignment horizontal="center" vertical="center"/>
      <protection locked="0"/>
    </xf>
    <xf numFmtId="0" fontId="117" fillId="0" borderId="5" xfId="0" applyFont="1" applyBorder="1" applyAlignment="1" applyProtection="1">
      <alignment horizontal="center" vertical="center"/>
      <protection locked="0"/>
    </xf>
    <xf numFmtId="0" fontId="34" fillId="0" borderId="42" xfId="0" applyFont="1" applyBorder="1" applyAlignment="1" applyProtection="1">
      <alignment horizontal="left" vertical="center" shrinkToFit="1"/>
      <protection locked="0"/>
    </xf>
    <xf numFmtId="0" fontId="34" fillId="0" borderId="45" xfId="0" applyFont="1" applyBorder="1" applyAlignment="1" applyProtection="1">
      <alignment horizontal="left" vertical="center" shrinkToFit="1"/>
      <protection locked="0"/>
    </xf>
    <xf numFmtId="0" fontId="34" fillId="0" borderId="46" xfId="0" applyFont="1" applyBorder="1" applyAlignment="1" applyProtection="1">
      <alignment horizontal="left" vertical="center" shrinkToFit="1"/>
      <protection locked="0"/>
    </xf>
    <xf numFmtId="0" fontId="34" fillId="0" borderId="18" xfId="0" applyFont="1" applyBorder="1" applyAlignment="1" applyProtection="1">
      <alignment horizontal="left" vertical="center" wrapText="1" shrinkToFit="1"/>
      <protection locked="0"/>
    </xf>
    <xf numFmtId="0" fontId="34" fillId="0" borderId="0" xfId="0" applyFont="1" applyAlignment="1" applyProtection="1">
      <alignment horizontal="left" vertical="center" wrapText="1" shrinkToFit="1"/>
      <protection locked="0"/>
    </xf>
    <xf numFmtId="0" fontId="34" fillId="0" borderId="5" xfId="0" applyFont="1" applyBorder="1" applyAlignment="1" applyProtection="1">
      <alignment horizontal="left" vertical="center" wrapText="1" shrinkToFit="1"/>
      <protection locked="0"/>
    </xf>
    <xf numFmtId="0" fontId="34" fillId="0" borderId="22" xfId="0" applyFont="1" applyBorder="1" applyAlignment="1" applyProtection="1">
      <alignment horizontal="center" vertical="center" shrinkToFit="1"/>
      <protection locked="0"/>
    </xf>
    <xf numFmtId="0" fontId="34" fillId="0" borderId="20" xfId="0" applyFont="1" applyBorder="1" applyAlignment="1" applyProtection="1">
      <alignment horizontal="center" vertical="center" shrinkToFit="1"/>
      <protection locked="0"/>
    </xf>
    <xf numFmtId="0" fontId="34" fillId="0" borderId="21" xfId="0" applyFont="1" applyBorder="1" applyAlignment="1" applyProtection="1">
      <alignment horizontal="center" vertical="center" shrinkToFit="1"/>
      <protection locked="0"/>
    </xf>
    <xf numFmtId="0" fontId="34" fillId="0" borderId="18" xfId="0" applyFont="1" applyBorder="1" applyAlignment="1" applyProtection="1">
      <alignment horizontal="center" vertical="center" shrinkToFit="1"/>
      <protection locked="0"/>
    </xf>
    <xf numFmtId="0" fontId="34" fillId="0" borderId="0" xfId="0" applyFont="1" applyAlignment="1" applyProtection="1">
      <alignment horizontal="center" vertical="center" shrinkToFit="1"/>
      <protection locked="0"/>
    </xf>
    <xf numFmtId="0" fontId="34" fillId="0" borderId="5" xfId="0" applyFont="1" applyBorder="1" applyAlignment="1" applyProtection="1">
      <alignment horizontal="center" vertical="center" shrinkToFit="1"/>
      <protection locked="0"/>
    </xf>
    <xf numFmtId="0" fontId="34" fillId="0" borderId="24" xfId="0" applyFont="1" applyBorder="1" applyAlignment="1" applyProtection="1">
      <alignment horizontal="center" vertical="center" shrinkToFit="1"/>
      <protection locked="0"/>
    </xf>
    <xf numFmtId="0" fontId="34" fillId="0" borderId="8" xfId="0" applyFont="1" applyBorder="1" applyAlignment="1" applyProtection="1">
      <alignment horizontal="center" vertical="center" shrinkToFit="1"/>
      <protection locked="0"/>
    </xf>
    <xf numFmtId="0" fontId="34" fillId="0" borderId="25" xfId="0" applyFont="1" applyBorder="1" applyAlignment="1" applyProtection="1">
      <alignment horizontal="center" vertical="center" shrinkToFit="1"/>
      <protection locked="0"/>
    </xf>
    <xf numFmtId="0" fontId="34" fillId="0" borderId="24" xfId="0" applyFont="1" applyBorder="1" applyAlignment="1" applyProtection="1">
      <alignment horizontal="left" vertical="center" shrinkToFit="1"/>
      <protection locked="0"/>
    </xf>
    <xf numFmtId="0" fontId="34" fillId="0" borderId="8" xfId="0" applyFont="1" applyBorder="1" applyAlignment="1" applyProtection="1">
      <alignment horizontal="left" vertical="center" shrinkToFit="1"/>
      <protection locked="0"/>
    </xf>
    <xf numFmtId="0" fontId="34" fillId="0" borderId="25" xfId="0" applyFont="1" applyBorder="1" applyAlignment="1" applyProtection="1">
      <alignment horizontal="left" vertical="center" shrinkToFit="1"/>
      <protection locked="0"/>
    </xf>
    <xf numFmtId="0" fontId="34" fillId="0" borderId="53" xfId="0" applyFont="1" applyBorder="1" applyAlignment="1" applyProtection="1">
      <alignment horizontal="left" vertical="center" shrinkToFit="1"/>
      <protection locked="0"/>
    </xf>
    <xf numFmtId="0" fontId="34" fillId="0" borderId="54" xfId="0" applyFont="1" applyBorder="1" applyAlignment="1" applyProtection="1">
      <alignment horizontal="left" vertical="center" shrinkToFit="1"/>
      <protection locked="0"/>
    </xf>
    <xf numFmtId="0" fontId="34" fillId="0" borderId="55" xfId="0" applyFont="1" applyBorder="1" applyAlignment="1" applyProtection="1">
      <alignment horizontal="left" vertical="center" shrinkToFit="1"/>
      <protection locked="0"/>
    </xf>
    <xf numFmtId="0" fontId="130" fillId="0" borderId="65" xfId="0" applyFont="1" applyBorder="1" applyAlignment="1" applyProtection="1">
      <alignment horizontal="center" vertical="top"/>
      <protection locked="0"/>
    </xf>
    <xf numFmtId="0" fontId="130" fillId="0" borderId="66" xfId="0" applyFont="1" applyBorder="1" applyAlignment="1" applyProtection="1">
      <alignment horizontal="center" vertical="top"/>
      <protection locked="0"/>
    </xf>
    <xf numFmtId="0" fontId="130" fillId="0" borderId="138" xfId="0" applyFont="1" applyBorder="1" applyAlignment="1" applyProtection="1">
      <alignment horizontal="center" vertical="top"/>
      <protection locked="0"/>
    </xf>
    <xf numFmtId="0" fontId="130" fillId="0" borderId="24" xfId="0" applyFont="1" applyBorder="1" applyAlignment="1" applyProtection="1">
      <alignment horizontal="center" vertical="top"/>
      <protection locked="0"/>
    </xf>
    <xf numFmtId="0" fontId="130" fillId="0" borderId="8" xfId="0" applyFont="1" applyBorder="1" applyAlignment="1" applyProtection="1">
      <alignment horizontal="center" vertical="top"/>
      <protection locked="0"/>
    </xf>
    <xf numFmtId="0" fontId="130" fillId="0" borderId="25" xfId="0" applyFont="1" applyBorder="1" applyAlignment="1" applyProtection="1">
      <alignment horizontal="center" vertical="top"/>
      <protection locked="0"/>
    </xf>
    <xf numFmtId="0" fontId="34" fillId="0" borderId="42" xfId="0" applyFont="1" applyBorder="1" applyAlignment="1" applyProtection="1">
      <alignment horizontal="left" vertical="center" wrapText="1" shrinkToFit="1"/>
      <protection locked="0"/>
    </xf>
    <xf numFmtId="0" fontId="34" fillId="0" borderId="45" xfId="0" applyFont="1" applyBorder="1" applyAlignment="1" applyProtection="1">
      <alignment horizontal="left" vertical="center" wrapText="1" shrinkToFit="1"/>
      <protection locked="0"/>
    </xf>
    <xf numFmtId="0" fontId="34" fillId="0" borderId="46" xfId="0" applyFont="1" applyBorder="1" applyAlignment="1" applyProtection="1">
      <alignment horizontal="left" vertical="center" wrapText="1" shrinkToFit="1"/>
      <protection locked="0"/>
    </xf>
    <xf numFmtId="14" fontId="20" fillId="5" borderId="16" xfId="0" quotePrefix="1" applyNumberFormat="1" applyFont="1" applyFill="1" applyBorder="1" applyAlignment="1" applyProtection="1">
      <alignment horizontal="center" vertical="center"/>
      <protection locked="0"/>
    </xf>
    <xf numFmtId="0" fontId="15" fillId="0" borderId="17" xfId="0" applyFont="1" applyBorder="1" applyAlignment="1" applyProtection="1">
      <alignment horizontal="center" vertical="center"/>
      <protection hidden="1"/>
    </xf>
    <xf numFmtId="0" fontId="15" fillId="0" borderId="11" xfId="0" applyFont="1" applyBorder="1" applyAlignment="1" applyProtection="1">
      <alignment horizontal="center" vertical="center"/>
      <protection hidden="1"/>
    </xf>
    <xf numFmtId="0" fontId="15" fillId="0" borderId="12" xfId="0" applyFont="1" applyBorder="1" applyAlignment="1" applyProtection="1">
      <alignment horizontal="center" vertical="center"/>
      <protection hidden="1"/>
    </xf>
    <xf numFmtId="0" fontId="16" fillId="0" borderId="52" xfId="0" applyFont="1" applyBorder="1" applyAlignment="1" applyProtection="1">
      <alignment horizontal="center" vertical="top"/>
      <protection hidden="1"/>
    </xf>
    <xf numFmtId="0" fontId="8" fillId="0" borderId="0" xfId="0" applyFont="1" applyAlignment="1" applyProtection="1">
      <alignment horizontal="left" vertical="center"/>
      <protection hidden="1"/>
    </xf>
    <xf numFmtId="0" fontId="8" fillId="0" borderId="5" xfId="0" applyFont="1" applyBorder="1" applyAlignment="1" applyProtection="1">
      <alignment horizontal="left" vertical="center"/>
      <protection hidden="1"/>
    </xf>
    <xf numFmtId="0" fontId="77" fillId="0" borderId="11" xfId="0" applyFont="1" applyBorder="1" applyAlignment="1" applyProtection="1">
      <alignment horizontal="center" vertical="center"/>
      <protection locked="0"/>
    </xf>
    <xf numFmtId="0" fontId="163" fillId="0" borderId="17" xfId="0" applyFont="1" applyBorder="1" applyAlignment="1">
      <alignment vertical="center" wrapText="1"/>
    </xf>
    <xf numFmtId="0" fontId="163" fillId="0" borderId="11" xfId="0" applyFont="1" applyBorder="1" applyAlignment="1">
      <alignment vertical="center" wrapText="1"/>
    </xf>
    <xf numFmtId="0" fontId="163" fillId="0" borderId="12" xfId="0" applyFont="1" applyBorder="1" applyAlignment="1">
      <alignment vertical="center" wrapText="1"/>
    </xf>
    <xf numFmtId="0" fontId="37" fillId="0" borderId="17" xfId="0" applyFont="1" applyBorder="1" applyProtection="1">
      <alignment vertical="center"/>
      <protection hidden="1"/>
    </xf>
    <xf numFmtId="0" fontId="37" fillId="0" borderId="11" xfId="0" applyFont="1" applyBorder="1" applyProtection="1">
      <alignment vertical="center"/>
      <protection hidden="1"/>
    </xf>
    <xf numFmtId="0" fontId="37" fillId="0" borderId="12" xfId="0" applyFont="1" applyBorder="1" applyProtection="1">
      <alignment vertical="center"/>
      <protection hidden="1"/>
    </xf>
    <xf numFmtId="0" fontId="37" fillId="0" borderId="22" xfId="0" applyFont="1" applyBorder="1" applyProtection="1">
      <alignment vertical="center"/>
      <protection hidden="1"/>
    </xf>
    <xf numFmtId="0" fontId="37" fillId="0" borderId="20" xfId="0" applyFont="1" applyBorder="1" applyProtection="1">
      <alignment vertical="center"/>
      <protection hidden="1"/>
    </xf>
    <xf numFmtId="0" fontId="37" fillId="0" borderId="21" xfId="0" applyFont="1" applyBorder="1" applyProtection="1">
      <alignment vertical="center"/>
      <protection hidden="1"/>
    </xf>
    <xf numFmtId="0" fontId="37" fillId="0" borderId="18" xfId="0" applyFont="1" applyBorder="1" applyProtection="1">
      <alignment vertical="center"/>
      <protection hidden="1"/>
    </xf>
    <xf numFmtId="0" fontId="37" fillId="0" borderId="0" xfId="0" applyFont="1" applyProtection="1">
      <alignment vertical="center"/>
      <protection hidden="1"/>
    </xf>
    <xf numFmtId="0" fontId="37" fillId="0" borderId="5" xfId="0" applyFont="1" applyBorder="1" applyProtection="1">
      <alignment vertical="center"/>
      <protection hidden="1"/>
    </xf>
    <xf numFmtId="0" fontId="37" fillId="0" borderId="24" xfId="0" applyFont="1" applyBorder="1" applyProtection="1">
      <alignment vertical="center"/>
      <protection hidden="1"/>
    </xf>
    <xf numFmtId="0" fontId="37" fillId="0" borderId="8" xfId="0" applyFont="1" applyBorder="1" applyProtection="1">
      <alignment vertical="center"/>
      <protection hidden="1"/>
    </xf>
    <xf numFmtId="0" fontId="37" fillId="0" borderId="25" xfId="0" applyFont="1" applyBorder="1" applyProtection="1">
      <alignment vertical="center"/>
      <protection hidden="1"/>
    </xf>
    <xf numFmtId="0" fontId="34" fillId="0" borderId="17" xfId="0" applyFont="1" applyBorder="1" applyAlignment="1" applyProtection="1">
      <alignment horizontal="center" vertical="center" wrapText="1"/>
      <protection hidden="1"/>
    </xf>
    <xf numFmtId="0" fontId="34" fillId="0" borderId="11" xfId="0" applyFont="1" applyBorder="1" applyAlignment="1" applyProtection="1">
      <alignment horizontal="center" vertical="center" wrapText="1"/>
      <protection hidden="1"/>
    </xf>
    <xf numFmtId="0" fontId="34" fillId="0" borderId="11" xfId="0" applyFont="1" applyBorder="1" applyAlignment="1" applyProtection="1">
      <alignment horizontal="center" vertical="center"/>
      <protection hidden="1"/>
    </xf>
    <xf numFmtId="0" fontId="34" fillId="0" borderId="12" xfId="0" applyFont="1" applyBorder="1" applyAlignment="1" applyProtection="1">
      <alignment horizontal="center" vertical="center"/>
      <protection hidden="1"/>
    </xf>
    <xf numFmtId="0" fontId="34" fillId="0" borderId="17" xfId="0" applyFont="1" applyBorder="1" applyAlignment="1" applyProtection="1">
      <alignment horizontal="center" vertical="center"/>
      <protection hidden="1"/>
    </xf>
    <xf numFmtId="0" fontId="34" fillId="0" borderId="52"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177" fontId="15" fillId="0" borderId="11" xfId="0" applyNumberFormat="1" applyFont="1" applyBorder="1" applyAlignment="1" applyProtection="1">
      <alignment horizontal="center" vertical="center"/>
      <protection hidden="1"/>
    </xf>
    <xf numFmtId="0" fontId="17" fillId="0" borderId="22" xfId="0" applyFont="1" applyBorder="1" applyAlignment="1" applyProtection="1">
      <alignment horizontal="center" vertical="center"/>
      <protection hidden="1"/>
    </xf>
    <xf numFmtId="0" fontId="17" fillId="0" borderId="18" xfId="0" applyFont="1" applyBorder="1" applyAlignment="1" applyProtection="1">
      <alignment horizontal="center" vertical="center"/>
      <protection hidden="1"/>
    </xf>
    <xf numFmtId="0" fontId="17" fillId="0" borderId="24" xfId="0" applyFont="1" applyBorder="1" applyAlignment="1" applyProtection="1">
      <alignment horizontal="center" vertical="center"/>
      <protection hidden="1"/>
    </xf>
    <xf numFmtId="0" fontId="38" fillId="0" borderId="22" xfId="0" applyFont="1" applyBorder="1" applyAlignment="1" applyProtection="1">
      <alignment horizontal="center" vertical="center"/>
      <protection hidden="1"/>
    </xf>
    <xf numFmtId="0" fontId="38" fillId="0" borderId="20" xfId="0" applyFont="1" applyBorder="1" applyAlignment="1" applyProtection="1">
      <alignment horizontal="center" vertical="center"/>
      <protection hidden="1"/>
    </xf>
    <xf numFmtId="0" fontId="38" fillId="0" borderId="21" xfId="0" applyFont="1" applyBorder="1" applyAlignment="1" applyProtection="1">
      <alignment horizontal="center" vertical="center"/>
      <protection hidden="1"/>
    </xf>
    <xf numFmtId="0" fontId="38" fillId="0" borderId="18" xfId="0" applyFont="1" applyBorder="1" applyAlignment="1" applyProtection="1">
      <alignment horizontal="center" vertical="center"/>
      <protection hidden="1"/>
    </xf>
    <xf numFmtId="0" fontId="38" fillId="0" borderId="0" xfId="0" applyFont="1" applyAlignment="1" applyProtection="1">
      <alignment horizontal="center" vertical="center"/>
      <protection hidden="1"/>
    </xf>
    <xf numFmtId="0" fontId="38" fillId="0" borderId="5" xfId="0" applyFont="1" applyBorder="1" applyAlignment="1" applyProtection="1">
      <alignment horizontal="center" vertical="center"/>
      <protection hidden="1"/>
    </xf>
    <xf numFmtId="0" fontId="38" fillId="0" borderId="24" xfId="0" applyFont="1" applyBorder="1" applyAlignment="1" applyProtection="1">
      <alignment horizontal="center" vertical="center"/>
      <protection hidden="1"/>
    </xf>
    <xf numFmtId="0" fontId="38" fillId="0" borderId="8" xfId="0" applyFont="1" applyBorder="1" applyAlignment="1" applyProtection="1">
      <alignment horizontal="center" vertical="center"/>
      <protection hidden="1"/>
    </xf>
    <xf numFmtId="0" fontId="38" fillId="0" borderId="25" xfId="0" applyFont="1" applyBorder="1" applyAlignment="1" applyProtection="1">
      <alignment horizontal="center" vertical="center"/>
      <protection hidden="1"/>
    </xf>
    <xf numFmtId="0" fontId="36" fillId="0" borderId="24" xfId="0" applyFont="1" applyBorder="1" applyAlignment="1" applyProtection="1">
      <alignment horizontal="center" vertical="top" shrinkToFit="1"/>
      <protection hidden="1"/>
    </xf>
    <xf numFmtId="0" fontId="36" fillId="0" borderId="8" xfId="0" applyFont="1" applyBorder="1" applyAlignment="1" applyProtection="1">
      <alignment horizontal="center" vertical="top" shrinkToFit="1"/>
      <protection hidden="1"/>
    </xf>
    <xf numFmtId="0" fontId="36" fillId="0" borderId="25" xfId="0" applyFont="1" applyBorder="1" applyAlignment="1" applyProtection="1">
      <alignment horizontal="center" vertical="top" shrinkToFit="1"/>
      <protection hidden="1"/>
    </xf>
    <xf numFmtId="0" fontId="38" fillId="0" borderId="17" xfId="0" applyFont="1" applyBorder="1" applyAlignment="1" applyProtection="1">
      <alignment horizontal="center" vertical="center"/>
      <protection hidden="1"/>
    </xf>
    <xf numFmtId="0" fontId="38" fillId="0" borderId="11" xfId="0" applyFont="1" applyBorder="1" applyAlignment="1" applyProtection="1">
      <alignment horizontal="center" vertical="center"/>
      <protection hidden="1"/>
    </xf>
    <xf numFmtId="0" fontId="38" fillId="0" borderId="12" xfId="0" applyFont="1" applyBorder="1" applyAlignment="1" applyProtection="1">
      <alignment horizontal="center" vertical="center"/>
      <protection hidden="1"/>
    </xf>
    <xf numFmtId="0" fontId="37" fillId="0" borderId="53" xfId="0" applyFont="1" applyBorder="1" applyAlignment="1" applyProtection="1">
      <alignment horizontal="center" vertical="center"/>
      <protection locked="0"/>
    </xf>
    <xf numFmtId="0" fontId="37" fillId="0" borderId="54" xfId="0" applyFont="1" applyBorder="1" applyAlignment="1" applyProtection="1">
      <alignment horizontal="center" vertical="center"/>
      <protection locked="0"/>
    </xf>
    <xf numFmtId="0" fontId="37" fillId="0" borderId="55" xfId="0" applyFont="1" applyBorder="1" applyAlignment="1" applyProtection="1">
      <alignment horizontal="center" vertical="center"/>
      <protection locked="0"/>
    </xf>
    <xf numFmtId="0" fontId="27" fillId="4" borderId="110" xfId="0" applyFont="1" applyFill="1" applyBorder="1" applyAlignment="1">
      <alignment horizontal="center" vertical="center" textRotation="255"/>
    </xf>
    <xf numFmtId="0" fontId="265" fillId="0" borderId="81" xfId="0" applyFont="1" applyBorder="1">
      <alignment vertical="center"/>
    </xf>
    <xf numFmtId="0" fontId="34" fillId="0" borderId="17" xfId="0" applyFont="1" applyBorder="1" applyAlignment="1" applyProtection="1">
      <alignment horizontal="center" vertical="center" shrinkToFit="1"/>
      <protection hidden="1"/>
    </xf>
    <xf numFmtId="0" fontId="34" fillId="0" borderId="11" xfId="0" applyFont="1" applyBorder="1" applyAlignment="1" applyProtection="1">
      <alignment horizontal="center" vertical="center" shrinkToFit="1"/>
      <protection hidden="1"/>
    </xf>
    <xf numFmtId="0" fontId="34" fillId="0" borderId="12" xfId="0" applyFont="1" applyBorder="1" applyAlignment="1" applyProtection="1">
      <alignment horizontal="center" vertical="center" shrinkToFit="1"/>
      <protection hidden="1"/>
    </xf>
    <xf numFmtId="177" fontId="267" fillId="27" borderId="17" xfId="0" applyNumberFormat="1" applyFont="1" applyFill="1" applyBorder="1" applyAlignment="1" applyProtection="1">
      <alignment vertical="top" wrapText="1"/>
      <protection hidden="1"/>
    </xf>
    <xf numFmtId="177" fontId="267" fillId="27" borderId="11" xfId="0" applyNumberFormat="1" applyFont="1" applyFill="1" applyBorder="1" applyAlignment="1" applyProtection="1">
      <alignment vertical="top" wrapText="1"/>
      <protection hidden="1"/>
    </xf>
    <xf numFmtId="0" fontId="17" fillId="0" borderId="22"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34" fillId="0" borderId="22" xfId="0" applyFont="1" applyBorder="1" applyAlignment="1" applyProtection="1">
      <alignment horizontal="left" vertical="center" wrapText="1" shrinkToFit="1"/>
      <protection locked="0"/>
    </xf>
    <xf numFmtId="0" fontId="34" fillId="0" borderId="20" xfId="0" applyFont="1" applyBorder="1" applyAlignment="1" applyProtection="1">
      <alignment horizontal="left" vertical="center" wrapText="1" shrinkToFit="1"/>
      <protection locked="0"/>
    </xf>
    <xf numFmtId="0" fontId="34" fillId="0" borderId="21" xfId="0" applyFont="1" applyBorder="1" applyAlignment="1" applyProtection="1">
      <alignment horizontal="left" vertical="center" wrapText="1" shrinkToFit="1"/>
      <protection locked="0"/>
    </xf>
    <xf numFmtId="0" fontId="34" fillId="0" borderId="24" xfId="0" applyFont="1" applyBorder="1" applyAlignment="1" applyProtection="1">
      <alignment horizontal="left" vertical="center" wrapText="1" shrinkToFit="1"/>
      <protection locked="0"/>
    </xf>
    <xf numFmtId="0" fontId="34" fillId="0" borderId="8" xfId="0" applyFont="1" applyBorder="1" applyAlignment="1" applyProtection="1">
      <alignment horizontal="left" vertical="center" wrapText="1" shrinkToFit="1"/>
      <protection locked="0"/>
    </xf>
    <xf numFmtId="0" fontId="34" fillId="0" borderId="25" xfId="0" applyFont="1" applyBorder="1" applyAlignment="1" applyProtection="1">
      <alignment horizontal="left" vertical="center" wrapText="1" shrinkToFit="1"/>
      <protection locked="0"/>
    </xf>
    <xf numFmtId="0" fontId="34" fillId="0" borderId="52" xfId="0" applyFont="1" applyBorder="1" applyAlignment="1" applyProtection="1">
      <alignment horizontal="center" vertical="center" wrapText="1"/>
      <protection hidden="1"/>
    </xf>
    <xf numFmtId="0" fontId="13" fillId="0" borderId="17" xfId="0" applyFont="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177" fontId="11" fillId="0" borderId="17" xfId="0" applyNumberFormat="1" applyFont="1" applyBorder="1" applyAlignment="1" applyProtection="1">
      <alignment horizontal="center" vertical="center"/>
      <protection hidden="1"/>
    </xf>
    <xf numFmtId="177" fontId="11" fillId="0" borderId="11" xfId="0" applyNumberFormat="1" applyFont="1" applyBorder="1" applyAlignment="1" applyProtection="1">
      <alignment horizontal="center" vertical="center"/>
      <protection hidden="1"/>
    </xf>
    <xf numFmtId="177" fontId="11" fillId="0" borderId="12" xfId="0" applyNumberFormat="1" applyFont="1" applyBorder="1" applyAlignment="1" applyProtection="1">
      <alignment horizontal="center" vertical="center"/>
      <protection hidden="1"/>
    </xf>
    <xf numFmtId="0" fontId="20" fillId="0" borderId="17"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34" fillId="0" borderId="22" xfId="0" applyFont="1" applyBorder="1" applyAlignment="1" applyProtection="1">
      <alignment horizontal="left" vertical="center" shrinkToFit="1"/>
      <protection locked="0"/>
    </xf>
    <xf numFmtId="0" fontId="34" fillId="0" borderId="20" xfId="0" applyFont="1" applyBorder="1" applyAlignment="1" applyProtection="1">
      <alignment horizontal="left" vertical="center" shrinkToFit="1"/>
      <protection locked="0"/>
    </xf>
    <xf numFmtId="0" fontId="34" fillId="0" borderId="21" xfId="0" applyFont="1" applyBorder="1" applyAlignment="1" applyProtection="1">
      <alignment horizontal="left" vertical="center" shrinkToFit="1"/>
      <protection locked="0"/>
    </xf>
    <xf numFmtId="0" fontId="117" fillId="0" borderId="24" xfId="0" applyFont="1" applyBorder="1" applyAlignment="1" applyProtection="1">
      <alignment horizontal="center" vertical="center"/>
      <protection locked="0"/>
    </xf>
    <xf numFmtId="0" fontId="117" fillId="0" borderId="25" xfId="0" applyFont="1" applyBorder="1" applyAlignment="1" applyProtection="1">
      <alignment horizontal="center" vertical="center"/>
      <protection locked="0"/>
    </xf>
    <xf numFmtId="0" fontId="34" fillId="0" borderId="102" xfId="0" applyFont="1" applyBorder="1" applyAlignment="1" applyProtection="1">
      <alignment horizontal="left" vertical="center" shrinkToFit="1"/>
      <protection locked="0"/>
    </xf>
    <xf numFmtId="0" fontId="34" fillId="0" borderId="47" xfId="0" applyFont="1" applyBorder="1" applyAlignment="1" applyProtection="1">
      <alignment horizontal="left" vertical="center" shrinkToFit="1"/>
      <protection locked="0"/>
    </xf>
    <xf numFmtId="0" fontId="34" fillId="0" borderId="158" xfId="0" applyFont="1" applyBorder="1" applyAlignment="1" applyProtection="1">
      <alignment horizontal="left" vertical="center" shrinkToFit="1"/>
      <protection locked="0"/>
    </xf>
    <xf numFmtId="0" fontId="34" fillId="0" borderId="65" xfId="0" applyFont="1" applyBorder="1" applyAlignment="1" applyProtection="1">
      <alignment horizontal="left" vertical="center" shrinkToFit="1"/>
      <protection locked="0"/>
    </xf>
    <xf numFmtId="0" fontId="34" fillId="0" borderId="66" xfId="0" applyFont="1" applyBorder="1" applyAlignment="1" applyProtection="1">
      <alignment horizontal="left" vertical="center" shrinkToFit="1"/>
      <protection locked="0"/>
    </xf>
    <xf numFmtId="0" fontId="34" fillId="0" borderId="138" xfId="0" applyFont="1" applyBorder="1" applyAlignment="1" applyProtection="1">
      <alignment horizontal="left" vertical="center" shrinkToFit="1"/>
      <protection locked="0"/>
    </xf>
    <xf numFmtId="0" fontId="17" fillId="0" borderId="24" xfId="0" applyFont="1" applyBorder="1" applyAlignment="1" applyProtection="1">
      <alignment horizontal="center" vertical="center"/>
      <protection locked="0"/>
    </xf>
    <xf numFmtId="0" fontId="34" fillId="0" borderId="89" xfId="0" applyFont="1" applyBorder="1" applyAlignment="1" applyProtection="1">
      <alignment horizontal="left" vertical="center" shrinkToFit="1"/>
      <protection locked="0"/>
    </xf>
    <xf numFmtId="0" fontId="34" fillId="0" borderId="83" xfId="0" applyFont="1" applyBorder="1" applyAlignment="1" applyProtection="1">
      <alignment horizontal="left" vertical="center" shrinkToFit="1"/>
      <protection locked="0"/>
    </xf>
    <xf numFmtId="0" fontId="34" fillId="0" borderId="135" xfId="0" applyFont="1" applyBorder="1" applyAlignment="1" applyProtection="1">
      <alignment horizontal="left" vertical="center" shrinkToFit="1"/>
      <protection locked="0"/>
    </xf>
    <xf numFmtId="0" fontId="130" fillId="0" borderId="18" xfId="0" applyFont="1" applyBorder="1" applyAlignment="1" applyProtection="1">
      <alignment horizontal="center" vertical="top"/>
      <protection locked="0"/>
    </xf>
    <xf numFmtId="0" fontId="130" fillId="0" borderId="0" xfId="0" applyFont="1" applyAlignment="1" applyProtection="1">
      <alignment horizontal="center" vertical="top"/>
      <protection locked="0"/>
    </xf>
    <xf numFmtId="0" fontId="130" fillId="0" borderId="5" xfId="0" applyFont="1" applyBorder="1" applyAlignment="1" applyProtection="1">
      <alignment horizontal="center" vertical="top"/>
      <protection locked="0"/>
    </xf>
    <xf numFmtId="0" fontId="37" fillId="0" borderId="22" xfId="0" applyFont="1" applyBorder="1" applyAlignment="1" applyProtection="1">
      <alignment horizontal="center" vertical="center"/>
      <protection hidden="1"/>
    </xf>
    <xf numFmtId="0" fontId="37" fillId="0" borderId="21" xfId="0" applyFont="1" applyBorder="1" applyAlignment="1" applyProtection="1">
      <alignment horizontal="center" vertical="center"/>
      <protection hidden="1"/>
    </xf>
    <xf numFmtId="0" fontId="37" fillId="0" borderId="18"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24" xfId="0" applyFont="1" applyBorder="1" applyAlignment="1" applyProtection="1">
      <alignment horizontal="center" vertical="center"/>
      <protection hidden="1"/>
    </xf>
    <xf numFmtId="0" fontId="37" fillId="0" borderId="25" xfId="0" applyFont="1" applyBorder="1" applyAlignment="1" applyProtection="1">
      <alignment horizontal="center" vertical="center"/>
      <protection hidden="1"/>
    </xf>
    <xf numFmtId="0" fontId="36" fillId="0" borderId="22" xfId="0" applyFont="1" applyBorder="1" applyAlignment="1" applyProtection="1">
      <alignment horizontal="center" vertical="center" shrinkToFit="1"/>
      <protection hidden="1"/>
    </xf>
    <xf numFmtId="0" fontId="36" fillId="0" borderId="20" xfId="0" applyFont="1" applyBorder="1" applyAlignment="1" applyProtection="1">
      <alignment horizontal="center" vertical="center" shrinkToFit="1"/>
      <protection hidden="1"/>
    </xf>
    <xf numFmtId="0" fontId="36" fillId="0" borderId="21" xfId="0" applyFont="1" applyBorder="1" applyAlignment="1" applyProtection="1">
      <alignment horizontal="center" vertical="center" shrinkToFit="1"/>
      <protection hidden="1"/>
    </xf>
    <xf numFmtId="0" fontId="36" fillId="0" borderId="24" xfId="0" applyFont="1" applyBorder="1" applyAlignment="1" applyProtection="1">
      <alignment horizontal="center" vertical="center" shrinkToFit="1"/>
      <protection hidden="1"/>
    </xf>
    <xf numFmtId="0" fontId="36" fillId="0" borderId="8" xfId="0" applyFont="1" applyBorder="1" applyAlignment="1" applyProtection="1">
      <alignment horizontal="center" vertical="center" shrinkToFit="1"/>
      <protection hidden="1"/>
    </xf>
    <xf numFmtId="0" fontId="36" fillId="0" borderId="25" xfId="0" applyFont="1" applyBorder="1" applyAlignment="1" applyProtection="1">
      <alignment horizontal="center" vertical="center" shrinkToFit="1"/>
      <protection hidden="1"/>
    </xf>
    <xf numFmtId="0" fontId="58" fillId="0" borderId="0" xfId="0" applyFont="1" applyAlignment="1" applyProtection="1">
      <alignment horizontal="center" vertical="center"/>
      <protection hidden="1"/>
    </xf>
    <xf numFmtId="0" fontId="15" fillId="0" borderId="8" xfId="0" applyFont="1" applyBorder="1" applyAlignment="1" applyProtection="1">
      <alignment horizontal="center" vertical="center"/>
      <protection hidden="1"/>
    </xf>
    <xf numFmtId="177" fontId="15" fillId="0" borderId="20" xfId="0" applyNumberFormat="1" applyFont="1" applyBorder="1" applyAlignment="1" applyProtection="1">
      <alignment horizontal="right" vertical="center"/>
      <protection hidden="1"/>
    </xf>
    <xf numFmtId="0" fontId="36" fillId="0" borderId="52" xfId="0" applyFont="1" applyBorder="1" applyAlignment="1" applyProtection="1">
      <alignment horizontal="center" vertical="center"/>
      <protection hidden="1"/>
    </xf>
    <xf numFmtId="0" fontId="36" fillId="0" borderId="52" xfId="0" applyFont="1" applyBorder="1" applyAlignment="1" applyProtection="1">
      <alignment horizontal="left" vertical="center"/>
      <protection hidden="1"/>
    </xf>
    <xf numFmtId="0" fontId="35" fillId="0" borderId="52" xfId="0" applyFont="1" applyBorder="1" applyAlignment="1" applyProtection="1">
      <alignment horizontal="center" vertical="center" shrinkToFit="1"/>
      <protection hidden="1"/>
    </xf>
    <xf numFmtId="0" fontId="36" fillId="0" borderId="52" xfId="0" applyFont="1" applyBorder="1" applyAlignment="1" applyProtection="1">
      <alignment horizontal="left" vertical="center" wrapText="1" shrinkToFit="1"/>
      <protection hidden="1"/>
    </xf>
    <xf numFmtId="0" fontId="36" fillId="0" borderId="52" xfId="0" applyFont="1" applyBorder="1" applyAlignment="1" applyProtection="1">
      <alignment horizontal="left" vertical="center" shrinkToFit="1"/>
      <protection hidden="1"/>
    </xf>
    <xf numFmtId="0" fontId="8" fillId="0" borderId="17"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177" fontId="151" fillId="0" borderId="11" xfId="0" applyNumberFormat="1" applyFont="1" applyBorder="1" applyAlignment="1" applyProtection="1">
      <alignment horizontal="center" vertical="center" wrapText="1"/>
      <protection hidden="1"/>
    </xf>
    <xf numFmtId="177" fontId="151" fillId="0" borderId="12" xfId="0" applyNumberFormat="1" applyFont="1" applyBorder="1" applyAlignment="1" applyProtection="1">
      <alignment horizontal="center" vertical="center" wrapText="1"/>
      <protection hidden="1"/>
    </xf>
    <xf numFmtId="0" fontId="15" fillId="0" borderId="17"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29" fillId="0" borderId="24" xfId="0" applyFont="1" applyBorder="1" applyAlignment="1" applyProtection="1">
      <alignment horizontal="center" vertical="center"/>
      <protection hidden="1"/>
    </xf>
    <xf numFmtId="0" fontId="29" fillId="0" borderId="8" xfId="0" applyFont="1" applyBorder="1" applyAlignment="1" applyProtection="1">
      <alignment horizontal="center" vertical="center"/>
      <protection hidden="1"/>
    </xf>
    <xf numFmtId="0" fontId="29" fillId="0" borderId="25" xfId="0" applyFont="1" applyBorder="1" applyAlignment="1" applyProtection="1">
      <alignment horizontal="center" vertical="center"/>
      <protection hidden="1"/>
    </xf>
    <xf numFmtId="0" fontId="31" fillId="0" borderId="24" xfId="0" applyFont="1" applyBorder="1" applyAlignment="1" applyProtection="1">
      <alignment horizontal="center" vertical="center"/>
      <protection hidden="1"/>
    </xf>
    <xf numFmtId="0" fontId="31" fillId="0" borderId="25" xfId="0" applyFont="1" applyBorder="1" applyAlignment="1" applyProtection="1">
      <alignment horizontal="center" vertical="center"/>
      <protection hidden="1"/>
    </xf>
    <xf numFmtId="0" fontId="32" fillId="0" borderId="24" xfId="0" applyFont="1" applyBorder="1" applyAlignment="1" applyProtection="1">
      <alignment horizontal="center" vertical="center"/>
      <protection hidden="1"/>
    </xf>
    <xf numFmtId="0" fontId="32" fillId="0" borderId="8" xfId="0" applyFont="1" applyBorder="1" applyAlignment="1" applyProtection="1">
      <alignment horizontal="center" vertical="center"/>
      <protection hidden="1"/>
    </xf>
    <xf numFmtId="0" fontId="32" fillId="0" borderId="25" xfId="0" applyFont="1" applyBorder="1" applyAlignment="1" applyProtection="1">
      <alignment horizontal="center" vertical="center"/>
      <protection hidden="1"/>
    </xf>
    <xf numFmtId="0" fontId="37" fillId="0" borderId="17" xfId="0" applyFont="1" applyBorder="1" applyAlignment="1" applyProtection="1">
      <alignment horizontal="left" vertical="center"/>
      <protection hidden="1"/>
    </xf>
    <xf numFmtId="0" fontId="37" fillId="0" borderId="11" xfId="0" applyFont="1" applyBorder="1" applyAlignment="1" applyProtection="1">
      <alignment horizontal="left" vertical="center"/>
      <protection hidden="1"/>
    </xf>
    <xf numFmtId="0" fontId="37" fillId="0" borderId="12" xfId="0" applyFont="1" applyBorder="1" applyAlignment="1" applyProtection="1">
      <alignment horizontal="left" vertical="center"/>
      <protection hidden="1"/>
    </xf>
    <xf numFmtId="0" fontId="31" fillId="0" borderId="52" xfId="0" applyFont="1" applyBorder="1" applyAlignment="1" applyProtection="1">
      <alignment horizontal="center" vertical="center"/>
      <protection hidden="1"/>
    </xf>
    <xf numFmtId="0" fontId="32" fillId="0" borderId="17" xfId="0" applyFont="1" applyBorder="1" applyAlignment="1" applyProtection="1">
      <alignment horizontal="center" vertical="center"/>
      <protection hidden="1"/>
    </xf>
    <xf numFmtId="0" fontId="32" fillId="0" borderId="11" xfId="0" applyFont="1" applyBorder="1" applyAlignment="1" applyProtection="1">
      <alignment horizontal="center" vertical="center"/>
      <protection hidden="1"/>
    </xf>
    <xf numFmtId="0" fontId="32" fillId="0" borderId="12" xfId="0" applyFont="1" applyBorder="1" applyAlignment="1" applyProtection="1">
      <alignment horizontal="center" vertical="center"/>
      <protection hidden="1"/>
    </xf>
    <xf numFmtId="0" fontId="36" fillId="0" borderId="52" xfId="0" applyFont="1" applyBorder="1" applyAlignment="1" applyProtection="1">
      <alignment horizontal="left" vertical="center" wrapText="1"/>
      <protection hidden="1"/>
    </xf>
    <xf numFmtId="0" fontId="33" fillId="0" borderId="52" xfId="0" applyFont="1" applyBorder="1" applyAlignment="1" applyProtection="1">
      <alignment horizontal="center" vertical="center" wrapText="1"/>
      <protection hidden="1"/>
    </xf>
    <xf numFmtId="0" fontId="78" fillId="0" borderId="11" xfId="0" applyFont="1" applyBorder="1" applyAlignment="1" applyProtection="1">
      <alignment horizontal="center"/>
      <protection locked="0"/>
    </xf>
    <xf numFmtId="0" fontId="82" fillId="0" borderId="17" xfId="0" applyFont="1" applyBorder="1" applyAlignment="1">
      <alignment horizontal="center" vertical="center" wrapText="1" shrinkToFit="1"/>
    </xf>
    <xf numFmtId="0" fontId="82" fillId="0" borderId="11" xfId="0" applyFont="1" applyBorder="1" applyAlignment="1">
      <alignment horizontal="center" vertical="center" wrapText="1" shrinkToFit="1"/>
    </xf>
    <xf numFmtId="0" fontId="82" fillId="0" borderId="12" xfId="0" applyFont="1" applyBorder="1" applyAlignment="1">
      <alignment horizontal="center" vertical="center" wrapText="1" shrinkToFit="1"/>
    </xf>
    <xf numFmtId="0" fontId="34" fillId="0" borderId="53" xfId="0" applyFont="1" applyBorder="1" applyAlignment="1" applyProtection="1">
      <alignment horizontal="left" vertical="center" wrapText="1" shrinkToFit="1"/>
      <protection locked="0"/>
    </xf>
    <xf numFmtId="0" fontId="34" fillId="0" borderId="54" xfId="0" applyFont="1" applyBorder="1" applyAlignment="1" applyProtection="1">
      <alignment horizontal="left" vertical="center" wrapText="1" shrinkToFit="1"/>
      <protection locked="0"/>
    </xf>
    <xf numFmtId="0" fontId="34" fillId="0" borderId="55" xfId="0" applyFont="1" applyBorder="1" applyAlignment="1" applyProtection="1">
      <alignment horizontal="left" vertical="center" wrapText="1" shrinkToFit="1"/>
      <protection locked="0"/>
    </xf>
    <xf numFmtId="0" fontId="51" fillId="0" borderId="0" xfId="0" applyFont="1" applyAlignment="1" applyProtection="1">
      <alignment horizontal="left" vertical="center"/>
      <protection hidden="1"/>
    </xf>
    <xf numFmtId="0" fontId="63" fillId="0" borderId="0" xfId="0" applyFont="1" applyAlignment="1" applyProtection="1">
      <alignment horizontal="left" vertical="center"/>
      <protection hidden="1"/>
    </xf>
    <xf numFmtId="0" fontId="63" fillId="0" borderId="5" xfId="0" applyFont="1" applyBorder="1" applyAlignment="1" applyProtection="1">
      <alignment horizontal="left" vertical="center"/>
      <protection hidden="1"/>
    </xf>
    <xf numFmtId="0" fontId="8" fillId="0" borderId="0" xfId="0" applyFont="1" applyAlignment="1" applyProtection="1">
      <alignment horizontal="left" vertical="center" wrapText="1"/>
      <protection hidden="1"/>
    </xf>
    <xf numFmtId="0" fontId="8" fillId="0" borderId="5" xfId="0" applyFont="1" applyBorder="1" applyAlignment="1" applyProtection="1">
      <alignment horizontal="left" vertical="center" wrapText="1"/>
      <protection hidden="1"/>
    </xf>
    <xf numFmtId="0" fontId="8" fillId="0" borderId="8"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10" fillId="0" borderId="52" xfId="0" applyFont="1" applyBorder="1" applyAlignment="1" applyProtection="1">
      <alignment horizontal="center" vertical="center"/>
      <protection hidden="1"/>
    </xf>
    <xf numFmtId="177" fontId="267" fillId="27" borderId="52" xfId="0" applyNumberFormat="1" applyFont="1" applyFill="1" applyBorder="1" applyAlignment="1" applyProtection="1">
      <alignment horizontal="center" vertical="top" wrapText="1"/>
      <protection hidden="1"/>
    </xf>
    <xf numFmtId="0" fontId="20" fillId="0" borderId="52" xfId="0" applyFont="1" applyBorder="1" applyAlignment="1" applyProtection="1">
      <alignment horizontal="center" vertical="center"/>
      <protection hidden="1"/>
    </xf>
    <xf numFmtId="177" fontId="152" fillId="0" borderId="17" xfId="0" applyNumberFormat="1" applyFont="1" applyBorder="1" applyAlignment="1" applyProtection="1">
      <alignment horizontal="center" vertical="center" wrapText="1"/>
      <protection hidden="1"/>
    </xf>
    <xf numFmtId="177" fontId="152" fillId="0" borderId="11" xfId="0" applyNumberFormat="1" applyFont="1" applyBorder="1" applyAlignment="1" applyProtection="1">
      <alignment horizontal="center" vertical="center" wrapText="1"/>
      <protection hidden="1"/>
    </xf>
    <xf numFmtId="177" fontId="152" fillId="0" borderId="12" xfId="0" applyNumberFormat="1" applyFont="1" applyBorder="1" applyAlignment="1" applyProtection="1">
      <alignment horizontal="center" vertical="center" wrapText="1"/>
      <protection hidden="1"/>
    </xf>
    <xf numFmtId="0" fontId="16" fillId="0" borderId="52" xfId="0" applyFont="1" applyBorder="1" applyAlignment="1" applyProtection="1">
      <alignment horizontal="center" vertical="center"/>
      <protection hidden="1"/>
    </xf>
    <xf numFmtId="179" fontId="16" fillId="0" borderId="8" xfId="0" applyNumberFormat="1" applyFont="1" applyBorder="1" applyAlignment="1" applyProtection="1">
      <alignment horizontal="center" vertical="center"/>
      <protection hidden="1"/>
    </xf>
    <xf numFmtId="180" fontId="16" fillId="0" borderId="24" xfId="0" applyNumberFormat="1" applyFont="1" applyBorder="1" applyAlignment="1" applyProtection="1">
      <alignment horizontal="right" vertical="center"/>
      <protection hidden="1"/>
    </xf>
    <xf numFmtId="180" fontId="16" fillId="0" borderId="8" xfId="0" applyNumberFormat="1" applyFont="1" applyBorder="1" applyAlignment="1" applyProtection="1">
      <alignment horizontal="right" vertical="center"/>
      <protection hidden="1"/>
    </xf>
    <xf numFmtId="179" fontId="16" fillId="0" borderId="11" xfId="0" applyNumberFormat="1" applyFont="1" applyBorder="1" applyAlignment="1" applyProtection="1">
      <alignment horizontal="right" vertical="center"/>
      <protection hidden="1"/>
    </xf>
    <xf numFmtId="177" fontId="267" fillId="0" borderId="52" xfId="0" applyNumberFormat="1" applyFont="1" applyBorder="1" applyAlignment="1" applyProtection="1">
      <alignment horizontal="center" vertical="top" wrapText="1"/>
      <protection hidden="1"/>
    </xf>
    <xf numFmtId="0" fontId="10" fillId="27" borderId="52" xfId="0" applyFont="1" applyFill="1" applyBorder="1" applyAlignment="1" applyProtection="1">
      <alignment horizontal="center" vertical="center"/>
      <protection hidden="1"/>
    </xf>
    <xf numFmtId="0" fontId="10" fillId="0" borderId="17" xfId="0" applyFont="1" applyBorder="1" applyAlignment="1" applyProtection="1">
      <alignment horizontal="center" vertical="center"/>
      <protection hidden="1"/>
    </xf>
    <xf numFmtId="0" fontId="10" fillId="0" borderId="11" xfId="0" applyFont="1" applyBorder="1" applyAlignment="1" applyProtection="1">
      <alignment horizontal="center" vertical="center"/>
      <protection hidden="1"/>
    </xf>
    <xf numFmtId="0" fontId="10" fillId="0" borderId="12" xfId="0" applyFont="1" applyBorder="1" applyAlignment="1" applyProtection="1">
      <alignment horizontal="center" vertical="center"/>
      <protection hidden="1"/>
    </xf>
    <xf numFmtId="177" fontId="267" fillId="0" borderId="17" xfId="0" applyNumberFormat="1" applyFont="1" applyBorder="1" applyAlignment="1" applyProtection="1">
      <alignment horizontal="center" vertical="top" wrapText="1"/>
      <protection hidden="1"/>
    </xf>
    <xf numFmtId="177" fontId="267" fillId="0" borderId="11" xfId="0" applyNumberFormat="1" applyFont="1" applyBorder="1" applyAlignment="1" applyProtection="1">
      <alignment horizontal="center" vertical="top" wrapText="1"/>
      <protection hidden="1"/>
    </xf>
    <xf numFmtId="177" fontId="267" fillId="0" borderId="12" xfId="0" applyNumberFormat="1" applyFont="1" applyBorder="1" applyAlignment="1" applyProtection="1">
      <alignment horizontal="center" vertical="top" wrapText="1"/>
      <protection hidden="1"/>
    </xf>
    <xf numFmtId="0" fontId="20" fillId="0" borderId="11" xfId="0" applyFont="1" applyBorder="1" applyAlignment="1" applyProtection="1">
      <alignment horizontal="center" vertical="center"/>
      <protection hidden="1"/>
    </xf>
    <xf numFmtId="177" fontId="267" fillId="27" borderId="17" xfId="0" applyNumberFormat="1" applyFont="1" applyFill="1" applyBorder="1" applyAlignment="1" applyProtection="1">
      <alignment horizontal="center" vertical="top" wrapText="1"/>
      <protection hidden="1"/>
    </xf>
    <xf numFmtId="177" fontId="267" fillId="27" borderId="12" xfId="0" applyNumberFormat="1" applyFont="1" applyFill="1" applyBorder="1" applyAlignment="1" applyProtection="1">
      <alignment horizontal="center" vertical="top" wrapText="1"/>
      <protection hidden="1"/>
    </xf>
    <xf numFmtId="0" fontId="8" fillId="0" borderId="8" xfId="0" applyFont="1" applyBorder="1" applyAlignment="1" applyProtection="1">
      <alignment horizontal="right" vertical="center"/>
      <protection hidden="1"/>
    </xf>
    <xf numFmtId="0" fontId="63" fillId="0" borderId="0" xfId="0" applyFont="1" applyAlignment="1" applyProtection="1">
      <alignment horizontal="center" vertical="center"/>
      <protection hidden="1"/>
    </xf>
    <xf numFmtId="0" fontId="267" fillId="0" borderId="17" xfId="0" applyFont="1" applyBorder="1" applyAlignment="1" applyProtection="1">
      <alignment horizontal="center" vertical="top" wrapText="1"/>
      <protection hidden="1"/>
    </xf>
    <xf numFmtId="0" fontId="267" fillId="0" borderId="11" xfId="0" applyFont="1" applyBorder="1" applyAlignment="1" applyProtection="1">
      <alignment horizontal="center" vertical="top" wrapText="1"/>
      <protection hidden="1"/>
    </xf>
    <xf numFmtId="0" fontId="267" fillId="0" borderId="12" xfId="0" applyFont="1" applyBorder="1" applyAlignment="1" applyProtection="1">
      <alignment horizontal="center" vertical="top" wrapText="1"/>
      <protection hidden="1"/>
    </xf>
    <xf numFmtId="0" fontId="109" fillId="0" borderId="52" xfId="0" applyFont="1" applyBorder="1" applyAlignment="1" applyProtection="1">
      <alignment horizontal="center" vertical="center"/>
      <protection hidden="1"/>
    </xf>
    <xf numFmtId="0" fontId="16" fillId="27" borderId="52" xfId="0" applyFont="1" applyFill="1" applyBorder="1" applyAlignment="1" applyProtection="1">
      <alignment horizontal="center" vertical="center"/>
      <protection hidden="1"/>
    </xf>
    <xf numFmtId="0" fontId="122" fillId="0" borderId="2" xfId="0" quotePrefix="1" applyFont="1" applyBorder="1" applyAlignment="1" applyProtection="1">
      <alignment horizontal="center" vertical="center"/>
      <protection locked="0"/>
    </xf>
    <xf numFmtId="0" fontId="122" fillId="0" borderId="8" xfId="0" quotePrefix="1" applyFont="1" applyBorder="1" applyAlignment="1" applyProtection="1">
      <alignment horizontal="center" vertical="center"/>
      <protection locked="0"/>
    </xf>
    <xf numFmtId="0" fontId="102" fillId="0" borderId="2" xfId="0" applyFont="1" applyBorder="1" applyAlignment="1" applyProtection="1">
      <alignment horizontal="center" vertical="center"/>
      <protection hidden="1"/>
    </xf>
    <xf numFmtId="0" fontId="102" fillId="0" borderId="3" xfId="0" applyFont="1" applyBorder="1" applyAlignment="1" applyProtection="1">
      <alignment horizontal="center" vertical="center"/>
      <protection hidden="1"/>
    </xf>
    <xf numFmtId="0" fontId="102" fillId="0" borderId="8" xfId="0" applyFont="1" applyBorder="1" applyAlignment="1" applyProtection="1">
      <alignment horizontal="center" vertical="center"/>
      <protection hidden="1"/>
    </xf>
    <xf numFmtId="0" fontId="102" fillId="0" borderId="9" xfId="0" applyFont="1" applyBorder="1" applyAlignment="1" applyProtection="1">
      <alignment horizontal="center" vertical="center"/>
      <protection hidden="1"/>
    </xf>
    <xf numFmtId="177" fontId="124" fillId="0" borderId="27" xfId="0" applyNumberFormat="1" applyFont="1" applyBorder="1" applyAlignment="1" applyProtection="1">
      <alignment horizontal="center" vertical="center"/>
      <protection hidden="1"/>
    </xf>
    <xf numFmtId="177" fontId="124" fillId="0" borderId="28" xfId="0" applyNumberFormat="1" applyFont="1" applyBorder="1" applyAlignment="1" applyProtection="1">
      <alignment horizontal="center" vertical="center"/>
      <protection hidden="1"/>
    </xf>
    <xf numFmtId="177" fontId="124" fillId="0" borderId="29" xfId="0" applyNumberFormat="1" applyFont="1" applyBorder="1" applyAlignment="1" applyProtection="1">
      <alignment horizontal="center" vertical="center"/>
      <protection hidden="1"/>
    </xf>
    <xf numFmtId="0" fontId="102" fillId="0" borderId="10" xfId="0" applyFont="1" applyBorder="1" applyAlignment="1" applyProtection="1">
      <alignment horizontal="center" vertical="center"/>
      <protection locked="0"/>
    </xf>
    <xf numFmtId="0" fontId="102" fillId="0" borderId="11" xfId="0" applyFont="1" applyBorder="1" applyAlignment="1" applyProtection="1">
      <alignment horizontal="center" vertical="center"/>
      <protection locked="0"/>
    </xf>
    <xf numFmtId="0" fontId="124" fillId="0" borderId="33" xfId="0" applyFont="1" applyBorder="1" applyAlignment="1" applyProtection="1">
      <alignment horizontal="right"/>
      <protection hidden="1"/>
    </xf>
    <xf numFmtId="0" fontId="123" fillId="0" borderId="1" xfId="0" applyFont="1" applyBorder="1" applyAlignment="1" applyProtection="1">
      <alignment horizontal="center" vertical="center" textRotation="255" wrapText="1"/>
      <protection hidden="1"/>
    </xf>
    <xf numFmtId="0" fontId="123" fillId="0" borderId="2" xfId="0" applyFont="1" applyBorder="1" applyAlignment="1" applyProtection="1">
      <alignment horizontal="center" vertical="center" textRotation="255" wrapText="1"/>
      <protection hidden="1"/>
    </xf>
    <xf numFmtId="0" fontId="123" fillId="0" borderId="4" xfId="0" applyFont="1" applyBorder="1" applyAlignment="1" applyProtection="1">
      <alignment horizontal="center" vertical="center" textRotation="255" wrapText="1"/>
      <protection hidden="1"/>
    </xf>
    <xf numFmtId="0" fontId="123" fillId="0" borderId="0" xfId="0" applyFont="1" applyAlignment="1" applyProtection="1">
      <alignment horizontal="center" vertical="center" textRotation="255" wrapText="1"/>
      <protection hidden="1"/>
    </xf>
    <xf numFmtId="0" fontId="123" fillId="0" borderId="14" xfId="0" applyFont="1" applyBorder="1" applyAlignment="1" applyProtection="1">
      <alignment horizontal="center" vertical="center" textRotation="255" wrapText="1"/>
      <protection hidden="1"/>
    </xf>
    <xf numFmtId="0" fontId="123" fillId="0" borderId="15" xfId="0" applyFont="1" applyBorder="1" applyAlignment="1" applyProtection="1">
      <alignment horizontal="center" vertical="center" textRotation="255" wrapText="1"/>
      <protection hidden="1"/>
    </xf>
    <xf numFmtId="0" fontId="102" fillId="0" borderId="61" xfId="0" applyFont="1" applyBorder="1" applyAlignment="1" applyProtection="1">
      <alignment horizontal="left" vertical="center" wrapText="1"/>
      <protection hidden="1"/>
    </xf>
    <xf numFmtId="0" fontId="102" fillId="0" borderId="2" xfId="0" applyFont="1" applyBorder="1" applyAlignment="1" applyProtection="1">
      <alignment horizontal="left" vertical="center" wrapText="1"/>
      <protection hidden="1"/>
    </xf>
    <xf numFmtId="0" fontId="102" fillId="0" borderId="3" xfId="0" applyFont="1" applyBorder="1" applyAlignment="1" applyProtection="1">
      <alignment horizontal="left" vertical="center" wrapText="1"/>
      <protection hidden="1"/>
    </xf>
    <xf numFmtId="0" fontId="102" fillId="0" borderId="18" xfId="0" applyFont="1" applyBorder="1" applyAlignment="1" applyProtection="1">
      <alignment horizontal="left" vertical="center" wrapText="1"/>
      <protection hidden="1"/>
    </xf>
    <xf numFmtId="0" fontId="102" fillId="0" borderId="0" xfId="0" applyFont="1" applyAlignment="1" applyProtection="1">
      <alignment horizontal="left" vertical="center" wrapText="1"/>
      <protection hidden="1"/>
    </xf>
    <xf numFmtId="0" fontId="102" fillId="0" borderId="6" xfId="0" applyFont="1" applyBorder="1" applyAlignment="1" applyProtection="1">
      <alignment horizontal="left" vertical="center" wrapText="1"/>
      <protection hidden="1"/>
    </xf>
    <xf numFmtId="0" fontId="102" fillId="0" borderId="63" xfId="0" applyFont="1" applyBorder="1" applyAlignment="1" applyProtection="1">
      <alignment horizontal="left" vertical="center" wrapText="1"/>
      <protection hidden="1"/>
    </xf>
    <xf numFmtId="0" fontId="102" fillId="0" borderId="15" xfId="0" applyFont="1" applyBorder="1" applyAlignment="1" applyProtection="1">
      <alignment horizontal="left" vertical="center" wrapText="1"/>
      <protection hidden="1"/>
    </xf>
    <xf numFmtId="0" fontId="102" fillId="0" borderId="62" xfId="0" applyFont="1" applyBorder="1" applyAlignment="1" applyProtection="1">
      <alignment horizontal="left" vertical="center" wrapText="1"/>
      <protection hidden="1"/>
    </xf>
    <xf numFmtId="0" fontId="105" fillId="0" borderId="1" xfId="0" applyFont="1" applyBorder="1" applyAlignment="1" applyProtection="1">
      <alignment horizontal="center" vertical="center" wrapText="1"/>
      <protection hidden="1"/>
    </xf>
    <xf numFmtId="0" fontId="105" fillId="0" borderId="2" xfId="0" applyFont="1" applyBorder="1" applyAlignment="1" applyProtection="1">
      <alignment horizontal="center" vertical="center" wrapText="1"/>
      <protection hidden="1"/>
    </xf>
    <xf numFmtId="0" fontId="105" fillId="0" borderId="4" xfId="0" applyFont="1" applyBorder="1" applyAlignment="1" applyProtection="1">
      <alignment horizontal="center" vertical="center" wrapText="1"/>
      <protection hidden="1"/>
    </xf>
    <xf numFmtId="0" fontId="105" fillId="0" borderId="0" xfId="0" applyFont="1" applyAlignment="1" applyProtection="1">
      <alignment horizontal="center" vertical="center" wrapText="1"/>
      <protection hidden="1"/>
    </xf>
    <xf numFmtId="0" fontId="105" fillId="0" borderId="14" xfId="0" applyFont="1" applyBorder="1" applyAlignment="1" applyProtection="1">
      <alignment horizontal="center" vertical="center" wrapText="1"/>
      <protection hidden="1"/>
    </xf>
    <xf numFmtId="0" fontId="105" fillId="0" borderId="15" xfId="0" applyFont="1" applyBorder="1" applyAlignment="1" applyProtection="1">
      <alignment horizontal="center" vertical="center" wrapText="1"/>
      <protection hidden="1"/>
    </xf>
    <xf numFmtId="0" fontId="124" fillId="0" borderId="0" xfId="0" quotePrefix="1" applyFont="1" applyAlignment="1" applyProtection="1">
      <alignment horizontal="center" vertical="center"/>
      <protection locked="0"/>
    </xf>
    <xf numFmtId="0" fontId="124" fillId="0" borderId="15" xfId="0" quotePrefix="1" applyFont="1" applyBorder="1" applyAlignment="1" applyProtection="1">
      <alignment horizontal="center" vertical="center"/>
      <protection locked="0"/>
    </xf>
    <xf numFmtId="0" fontId="102" fillId="0" borderId="0" xfId="0" applyFont="1" applyAlignment="1" applyProtection="1">
      <alignment horizontal="center" vertical="center"/>
      <protection locked="0"/>
    </xf>
    <xf numFmtId="0" fontId="102" fillId="0" borderId="15" xfId="0" applyFont="1" applyBorder="1" applyAlignment="1" applyProtection="1">
      <alignment horizontal="center" vertical="center"/>
      <protection locked="0"/>
    </xf>
    <xf numFmtId="0" fontId="100" fillId="0" borderId="0" xfId="0" applyFont="1" applyAlignment="1" applyProtection="1">
      <alignment horizontal="center" vertical="center"/>
      <protection locked="0"/>
    </xf>
    <xf numFmtId="0" fontId="100" fillId="0" borderId="15" xfId="0" applyFont="1" applyBorder="1" applyAlignment="1" applyProtection="1">
      <alignment horizontal="center" vertical="center"/>
      <protection locked="0"/>
    </xf>
    <xf numFmtId="0" fontId="102" fillId="0" borderId="1" xfId="0" applyFont="1" applyBorder="1" applyAlignment="1" applyProtection="1">
      <alignment horizontal="right" vertical="center"/>
      <protection hidden="1"/>
    </xf>
    <xf numFmtId="0" fontId="102" fillId="0" borderId="2" xfId="0" applyFont="1" applyBorder="1" applyAlignment="1" applyProtection="1">
      <alignment horizontal="right" vertical="center"/>
      <protection hidden="1"/>
    </xf>
    <xf numFmtId="0" fontId="102" fillId="0" borderId="7" xfId="0" applyFont="1" applyBorder="1" applyAlignment="1" applyProtection="1">
      <alignment horizontal="right" vertical="center"/>
      <protection hidden="1"/>
    </xf>
    <xf numFmtId="0" fontId="102" fillId="0" borderId="8" xfId="0" applyFont="1" applyBorder="1" applyAlignment="1" applyProtection="1">
      <alignment horizontal="right" vertical="center"/>
      <protection hidden="1"/>
    </xf>
    <xf numFmtId="0" fontId="124" fillId="0" borderId="2" xfId="0" quotePrefix="1" applyFont="1" applyBorder="1" applyAlignment="1" applyProtection="1">
      <alignment horizontal="center" vertical="center"/>
      <protection locked="0"/>
    </xf>
    <xf numFmtId="0" fontId="124" fillId="0" borderId="8" xfId="0" quotePrefix="1" applyFont="1" applyBorder="1" applyAlignment="1" applyProtection="1">
      <alignment horizontal="center" vertical="center"/>
      <protection locked="0"/>
    </xf>
    <xf numFmtId="0" fontId="125" fillId="0" borderId="61" xfId="0" quotePrefix="1" applyFont="1" applyBorder="1" applyAlignment="1" applyProtection="1">
      <alignment horizontal="center" vertical="center"/>
      <protection locked="0"/>
    </xf>
    <xf numFmtId="0" fontId="125" fillId="0" borderId="2" xfId="0" quotePrefix="1" applyFont="1" applyBorder="1" applyAlignment="1" applyProtection="1">
      <alignment horizontal="center" vertical="center"/>
      <protection locked="0"/>
    </xf>
    <xf numFmtId="0" fontId="125" fillId="0" borderId="3" xfId="0" quotePrefix="1" applyFont="1" applyBorder="1" applyAlignment="1" applyProtection="1">
      <alignment horizontal="center" vertical="center"/>
      <protection locked="0"/>
    </xf>
    <xf numFmtId="0" fontId="125" fillId="0" borderId="18" xfId="0" quotePrefix="1" applyFont="1" applyBorder="1" applyAlignment="1" applyProtection="1">
      <alignment horizontal="center" vertical="center"/>
      <protection locked="0"/>
    </xf>
    <xf numFmtId="0" fontId="125" fillId="0" borderId="0" xfId="0" quotePrefix="1" applyFont="1" applyAlignment="1" applyProtection="1">
      <alignment horizontal="center" vertical="center"/>
      <protection locked="0"/>
    </xf>
    <xf numFmtId="0" fontId="125" fillId="0" borderId="6" xfId="0" quotePrefix="1" applyFont="1" applyBorder="1" applyAlignment="1" applyProtection="1">
      <alignment horizontal="center" vertical="center"/>
      <protection locked="0"/>
    </xf>
    <xf numFmtId="0" fontId="125" fillId="0" borderId="63" xfId="0" quotePrefix="1" applyFont="1" applyBorder="1" applyAlignment="1" applyProtection="1">
      <alignment horizontal="center" vertical="center"/>
      <protection locked="0"/>
    </xf>
    <xf numFmtId="0" fontId="125" fillId="0" borderId="15" xfId="0" quotePrefix="1" applyFont="1" applyBorder="1" applyAlignment="1" applyProtection="1">
      <alignment horizontal="center" vertical="center"/>
      <protection locked="0"/>
    </xf>
    <xf numFmtId="0" fontId="125" fillId="0" borderId="62" xfId="0" quotePrefix="1" applyFont="1" applyBorder="1" applyAlignment="1" applyProtection="1">
      <alignment horizontal="center" vertical="center"/>
      <protection locked="0"/>
    </xf>
    <xf numFmtId="0" fontId="105" fillId="0" borderId="111" xfId="0" applyFont="1" applyBorder="1" applyAlignment="1" applyProtection="1">
      <alignment horizontal="center" vertical="center"/>
      <protection hidden="1"/>
    </xf>
    <xf numFmtId="0" fontId="102" fillId="0" borderId="111" xfId="0" applyFont="1" applyBorder="1" applyAlignment="1" applyProtection="1">
      <alignment horizontal="center" vertical="center"/>
      <protection locked="0"/>
    </xf>
    <xf numFmtId="0" fontId="210" fillId="0" borderId="1" xfId="0" applyFont="1" applyBorder="1" applyAlignment="1" applyProtection="1">
      <alignment horizontal="center" vertical="center" wrapText="1"/>
      <protection hidden="1"/>
    </xf>
    <xf numFmtId="0" fontId="210" fillId="0" borderId="2" xfId="0" applyFont="1" applyBorder="1" applyAlignment="1" applyProtection="1">
      <alignment horizontal="center" vertical="center" wrapText="1"/>
      <protection hidden="1"/>
    </xf>
    <xf numFmtId="0" fontId="210" fillId="0" borderId="3" xfId="0" applyFont="1" applyBorder="1" applyAlignment="1" applyProtection="1">
      <alignment horizontal="center" vertical="center" wrapText="1"/>
      <protection hidden="1"/>
    </xf>
    <xf numFmtId="0" fontId="210" fillId="0" borderId="7" xfId="0" applyFont="1" applyBorder="1" applyAlignment="1" applyProtection="1">
      <alignment horizontal="center" vertical="center" wrapText="1"/>
      <protection hidden="1"/>
    </xf>
    <xf numFmtId="0" fontId="210" fillId="0" borderId="8" xfId="0" applyFont="1" applyBorder="1" applyAlignment="1" applyProtection="1">
      <alignment horizontal="center" vertical="center" wrapText="1"/>
      <protection hidden="1"/>
    </xf>
    <xf numFmtId="0" fontId="210" fillId="0" borderId="9" xfId="0" applyFont="1" applyBorder="1" applyAlignment="1" applyProtection="1">
      <alignment horizontal="center" vertical="center" wrapText="1"/>
      <protection hidden="1"/>
    </xf>
    <xf numFmtId="0" fontId="102" fillId="0" borderId="56" xfId="0" applyFont="1" applyBorder="1" applyAlignment="1" applyProtection="1">
      <alignment horizontal="center" vertical="center"/>
      <protection locked="0"/>
    </xf>
    <xf numFmtId="177" fontId="124" fillId="0" borderId="23" xfId="0" applyNumberFormat="1" applyFont="1" applyBorder="1" applyAlignment="1" applyProtection="1">
      <alignment horizontal="center" vertical="center"/>
      <protection hidden="1"/>
    </xf>
    <xf numFmtId="177" fontId="124" fillId="0" borderId="20" xfId="0" applyNumberFormat="1" applyFont="1" applyBorder="1" applyAlignment="1" applyProtection="1">
      <alignment horizontal="center" vertical="center"/>
      <protection hidden="1"/>
    </xf>
    <xf numFmtId="177" fontId="124" fillId="0" borderId="26" xfId="0" applyNumberFormat="1" applyFont="1" applyBorder="1" applyAlignment="1" applyProtection="1">
      <alignment horizontal="center" vertical="center"/>
      <protection hidden="1"/>
    </xf>
    <xf numFmtId="0" fontId="105" fillId="0" borderId="4" xfId="0" applyFont="1" applyBorder="1" applyAlignment="1" applyProtection="1">
      <alignment horizontal="left" vertical="center" wrapText="1"/>
      <protection hidden="1"/>
    </xf>
    <xf numFmtId="0" fontId="105" fillId="0" borderId="0" xfId="0" applyFont="1" applyAlignment="1" applyProtection="1">
      <alignment horizontal="left" vertical="center" wrapText="1"/>
      <protection hidden="1"/>
    </xf>
    <xf numFmtId="0" fontId="105" fillId="0" borderId="5" xfId="0" applyFont="1" applyBorder="1" applyAlignment="1" applyProtection="1">
      <alignment horizontal="left" vertical="center" wrapText="1"/>
      <protection hidden="1"/>
    </xf>
    <xf numFmtId="0" fontId="105" fillId="0" borderId="14" xfId="0" applyFont="1" applyBorder="1" applyAlignment="1" applyProtection="1">
      <alignment horizontal="left" vertical="center" wrapText="1"/>
      <protection hidden="1"/>
    </xf>
    <xf numFmtId="0" fontId="105" fillId="0" borderId="15" xfId="0" applyFont="1" applyBorder="1" applyAlignment="1" applyProtection="1">
      <alignment horizontal="left" vertical="center" wrapText="1"/>
      <protection hidden="1"/>
    </xf>
    <xf numFmtId="0" fontId="105" fillId="0" borderId="16" xfId="0" applyFont="1" applyBorder="1" applyAlignment="1" applyProtection="1">
      <alignment horizontal="left" vertical="center" wrapText="1"/>
      <protection hidden="1"/>
    </xf>
    <xf numFmtId="0" fontId="139" fillId="0" borderId="31" xfId="0" applyFont="1" applyBorder="1" applyAlignment="1" applyProtection="1">
      <alignment horizontal="left" vertical="center" wrapText="1"/>
      <protection hidden="1"/>
    </xf>
    <xf numFmtId="0" fontId="139" fillId="0" borderId="33" xfId="0" applyFont="1" applyBorder="1" applyAlignment="1" applyProtection="1">
      <alignment horizontal="left" vertical="center" wrapText="1"/>
      <protection hidden="1"/>
    </xf>
    <xf numFmtId="0" fontId="139" fillId="0" borderId="31" xfId="0" applyFont="1" applyBorder="1" applyAlignment="1" applyProtection="1">
      <alignment horizontal="center" vertical="center" wrapText="1"/>
      <protection hidden="1"/>
    </xf>
    <xf numFmtId="0" fontId="139" fillId="0" borderId="33" xfId="0" applyFont="1" applyBorder="1" applyAlignment="1" applyProtection="1">
      <alignment horizontal="center" vertical="center" wrapText="1"/>
      <protection hidden="1"/>
    </xf>
    <xf numFmtId="0" fontId="139" fillId="0" borderId="34" xfId="0" applyFont="1" applyBorder="1" applyAlignment="1" applyProtection="1">
      <alignment horizontal="center" vertical="center" wrapText="1"/>
      <protection hidden="1"/>
    </xf>
    <xf numFmtId="177" fontId="102" fillId="0" borderId="56" xfId="0" applyNumberFormat="1" applyFont="1" applyBorder="1" applyAlignment="1" applyProtection="1">
      <alignment horizontal="center" vertical="center" wrapText="1"/>
      <protection hidden="1"/>
    </xf>
    <xf numFmtId="177" fontId="102" fillId="0" borderId="111" xfId="0" applyNumberFormat="1" applyFont="1" applyBorder="1" applyAlignment="1" applyProtection="1">
      <alignment horizontal="center" vertical="center" wrapText="1"/>
      <protection hidden="1"/>
    </xf>
    <xf numFmtId="177" fontId="102" fillId="0" borderId="59" xfId="0" applyNumberFormat="1" applyFont="1" applyBorder="1" applyAlignment="1" applyProtection="1">
      <alignment horizontal="center" vertical="center" wrapText="1"/>
      <protection hidden="1"/>
    </xf>
    <xf numFmtId="177" fontId="124" fillId="0" borderId="1" xfId="0" applyNumberFormat="1" applyFont="1" applyBorder="1" applyAlignment="1" applyProtection="1">
      <alignment horizontal="center" vertical="center"/>
      <protection hidden="1"/>
    </xf>
    <xf numFmtId="177" fontId="124" fillId="0" borderId="2" xfId="0" applyNumberFormat="1" applyFont="1" applyBorder="1" applyAlignment="1" applyProtection="1">
      <alignment horizontal="center" vertical="center"/>
      <protection hidden="1"/>
    </xf>
    <xf numFmtId="177" fontId="124" fillId="0" borderId="3" xfId="0" applyNumberFormat="1" applyFont="1" applyBorder="1" applyAlignment="1" applyProtection="1">
      <alignment horizontal="center" vertical="center"/>
      <protection hidden="1"/>
    </xf>
    <xf numFmtId="177" fontId="102" fillId="0" borderId="10" xfId="0" applyNumberFormat="1" applyFont="1" applyBorder="1" applyAlignment="1" applyProtection="1">
      <alignment horizontal="center" vertical="center" wrapText="1"/>
      <protection hidden="1"/>
    </xf>
    <xf numFmtId="177" fontId="102" fillId="0" borderId="11" xfId="0" applyNumberFormat="1" applyFont="1" applyBorder="1" applyAlignment="1" applyProtection="1">
      <alignment horizontal="center" vertical="center" wrapText="1"/>
      <protection hidden="1"/>
    </xf>
    <xf numFmtId="177" fontId="102" fillId="0" borderId="13" xfId="0" applyNumberFormat="1" applyFont="1" applyBorder="1" applyAlignment="1" applyProtection="1">
      <alignment horizontal="center" vertical="center" wrapText="1"/>
      <protection hidden="1"/>
    </xf>
    <xf numFmtId="0" fontId="102" fillId="0" borderId="4" xfId="0" applyFont="1" applyBorder="1" applyAlignment="1" applyProtection="1">
      <alignment horizontal="right" vertical="center"/>
      <protection hidden="1"/>
    </xf>
    <xf numFmtId="0" fontId="102" fillId="0" borderId="0" xfId="0" applyFont="1" applyAlignment="1" applyProtection="1">
      <alignment horizontal="right" vertical="center"/>
      <protection hidden="1"/>
    </xf>
    <xf numFmtId="0" fontId="102" fillId="0" borderId="14" xfId="0" applyFont="1" applyBorder="1" applyAlignment="1" applyProtection="1">
      <alignment horizontal="right" vertical="center"/>
      <protection hidden="1"/>
    </xf>
    <xf numFmtId="0" fontId="102" fillId="0" borderId="15" xfId="0" applyFont="1" applyBorder="1" applyAlignment="1" applyProtection="1">
      <alignment horizontal="right" vertical="center"/>
      <protection hidden="1"/>
    </xf>
    <xf numFmtId="177" fontId="102" fillId="0" borderId="4" xfId="0" applyNumberFormat="1" applyFont="1" applyBorder="1" applyAlignment="1" applyProtection="1">
      <alignment horizontal="center" vertical="center" wrapText="1"/>
      <protection hidden="1"/>
    </xf>
    <xf numFmtId="177" fontId="102" fillId="0" borderId="0" xfId="0" applyNumberFormat="1" applyFont="1" applyAlignment="1" applyProtection="1">
      <alignment horizontal="center" vertical="center" wrapText="1"/>
      <protection hidden="1"/>
    </xf>
    <xf numFmtId="0" fontId="102" fillId="0" borderId="15" xfId="0" applyFont="1" applyBorder="1" applyAlignment="1" applyProtection="1">
      <alignment horizontal="center" vertical="center"/>
      <protection hidden="1"/>
    </xf>
    <xf numFmtId="0" fontId="105" fillId="0" borderId="11" xfId="0" applyFont="1" applyBorder="1" applyAlignment="1" applyProtection="1">
      <alignment horizontal="center" vertical="center"/>
      <protection hidden="1"/>
    </xf>
    <xf numFmtId="0" fontId="139" fillId="0" borderId="2" xfId="0" applyFont="1" applyBorder="1" applyAlignment="1" applyProtection="1">
      <alignment horizontal="left" vertical="center" wrapText="1"/>
      <protection hidden="1"/>
    </xf>
    <xf numFmtId="0" fontId="110" fillId="0" borderId="33" xfId="0" applyFont="1" applyBorder="1" applyAlignment="1" applyProtection="1">
      <alignment horizontal="left" vertical="center"/>
      <protection hidden="1"/>
    </xf>
    <xf numFmtId="0" fontId="124" fillId="0" borderId="33" xfId="0" applyFont="1" applyBorder="1" applyAlignment="1" applyProtection="1">
      <alignment horizontal="left" vertical="center"/>
      <protection hidden="1"/>
    </xf>
    <xf numFmtId="177" fontId="107" fillId="0" borderId="56" xfId="0" applyNumberFormat="1" applyFont="1" applyBorder="1" applyAlignment="1" applyProtection="1">
      <alignment horizontal="center" vertical="center" wrapText="1"/>
      <protection hidden="1"/>
    </xf>
    <xf numFmtId="177" fontId="107" fillId="0" borderId="111" xfId="0" applyNumberFormat="1" applyFont="1" applyBorder="1" applyAlignment="1" applyProtection="1">
      <alignment horizontal="center" vertical="center" wrapText="1"/>
      <protection hidden="1"/>
    </xf>
    <xf numFmtId="177" fontId="124" fillId="0" borderId="56" xfId="0" applyNumberFormat="1" applyFont="1" applyBorder="1" applyAlignment="1" applyProtection="1">
      <alignment horizontal="center" vertical="center"/>
      <protection hidden="1"/>
    </xf>
    <xf numFmtId="177" fontId="124" fillId="0" borderId="111" xfId="0" applyNumberFormat="1" applyFont="1" applyBorder="1" applyAlignment="1" applyProtection="1">
      <alignment horizontal="center" vertical="center"/>
      <protection hidden="1"/>
    </xf>
    <xf numFmtId="177" fontId="124" fillId="0" borderId="59" xfId="0" applyNumberFormat="1" applyFont="1" applyBorder="1" applyAlignment="1" applyProtection="1">
      <alignment horizontal="center" vertical="center"/>
      <protection hidden="1"/>
    </xf>
    <xf numFmtId="0" fontId="105" fillId="0" borderId="56" xfId="0" applyFont="1" applyBorder="1" applyAlignment="1" applyProtection="1">
      <alignment horizontal="left" vertical="center" wrapText="1"/>
      <protection hidden="1"/>
    </xf>
    <xf numFmtId="0" fontId="105" fillId="0" borderId="111" xfId="0" applyFont="1" applyBorder="1" applyAlignment="1" applyProtection="1">
      <alignment horizontal="left" vertical="center" wrapText="1"/>
      <protection hidden="1"/>
    </xf>
    <xf numFmtId="0" fontId="105" fillId="0" borderId="59" xfId="0" applyFont="1" applyBorder="1" applyAlignment="1" applyProtection="1">
      <alignment horizontal="left" vertical="center" wrapText="1"/>
      <protection hidden="1"/>
    </xf>
    <xf numFmtId="177" fontId="102" fillId="0" borderId="7" xfId="0" applyNumberFormat="1" applyFont="1" applyBorder="1" applyAlignment="1" applyProtection="1">
      <alignment horizontal="center" vertical="center" wrapText="1"/>
      <protection hidden="1"/>
    </xf>
    <xf numFmtId="177" fontId="102" fillId="0" borderId="8" xfId="0" applyNumberFormat="1" applyFont="1" applyBorder="1" applyAlignment="1" applyProtection="1">
      <alignment horizontal="center" vertical="center" wrapText="1"/>
      <protection hidden="1"/>
    </xf>
    <xf numFmtId="177" fontId="102" fillId="0" borderId="9" xfId="0" applyNumberFormat="1" applyFont="1" applyBorder="1" applyAlignment="1" applyProtection="1">
      <alignment horizontal="center" vertical="center" wrapText="1"/>
      <protection hidden="1"/>
    </xf>
    <xf numFmtId="0" fontId="102" fillId="0" borderId="14" xfId="0" applyFont="1" applyBorder="1" applyAlignment="1" applyProtection="1">
      <alignment horizontal="center" vertical="center"/>
      <protection locked="0"/>
    </xf>
    <xf numFmtId="0" fontId="105" fillId="0" borderId="15" xfId="0" applyFont="1" applyBorder="1" applyAlignment="1" applyProtection="1">
      <alignment horizontal="center" vertical="center"/>
      <protection hidden="1"/>
    </xf>
    <xf numFmtId="0" fontId="124" fillId="0" borderId="2" xfId="0" applyFont="1" applyBorder="1" applyAlignment="1" applyProtection="1">
      <alignment horizontal="left" vertical="center"/>
      <protection hidden="1"/>
    </xf>
    <xf numFmtId="0" fontId="124" fillId="0" borderId="15" xfId="0" applyFont="1" applyBorder="1" applyAlignment="1" applyProtection="1">
      <alignment horizontal="left" vertical="center"/>
      <protection hidden="1"/>
    </xf>
    <xf numFmtId="0" fontId="105" fillId="0" borderId="0" xfId="0" applyFont="1" applyAlignment="1" applyProtection="1">
      <alignment horizontal="center" vertical="center"/>
      <protection hidden="1"/>
    </xf>
    <xf numFmtId="0" fontId="100" fillId="0" borderId="61" xfId="0" applyFont="1" applyBorder="1" applyAlignment="1" applyProtection="1">
      <alignment horizontal="center" vertical="center"/>
      <protection hidden="1"/>
    </xf>
    <xf numFmtId="0" fontId="100" fillId="0" borderId="2" xfId="0" applyFont="1" applyBorder="1" applyAlignment="1" applyProtection="1">
      <alignment horizontal="center" vertical="center"/>
      <protection hidden="1"/>
    </xf>
    <xf numFmtId="0" fontId="100" fillId="0" borderId="3" xfId="0" applyFont="1" applyBorder="1" applyAlignment="1" applyProtection="1">
      <alignment horizontal="center" vertical="center"/>
      <protection hidden="1"/>
    </xf>
    <xf numFmtId="0" fontId="100" fillId="0" borderId="18" xfId="0" applyFont="1" applyBorder="1" applyAlignment="1" applyProtection="1">
      <alignment horizontal="center" vertical="center"/>
      <protection hidden="1"/>
    </xf>
    <xf numFmtId="0" fontId="100" fillId="0" borderId="0" xfId="0" applyFont="1" applyAlignment="1" applyProtection="1">
      <alignment horizontal="center" vertical="center"/>
      <protection hidden="1"/>
    </xf>
    <xf numFmtId="0" fontId="100" fillId="0" borderId="6" xfId="0" applyFont="1" applyBorder="1" applyAlignment="1" applyProtection="1">
      <alignment horizontal="center" vertical="center"/>
      <protection hidden="1"/>
    </xf>
    <xf numFmtId="0" fontId="100" fillId="0" borderId="63" xfId="0" applyFont="1" applyBorder="1" applyAlignment="1" applyProtection="1">
      <alignment horizontal="center" vertical="center"/>
      <protection hidden="1"/>
    </xf>
    <xf numFmtId="0" fontId="100" fillId="0" borderId="15" xfId="0" applyFont="1" applyBorder="1" applyAlignment="1" applyProtection="1">
      <alignment horizontal="center" vertical="center"/>
      <protection hidden="1"/>
    </xf>
    <xf numFmtId="0" fontId="100" fillId="0" borderId="62" xfId="0" applyFont="1" applyBorder="1" applyAlignment="1" applyProtection="1">
      <alignment horizontal="center" vertical="center"/>
      <protection hidden="1"/>
    </xf>
    <xf numFmtId="0" fontId="107" fillId="0" borderId="31" xfId="0" applyFont="1" applyBorder="1" applyAlignment="1" applyProtection="1">
      <alignment horizontal="center" vertical="center"/>
      <protection hidden="1"/>
    </xf>
    <xf numFmtId="0" fontId="107" fillId="0" borderId="33" xfId="0" applyFont="1" applyBorder="1" applyAlignment="1" applyProtection="1">
      <alignment horizontal="center" vertical="center"/>
      <protection hidden="1"/>
    </xf>
    <xf numFmtId="0" fontId="107" fillId="0" borderId="34" xfId="0" applyFont="1" applyBorder="1" applyAlignment="1" applyProtection="1">
      <alignment horizontal="center" vertical="center"/>
      <protection hidden="1"/>
    </xf>
    <xf numFmtId="177" fontId="102" fillId="0" borderId="14" xfId="0" applyNumberFormat="1" applyFont="1" applyBorder="1" applyAlignment="1" applyProtection="1">
      <alignment horizontal="center" vertical="center" wrapText="1"/>
      <protection hidden="1"/>
    </xf>
    <xf numFmtId="177" fontId="102" fillId="0" borderId="15" xfId="0" applyNumberFormat="1" applyFont="1" applyBorder="1" applyAlignment="1" applyProtection="1">
      <alignment horizontal="center" vertical="center" wrapText="1"/>
      <protection hidden="1"/>
    </xf>
    <xf numFmtId="0" fontId="102" fillId="0" borderId="19" xfId="0" applyFont="1" applyBorder="1" applyAlignment="1" applyProtection="1">
      <alignment horizontal="center" vertical="center"/>
      <protection hidden="1"/>
    </xf>
    <xf numFmtId="0" fontId="102" fillId="0" borderId="25" xfId="0" applyFont="1" applyBorder="1" applyAlignment="1" applyProtection="1">
      <alignment horizontal="center" vertical="center"/>
      <protection hidden="1"/>
    </xf>
    <xf numFmtId="0" fontId="102" fillId="0" borderId="4" xfId="0" applyFont="1" applyBorder="1" applyAlignment="1" applyProtection="1">
      <alignment horizontal="center" vertical="center"/>
      <protection hidden="1"/>
    </xf>
    <xf numFmtId="0" fontId="102" fillId="0" borderId="0" xfId="0" applyFont="1" applyAlignment="1" applyProtection="1">
      <alignment horizontal="center" vertical="center"/>
      <protection hidden="1"/>
    </xf>
    <xf numFmtId="0" fontId="102" fillId="0" borderId="14" xfId="0" applyFont="1" applyBorder="1" applyAlignment="1" applyProtection="1">
      <alignment horizontal="center" vertical="center"/>
      <protection hidden="1"/>
    </xf>
    <xf numFmtId="177" fontId="107" fillId="0" borderId="14" xfId="0" applyNumberFormat="1" applyFont="1" applyBorder="1" applyAlignment="1" applyProtection="1">
      <alignment horizontal="center" vertical="center" wrapText="1"/>
      <protection hidden="1"/>
    </xf>
    <xf numFmtId="177" fontId="107" fillId="0" borderId="15" xfId="0" applyNumberFormat="1" applyFont="1" applyBorder="1" applyAlignment="1" applyProtection="1">
      <alignment horizontal="center" vertical="center" wrapText="1"/>
      <protection hidden="1"/>
    </xf>
    <xf numFmtId="177" fontId="124" fillId="0" borderId="14" xfId="0" applyNumberFormat="1" applyFont="1" applyBorder="1" applyAlignment="1" applyProtection="1">
      <alignment horizontal="center" vertical="center"/>
      <protection hidden="1"/>
    </xf>
    <xf numFmtId="177" fontId="124" fillId="0" borderId="15" xfId="0" applyNumberFormat="1" applyFont="1" applyBorder="1" applyAlignment="1" applyProtection="1">
      <alignment horizontal="center" vertical="center"/>
      <protection hidden="1"/>
    </xf>
    <xf numFmtId="177" fontId="124" fillId="0" borderId="62" xfId="0" applyNumberFormat="1" applyFont="1" applyBorder="1" applyAlignment="1" applyProtection="1">
      <alignment horizontal="center" vertical="center"/>
      <protection hidden="1"/>
    </xf>
    <xf numFmtId="0" fontId="105" fillId="0" borderId="62" xfId="0" applyFont="1" applyBorder="1" applyAlignment="1" applyProtection="1">
      <alignment horizontal="left" vertical="center" wrapText="1"/>
      <protection hidden="1"/>
    </xf>
    <xf numFmtId="0" fontId="146" fillId="0" borderId="1" xfId="0" applyFont="1" applyBorder="1" applyAlignment="1" applyProtection="1">
      <alignment horizontal="center" vertical="center" textRotation="255"/>
      <protection hidden="1"/>
    </xf>
    <xf numFmtId="0" fontId="146" fillId="0" borderId="2" xfId="0" applyFont="1" applyBorder="1" applyAlignment="1" applyProtection="1">
      <alignment horizontal="center" vertical="center" textRotation="255"/>
      <protection hidden="1"/>
    </xf>
    <xf numFmtId="0" fontId="146" fillId="0" borderId="4" xfId="0" applyFont="1" applyBorder="1" applyAlignment="1" applyProtection="1">
      <alignment horizontal="center" vertical="center" textRotation="255"/>
      <protection hidden="1"/>
    </xf>
    <xf numFmtId="0" fontId="146" fillId="0" borderId="0" xfId="0" applyFont="1" applyAlignment="1" applyProtection="1">
      <alignment horizontal="center" vertical="center" textRotation="255"/>
      <protection hidden="1"/>
    </xf>
    <xf numFmtId="0" fontId="146" fillId="0" borderId="14" xfId="0" applyFont="1" applyBorder="1" applyAlignment="1" applyProtection="1">
      <alignment horizontal="center" vertical="center" textRotation="255"/>
      <protection hidden="1"/>
    </xf>
    <xf numFmtId="0" fontId="146" fillId="0" borderId="15" xfId="0" applyFont="1" applyBorder="1" applyAlignment="1" applyProtection="1">
      <alignment horizontal="center" vertical="center" textRotation="255"/>
      <protection hidden="1"/>
    </xf>
    <xf numFmtId="0" fontId="125" fillId="0" borderId="18" xfId="0" applyFont="1" applyBorder="1" applyAlignment="1" applyProtection="1">
      <alignment horizontal="center" vertical="center" wrapText="1"/>
      <protection locked="0"/>
    </xf>
    <xf numFmtId="0" fontId="125" fillId="0" borderId="0" xfId="0" applyFont="1" applyAlignment="1" applyProtection="1">
      <alignment horizontal="center" vertical="center" wrapText="1"/>
      <protection locked="0"/>
    </xf>
    <xf numFmtId="0" fontId="125" fillId="0" borderId="6" xfId="0" applyFont="1" applyBorder="1" applyAlignment="1" applyProtection="1">
      <alignment horizontal="center" vertical="center" wrapText="1"/>
      <protection locked="0"/>
    </xf>
    <xf numFmtId="0" fontId="125" fillId="0" borderId="63" xfId="0" applyFont="1" applyBorder="1" applyAlignment="1" applyProtection="1">
      <alignment horizontal="center" vertical="center" wrapText="1"/>
      <protection locked="0"/>
    </xf>
    <xf numFmtId="0" fontId="125" fillId="0" borderId="15" xfId="0" applyFont="1" applyBorder="1" applyAlignment="1" applyProtection="1">
      <alignment horizontal="center" vertical="center" wrapText="1"/>
      <protection locked="0"/>
    </xf>
    <xf numFmtId="0" fontId="125" fillId="0" borderId="62" xfId="0" applyFont="1" applyBorder="1" applyAlignment="1" applyProtection="1">
      <alignment horizontal="center" vertical="center" wrapText="1"/>
      <protection locked="0"/>
    </xf>
    <xf numFmtId="0" fontId="107" fillId="0" borderId="1" xfId="0" applyFont="1" applyBorder="1" applyAlignment="1" applyProtection="1">
      <alignment horizontal="center" vertical="center" wrapText="1"/>
      <protection hidden="1"/>
    </xf>
    <xf numFmtId="0" fontId="107" fillId="0" borderId="2" xfId="0" applyFont="1" applyBorder="1" applyAlignment="1" applyProtection="1">
      <alignment horizontal="center" vertical="center" wrapText="1"/>
      <protection hidden="1"/>
    </xf>
    <xf numFmtId="0" fontId="107" fillId="0" borderId="19" xfId="0" applyFont="1" applyBorder="1" applyAlignment="1" applyProtection="1">
      <alignment horizontal="center" vertical="center" wrapText="1"/>
      <protection hidden="1"/>
    </xf>
    <xf numFmtId="0" fontId="107" fillId="0" borderId="4" xfId="0" applyFont="1" applyBorder="1" applyAlignment="1" applyProtection="1">
      <alignment horizontal="center" vertical="center" wrapText="1"/>
      <protection hidden="1"/>
    </xf>
    <xf numFmtId="0" fontId="107" fillId="0" borderId="0" xfId="0" applyFont="1" applyAlignment="1" applyProtection="1">
      <alignment horizontal="center" vertical="center" wrapText="1"/>
      <protection hidden="1"/>
    </xf>
    <xf numFmtId="0" fontId="107" fillId="0" borderId="5" xfId="0" applyFont="1" applyBorder="1" applyAlignment="1" applyProtection="1">
      <alignment horizontal="center" vertical="center" wrapText="1"/>
      <protection hidden="1"/>
    </xf>
    <xf numFmtId="0" fontId="107" fillId="0" borderId="7" xfId="0" applyFont="1" applyBorder="1" applyAlignment="1" applyProtection="1">
      <alignment horizontal="center" vertical="center" wrapText="1"/>
      <protection hidden="1"/>
    </xf>
    <xf numFmtId="0" fontId="107" fillId="0" borderId="8" xfId="0" applyFont="1" applyBorder="1" applyAlignment="1" applyProtection="1">
      <alignment horizontal="center" vertical="center" wrapText="1"/>
      <protection hidden="1"/>
    </xf>
    <xf numFmtId="0" fontId="107" fillId="0" borderId="25" xfId="0" applyFont="1" applyBorder="1" applyAlignment="1" applyProtection="1">
      <alignment horizontal="center" vertical="center" wrapText="1"/>
      <protection hidden="1"/>
    </xf>
    <xf numFmtId="0" fontId="102" fillId="0" borderId="24" xfId="0" applyFont="1" applyBorder="1" applyAlignment="1" applyProtection="1">
      <alignment horizontal="left" vertical="center" wrapText="1"/>
      <protection hidden="1"/>
    </xf>
    <xf numFmtId="0" fontId="102" fillId="0" borderId="8" xfId="0" applyFont="1" applyBorder="1" applyAlignment="1" applyProtection="1">
      <alignment horizontal="left" vertical="center" wrapText="1"/>
      <protection hidden="1"/>
    </xf>
    <xf numFmtId="0" fontId="102" fillId="0" borderId="9" xfId="0" applyFont="1" applyBorder="1" applyAlignment="1" applyProtection="1">
      <alignment horizontal="left" vertical="center" wrapText="1"/>
      <protection hidden="1"/>
    </xf>
    <xf numFmtId="0" fontId="139" fillId="0" borderId="27" xfId="0" applyFont="1" applyBorder="1" applyAlignment="1" applyProtection="1">
      <alignment horizontal="center" vertical="center" wrapText="1"/>
      <protection hidden="1"/>
    </xf>
    <xf numFmtId="0" fontId="211" fillId="0" borderId="28" xfId="0" applyFont="1" applyBorder="1" applyAlignment="1" applyProtection="1">
      <alignment horizontal="center" vertical="center" wrapText="1"/>
      <protection hidden="1"/>
    </xf>
    <xf numFmtId="0" fontId="211" fillId="0" borderId="29" xfId="0" applyFont="1" applyBorder="1" applyAlignment="1" applyProtection="1">
      <alignment horizontal="center" vertical="center" wrapText="1"/>
      <protection hidden="1"/>
    </xf>
    <xf numFmtId="0" fontId="102" fillId="0" borderId="27" xfId="0" applyFont="1" applyBorder="1" applyAlignment="1" applyProtection="1">
      <alignment horizontal="center" vertical="center"/>
      <protection hidden="1"/>
    </xf>
    <xf numFmtId="0" fontId="102" fillId="0" borderId="28" xfId="0" applyFont="1" applyBorder="1" applyAlignment="1" applyProtection="1">
      <alignment horizontal="center" vertical="center"/>
      <protection hidden="1"/>
    </xf>
    <xf numFmtId="0" fontId="102" fillId="0" borderId="28" xfId="0" applyFont="1" applyBorder="1" applyAlignment="1" applyProtection="1">
      <alignment horizontal="right" vertical="center"/>
      <protection hidden="1"/>
    </xf>
    <xf numFmtId="0" fontId="122" fillId="0" borderId="61" xfId="0" quotePrefix="1" applyFont="1" applyBorder="1" applyAlignment="1" applyProtection="1">
      <alignment horizontal="center" vertical="center"/>
      <protection locked="0"/>
    </xf>
    <xf numFmtId="0" fontId="122" fillId="0" borderId="18" xfId="0" quotePrefix="1" applyFont="1" applyBorder="1" applyAlignment="1" applyProtection="1">
      <alignment horizontal="center" vertical="center"/>
      <protection locked="0"/>
    </xf>
    <xf numFmtId="0" fontId="122" fillId="0" borderId="0" xfId="0" quotePrefix="1" applyFont="1" applyAlignment="1" applyProtection="1">
      <alignment horizontal="center" vertical="center"/>
      <protection locked="0"/>
    </xf>
    <xf numFmtId="0" fontId="122" fillId="0" borderId="24" xfId="0" quotePrefix="1" applyFont="1" applyBorder="1" applyAlignment="1" applyProtection="1">
      <alignment horizontal="center" vertical="center"/>
      <protection locked="0"/>
    </xf>
    <xf numFmtId="0" fontId="107" fillId="0" borderId="2" xfId="0" applyFont="1" applyBorder="1" applyAlignment="1" applyProtection="1">
      <alignment horizontal="center"/>
      <protection hidden="1"/>
    </xf>
    <xf numFmtId="0" fontId="107" fillId="0" borderId="3" xfId="0" applyFont="1" applyBorder="1" applyAlignment="1" applyProtection="1">
      <alignment horizontal="center"/>
      <protection hidden="1"/>
    </xf>
    <xf numFmtId="0" fontId="107" fillId="0" borderId="0" xfId="0" applyFont="1" applyAlignment="1" applyProtection="1">
      <alignment horizontal="center"/>
      <protection hidden="1"/>
    </xf>
    <xf numFmtId="0" fontId="107" fillId="0" borderId="6" xfId="0" applyFont="1" applyBorder="1" applyAlignment="1" applyProtection="1">
      <alignment horizontal="center"/>
      <protection hidden="1"/>
    </xf>
    <xf numFmtId="0" fontId="107" fillId="0" borderId="8" xfId="0" applyFont="1" applyBorder="1" applyAlignment="1" applyProtection="1">
      <alignment horizontal="center"/>
      <protection hidden="1"/>
    </xf>
    <xf numFmtId="0" fontId="107" fillId="0" borderId="9" xfId="0" applyFont="1" applyBorder="1" applyAlignment="1" applyProtection="1">
      <alignment horizontal="center"/>
      <protection hidden="1"/>
    </xf>
    <xf numFmtId="0" fontId="122" fillId="0" borderId="28" xfId="0" quotePrefix="1" applyFont="1" applyBorder="1" applyAlignment="1" applyProtection="1">
      <alignment horizontal="center" vertical="center"/>
      <protection locked="0"/>
    </xf>
    <xf numFmtId="0" fontId="102" fillId="0" borderId="11" xfId="0" applyFont="1" applyBorder="1" applyAlignment="1" applyProtection="1">
      <alignment horizontal="right" vertical="center"/>
      <protection locked="0"/>
    </xf>
    <xf numFmtId="0" fontId="125" fillId="0" borderId="61" xfId="0" applyFont="1" applyBorder="1" applyAlignment="1" applyProtection="1">
      <alignment horizontal="center" vertical="center" wrapText="1"/>
      <protection locked="0"/>
    </xf>
    <xf numFmtId="0" fontId="125" fillId="0" borderId="2" xfId="0" applyFont="1" applyBorder="1" applyAlignment="1" applyProtection="1">
      <alignment horizontal="center" vertical="center" wrapText="1"/>
      <protection locked="0"/>
    </xf>
    <xf numFmtId="0" fontId="125" fillId="0" borderId="3" xfId="0" applyFont="1" applyBorder="1" applyAlignment="1" applyProtection="1">
      <alignment horizontal="center" vertical="center" wrapText="1"/>
      <protection locked="0"/>
    </xf>
    <xf numFmtId="0" fontId="105" fillId="0" borderId="28" xfId="0" applyFont="1" applyBorder="1" applyAlignment="1" applyProtection="1">
      <alignment horizontal="center" vertical="center"/>
      <protection hidden="1"/>
    </xf>
    <xf numFmtId="0" fontId="100" fillId="0" borderId="22" xfId="0" applyFont="1" applyBorder="1" applyAlignment="1" applyProtection="1">
      <alignment horizontal="center" vertical="center"/>
      <protection hidden="1"/>
    </xf>
    <xf numFmtId="0" fontId="100" fillId="0" borderId="20" xfId="0" applyFont="1" applyBorder="1" applyAlignment="1" applyProtection="1">
      <alignment horizontal="center" vertical="center"/>
      <protection hidden="1"/>
    </xf>
    <xf numFmtId="0" fontId="100" fillId="0" borderId="26" xfId="0" applyFont="1" applyBorder="1" applyAlignment="1" applyProtection="1">
      <alignment horizontal="center" vertical="center"/>
      <protection hidden="1"/>
    </xf>
    <xf numFmtId="0" fontId="100" fillId="0" borderId="24" xfId="0" applyFont="1" applyBorder="1" applyAlignment="1" applyProtection="1">
      <alignment horizontal="center" vertical="center"/>
      <protection hidden="1"/>
    </xf>
    <xf numFmtId="0" fontId="100" fillId="0" borderId="8" xfId="0" applyFont="1" applyBorder="1" applyAlignment="1" applyProtection="1">
      <alignment horizontal="center" vertical="center"/>
      <protection hidden="1"/>
    </xf>
    <xf numFmtId="0" fontId="100" fillId="0" borderId="9" xfId="0" applyFont="1" applyBorder="1" applyAlignment="1" applyProtection="1">
      <alignment horizontal="center" vertical="center"/>
      <protection hidden="1"/>
    </xf>
    <xf numFmtId="0" fontId="48" fillId="0" borderId="63" xfId="0" quotePrefix="1" applyFont="1" applyBorder="1" applyAlignment="1" applyProtection="1">
      <alignment horizontal="right" vertical="center"/>
      <protection locked="0"/>
    </xf>
    <xf numFmtId="0" fontId="48" fillId="0" borderId="15" xfId="0" quotePrefix="1" applyFont="1" applyBorder="1" applyAlignment="1" applyProtection="1">
      <alignment horizontal="right" vertical="center"/>
      <protection locked="0"/>
    </xf>
    <xf numFmtId="0" fontId="105" fillId="0" borderId="62" xfId="0" applyFont="1" applyBorder="1" applyAlignment="1" applyProtection="1">
      <alignment horizontal="center" vertical="center" wrapText="1"/>
      <protection hidden="1"/>
    </xf>
    <xf numFmtId="0" fontId="125" fillId="0" borderId="61" xfId="0" applyFont="1" applyBorder="1" applyAlignment="1" applyProtection="1">
      <alignment horizontal="center" vertical="center"/>
      <protection locked="0"/>
    </xf>
    <xf numFmtId="0" fontId="125" fillId="0" borderId="2" xfId="0" applyFont="1" applyBorder="1" applyAlignment="1" applyProtection="1">
      <alignment horizontal="center" vertical="center"/>
      <protection locked="0"/>
    </xf>
    <xf numFmtId="0" fontId="125" fillId="0" borderId="3" xfId="0" applyFont="1" applyBorder="1" applyAlignment="1" applyProtection="1">
      <alignment horizontal="center" vertical="center"/>
      <protection locked="0"/>
    </xf>
    <xf numFmtId="0" fontId="125" fillId="0" borderId="18" xfId="0" applyFont="1" applyBorder="1" applyAlignment="1" applyProtection="1">
      <alignment horizontal="center" vertical="center"/>
      <protection locked="0"/>
    </xf>
    <xf numFmtId="0" fontId="125" fillId="0" borderId="0" xfId="0" applyFont="1" applyAlignment="1" applyProtection="1">
      <alignment horizontal="center" vertical="center"/>
      <protection locked="0"/>
    </xf>
    <xf numFmtId="0" fontId="125" fillId="0" borderId="6" xfId="0" applyFont="1" applyBorder="1" applyAlignment="1" applyProtection="1">
      <alignment horizontal="center" vertical="center"/>
      <protection locked="0"/>
    </xf>
    <xf numFmtId="0" fontId="125" fillId="0" borderId="63" xfId="0" applyFont="1" applyBorder="1" applyAlignment="1" applyProtection="1">
      <alignment horizontal="center" vertical="center"/>
      <protection locked="0"/>
    </xf>
    <xf numFmtId="0" fontId="125" fillId="0" borderId="15" xfId="0" applyFont="1" applyBorder="1" applyAlignment="1" applyProtection="1">
      <alignment horizontal="center" vertical="center"/>
      <protection locked="0"/>
    </xf>
    <xf numFmtId="0" fontId="125" fillId="0" borderId="62" xfId="0" applyFont="1" applyBorder="1" applyAlignment="1" applyProtection="1">
      <alignment horizontal="center" vertical="center"/>
      <protection locked="0"/>
    </xf>
    <xf numFmtId="177" fontId="102" fillId="0" borderId="31" xfId="0" applyNumberFormat="1" applyFont="1" applyBorder="1" applyAlignment="1" applyProtection="1">
      <alignment horizontal="left" vertical="center" wrapText="1"/>
      <protection hidden="1"/>
    </xf>
    <xf numFmtId="177" fontId="102" fillId="0" borderId="33" xfId="0" applyNumberFormat="1" applyFont="1" applyBorder="1" applyAlignment="1" applyProtection="1">
      <alignment horizontal="left" vertical="center" wrapText="1"/>
      <protection hidden="1"/>
    </xf>
    <xf numFmtId="177" fontId="102" fillId="0" borderId="34" xfId="0" applyNumberFormat="1" applyFont="1" applyBorder="1" applyAlignment="1" applyProtection="1">
      <alignment horizontal="left" vertical="center" wrapText="1"/>
      <protection hidden="1"/>
    </xf>
    <xf numFmtId="0" fontId="105" fillId="0" borderId="1" xfId="0" applyFont="1" applyBorder="1" applyAlignment="1" applyProtection="1">
      <alignment horizontal="left" vertical="center" wrapText="1"/>
      <protection hidden="1"/>
    </xf>
    <xf numFmtId="0" fontId="105" fillId="0" borderId="2" xfId="0" applyFont="1" applyBorder="1" applyAlignment="1" applyProtection="1">
      <alignment horizontal="left" vertical="center" wrapText="1"/>
      <protection hidden="1"/>
    </xf>
    <xf numFmtId="0" fontId="105" fillId="0" borderId="3" xfId="0" applyFont="1" applyBorder="1" applyAlignment="1" applyProtection="1">
      <alignment horizontal="left" vertical="center" wrapText="1"/>
      <protection hidden="1"/>
    </xf>
    <xf numFmtId="0" fontId="122" fillId="0" borderId="0" xfId="0" applyFont="1" applyAlignment="1" applyProtection="1">
      <alignment horizontal="right" vertical="center"/>
      <protection locked="0"/>
    </xf>
    <xf numFmtId="0" fontId="122" fillId="0" borderId="15" xfId="0" applyFont="1" applyBorder="1" applyAlignment="1" applyProtection="1">
      <alignment horizontal="right" vertical="center"/>
      <protection locked="0"/>
    </xf>
    <xf numFmtId="0" fontId="148" fillId="0" borderId="14" xfId="0" applyFont="1" applyBorder="1" applyAlignment="1" applyProtection="1">
      <alignment horizontal="left" wrapText="1"/>
      <protection hidden="1"/>
    </xf>
    <xf numFmtId="0" fontId="148" fillId="0" borderId="15" xfId="0" applyFont="1" applyBorder="1" applyAlignment="1" applyProtection="1">
      <alignment horizontal="left" wrapText="1"/>
      <protection hidden="1"/>
    </xf>
    <xf numFmtId="0" fontId="148" fillId="0" borderId="62" xfId="0" applyFont="1" applyBorder="1" applyAlignment="1" applyProtection="1">
      <alignment horizontal="left" wrapText="1"/>
      <protection hidden="1"/>
    </xf>
    <xf numFmtId="0" fontId="124" fillId="0" borderId="2" xfId="0" applyFont="1" applyBorder="1" applyAlignment="1" applyProtection="1">
      <alignment horizontal="right" vertical="center"/>
      <protection locked="0"/>
    </xf>
    <xf numFmtId="0" fontId="124" fillId="0" borderId="8" xfId="0" applyFont="1" applyBorder="1" applyAlignment="1" applyProtection="1">
      <alignment horizontal="right" vertical="center"/>
      <protection locked="0"/>
    </xf>
    <xf numFmtId="0" fontId="48" fillId="0" borderId="61" xfId="0" applyFont="1" applyBorder="1" applyAlignment="1" applyProtection="1">
      <alignment horizontal="right" vertical="center"/>
      <protection locked="0"/>
    </xf>
    <xf numFmtId="0" fontId="48" fillId="0" borderId="2" xfId="0" applyFont="1" applyBorder="1" applyAlignment="1" applyProtection="1">
      <alignment horizontal="right" vertical="center"/>
      <protection locked="0"/>
    </xf>
    <xf numFmtId="0" fontId="48" fillId="0" borderId="18" xfId="0" applyFont="1" applyBorder="1" applyAlignment="1" applyProtection="1">
      <alignment horizontal="right" vertical="center"/>
      <protection locked="0"/>
    </xf>
    <xf numFmtId="0" fontId="48" fillId="0" borderId="0" xfId="0" applyFont="1" applyAlignment="1" applyProtection="1">
      <alignment horizontal="right" vertical="center"/>
      <protection locked="0"/>
    </xf>
    <xf numFmtId="0" fontId="48" fillId="0" borderId="63" xfId="0" applyFont="1" applyBorder="1" applyAlignment="1" applyProtection="1">
      <alignment horizontal="right" vertical="center"/>
      <protection locked="0"/>
    </xf>
    <xf numFmtId="0" fontId="48" fillId="0" borderId="15" xfId="0" applyFont="1" applyBorder="1" applyAlignment="1" applyProtection="1">
      <alignment horizontal="right" vertical="center"/>
      <protection locked="0"/>
    </xf>
    <xf numFmtId="0" fontId="107" fillId="0" borderId="2" xfId="0" applyFont="1" applyBorder="1" applyProtection="1">
      <alignment vertical="center"/>
      <protection hidden="1"/>
    </xf>
    <xf numFmtId="0" fontId="107" fillId="0" borderId="3" xfId="0" applyFont="1" applyBorder="1" applyProtection="1">
      <alignment vertical="center"/>
      <protection hidden="1"/>
    </xf>
    <xf numFmtId="0" fontId="107" fillId="0" borderId="0" xfId="0" applyFont="1" applyProtection="1">
      <alignment vertical="center"/>
      <protection hidden="1"/>
    </xf>
    <xf numFmtId="0" fontId="107" fillId="0" borderId="6" xfId="0" applyFont="1" applyBorder="1" applyProtection="1">
      <alignment vertical="center"/>
      <protection hidden="1"/>
    </xf>
    <xf numFmtId="0" fontId="107" fillId="0" borderId="15" xfId="0" applyFont="1" applyBorder="1" applyProtection="1">
      <alignment vertical="center"/>
      <protection hidden="1"/>
    </xf>
    <xf numFmtId="0" fontId="107" fillId="0" borderId="62" xfId="0" applyFont="1" applyBorder="1" applyProtection="1">
      <alignment vertical="center"/>
      <protection hidden="1"/>
    </xf>
    <xf numFmtId="0" fontId="124" fillId="0" borderId="31" xfId="0" applyFont="1" applyBorder="1" applyAlignment="1" applyProtection="1">
      <alignment horizontal="center" vertical="center"/>
      <protection hidden="1"/>
    </xf>
    <xf numFmtId="0" fontId="124" fillId="0" borderId="33" xfId="0" applyFont="1" applyBorder="1" applyAlignment="1" applyProtection="1">
      <alignment horizontal="center" vertical="center"/>
      <protection hidden="1"/>
    </xf>
    <xf numFmtId="0" fontId="124" fillId="0" borderId="34" xfId="0" applyFont="1" applyBorder="1" applyAlignment="1" applyProtection="1">
      <alignment horizontal="center" vertical="center"/>
      <protection hidden="1"/>
    </xf>
    <xf numFmtId="0" fontId="102" fillId="0" borderId="31" xfId="0" applyFont="1" applyBorder="1" applyAlignment="1" applyProtection="1">
      <alignment horizontal="center" vertical="center"/>
      <protection hidden="1"/>
    </xf>
    <xf numFmtId="0" fontId="102" fillId="0" borderId="33" xfId="0" applyFont="1" applyBorder="1" applyAlignment="1" applyProtection="1">
      <alignment horizontal="center" vertical="center"/>
      <protection hidden="1"/>
    </xf>
    <xf numFmtId="0" fontId="102" fillId="0" borderId="34" xfId="0" applyFont="1" applyBorder="1" applyAlignment="1" applyProtection="1">
      <alignment horizontal="center" vertical="center"/>
      <protection hidden="1"/>
    </xf>
    <xf numFmtId="0" fontId="124" fillId="0" borderId="0" xfId="0" applyFont="1" applyAlignment="1" applyProtection="1">
      <alignment horizontal="left" vertical="center"/>
      <protection hidden="1"/>
    </xf>
    <xf numFmtId="0" fontId="105" fillId="0" borderId="19" xfId="0" applyFont="1" applyBorder="1" applyAlignment="1" applyProtection="1">
      <alignment horizontal="center" vertical="center" wrapText="1"/>
      <protection hidden="1"/>
    </xf>
    <xf numFmtId="0" fontId="105" fillId="0" borderId="5" xfId="0" applyFont="1" applyBorder="1" applyAlignment="1" applyProtection="1">
      <alignment horizontal="center" vertical="center" wrapText="1"/>
      <protection hidden="1"/>
    </xf>
    <xf numFmtId="0" fontId="105" fillId="0" borderId="16" xfId="0" applyFont="1" applyBorder="1" applyAlignment="1" applyProtection="1">
      <alignment horizontal="center" vertical="center" wrapText="1"/>
      <protection hidden="1"/>
    </xf>
    <xf numFmtId="0" fontId="119" fillId="0" borderId="0" xfId="0" applyFont="1" applyAlignment="1" applyProtection="1">
      <alignment horizontal="center" vertical="center"/>
      <protection hidden="1"/>
    </xf>
    <xf numFmtId="0" fontId="119" fillId="0" borderId="15" xfId="0" applyFont="1" applyBorder="1" applyAlignment="1" applyProtection="1">
      <alignment horizontal="center" vertical="center"/>
      <protection hidden="1"/>
    </xf>
    <xf numFmtId="0" fontId="122" fillId="0" borderId="0" xfId="0" applyFont="1" applyAlignment="1" applyProtection="1">
      <alignment horizontal="center" vertical="center"/>
      <protection hidden="1"/>
    </xf>
    <xf numFmtId="0" fontId="122" fillId="0" borderId="15" xfId="0" applyFont="1" applyBorder="1" applyAlignment="1" applyProtection="1">
      <alignment horizontal="center" vertical="center"/>
      <protection hidden="1"/>
    </xf>
    <xf numFmtId="177" fontId="124" fillId="0" borderId="0" xfId="0" applyNumberFormat="1" applyFont="1" applyAlignment="1" applyProtection="1">
      <alignment horizontal="center" vertical="center" shrinkToFit="1"/>
      <protection hidden="1"/>
    </xf>
    <xf numFmtId="177" fontId="124" fillId="0" borderId="15" xfId="0" applyNumberFormat="1" applyFont="1" applyBorder="1" applyAlignment="1" applyProtection="1">
      <alignment horizontal="center" vertical="center" shrinkToFit="1"/>
      <protection hidden="1"/>
    </xf>
    <xf numFmtId="0" fontId="120" fillId="0" borderId="31" xfId="0" applyFont="1" applyBorder="1" applyAlignment="1" applyProtection="1">
      <alignment horizontal="center" vertical="center" wrapText="1"/>
      <protection hidden="1"/>
    </xf>
    <xf numFmtId="0" fontId="120" fillId="0" borderId="33" xfId="0" applyFont="1" applyBorder="1" applyAlignment="1" applyProtection="1">
      <alignment horizontal="center" vertical="center" wrapText="1"/>
      <protection hidden="1"/>
    </xf>
    <xf numFmtId="0" fontId="120" fillId="0" borderId="34" xfId="0" applyFont="1" applyBorder="1" applyAlignment="1" applyProtection="1">
      <alignment horizontal="center" vertical="center" wrapText="1"/>
      <protection hidden="1"/>
    </xf>
    <xf numFmtId="177" fontId="124" fillId="0" borderId="7" xfId="0" applyNumberFormat="1" applyFont="1" applyBorder="1" applyAlignment="1" applyProtection="1">
      <alignment horizontal="center" vertical="center"/>
      <protection hidden="1"/>
    </xf>
    <xf numFmtId="177" fontId="124" fillId="0" borderId="8" xfId="0" applyNumberFormat="1" applyFont="1" applyBorder="1" applyAlignment="1" applyProtection="1">
      <alignment horizontal="center" vertical="center"/>
      <protection hidden="1"/>
    </xf>
    <xf numFmtId="177" fontId="124" fillId="0" borderId="9" xfId="0" applyNumberFormat="1" applyFont="1" applyBorder="1" applyAlignment="1" applyProtection="1">
      <alignment horizontal="center" vertical="center"/>
      <protection hidden="1"/>
    </xf>
    <xf numFmtId="0" fontId="102" fillId="0" borderId="111" xfId="0" applyFont="1" applyBorder="1" applyAlignment="1" applyProtection="1">
      <alignment horizontal="right" vertical="center"/>
      <protection locked="0"/>
    </xf>
    <xf numFmtId="0" fontId="167" fillId="0" borderId="6" xfId="0" applyFont="1" applyBorder="1" applyAlignment="1">
      <alignment horizontal="right" vertical="top"/>
    </xf>
    <xf numFmtId="0" fontId="66" fillId="0" borderId="255" xfId="0" applyFont="1" applyBorder="1" applyAlignment="1" applyProtection="1">
      <alignment horizontal="left" vertical="center" wrapText="1"/>
      <protection locked="0"/>
    </xf>
    <xf numFmtId="0" fontId="66" fillId="0" borderId="256" xfId="0" applyFont="1" applyBorder="1" applyAlignment="1" applyProtection="1">
      <alignment horizontal="left" vertical="center" wrapText="1"/>
      <protection locked="0"/>
    </xf>
    <xf numFmtId="0" fontId="66" fillId="0" borderId="257" xfId="0" applyFont="1" applyBorder="1" applyAlignment="1" applyProtection="1">
      <alignment horizontal="left" vertical="center" wrapText="1"/>
      <protection locked="0"/>
    </xf>
    <xf numFmtId="0" fontId="66" fillId="0" borderId="82" xfId="0" applyFont="1" applyBorder="1" applyAlignment="1" applyProtection="1">
      <alignment horizontal="left" vertical="center" wrapText="1"/>
      <protection locked="0"/>
    </xf>
    <xf numFmtId="0" fontId="66" fillId="0" borderId="83" xfId="0" applyFont="1" applyBorder="1" applyAlignment="1" applyProtection="1">
      <alignment horizontal="left" vertical="center" wrapText="1"/>
      <protection locked="0"/>
    </xf>
    <xf numFmtId="0" fontId="66" fillId="0" borderId="135" xfId="0" applyFont="1" applyBorder="1" applyAlignment="1" applyProtection="1">
      <alignment horizontal="left" vertical="center" wrapText="1"/>
      <protection locked="0"/>
    </xf>
    <xf numFmtId="0" fontId="66" fillId="0" borderId="41" xfId="0" applyFont="1" applyBorder="1" applyAlignment="1" applyProtection="1">
      <alignment horizontal="left" vertical="center" wrapText="1"/>
      <protection locked="0"/>
    </xf>
    <xf numFmtId="0" fontId="66" fillId="0" borderId="45" xfId="0" applyFont="1" applyBorder="1" applyAlignment="1" applyProtection="1">
      <alignment horizontal="left" vertical="center" wrapText="1"/>
      <protection locked="0"/>
    </xf>
    <xf numFmtId="0" fontId="66" fillId="0" borderId="46" xfId="0" applyFont="1" applyBorder="1" applyAlignment="1" applyProtection="1">
      <alignment horizontal="left" vertical="center" wrapText="1"/>
      <protection locked="0"/>
    </xf>
    <xf numFmtId="177" fontId="19" fillId="0" borderId="0" xfId="0" applyNumberFormat="1" applyFont="1" applyAlignment="1">
      <alignment horizontal="left" vertical="center"/>
    </xf>
    <xf numFmtId="0" fontId="66" fillId="0" borderId="160" xfId="0" applyFont="1" applyBorder="1" applyAlignment="1" applyProtection="1">
      <alignment horizontal="left" vertical="center" wrapText="1"/>
      <protection locked="0"/>
    </xf>
    <xf numFmtId="0" fontId="66" fillId="0" borderId="47" xfId="0" applyFont="1" applyBorder="1" applyAlignment="1" applyProtection="1">
      <alignment horizontal="left" vertical="center" wrapText="1"/>
      <protection locked="0"/>
    </xf>
    <xf numFmtId="0" fontId="66" fillId="0" borderId="158" xfId="0" applyFont="1" applyBorder="1" applyAlignment="1" applyProtection="1">
      <alignment horizontal="left" vertical="center" wrapText="1"/>
      <protection locked="0"/>
    </xf>
    <xf numFmtId="41" fontId="58" fillId="0" borderId="114" xfId="0" applyNumberFormat="1" applyFont="1" applyBorder="1" applyAlignment="1">
      <alignment horizontal="center" vertical="center"/>
    </xf>
    <xf numFmtId="0" fontId="57" fillId="0" borderId="0" xfId="0" applyFont="1" applyAlignment="1">
      <alignment horizontal="left"/>
    </xf>
    <xf numFmtId="41" fontId="221" fillId="0" borderId="52" xfId="0" applyNumberFormat="1" applyFont="1" applyBorder="1" applyAlignment="1" applyProtection="1">
      <alignment horizontal="center" vertical="center" wrapText="1"/>
      <protection locked="0"/>
    </xf>
    <xf numFmtId="41" fontId="12" fillId="0" borderId="52" xfId="0" applyNumberFormat="1" applyFont="1" applyBorder="1" applyAlignment="1" applyProtection="1">
      <alignment horizontal="center" vertical="center"/>
      <protection locked="0"/>
    </xf>
    <xf numFmtId="0" fontId="178" fillId="0" borderId="33" xfId="0" applyFont="1" applyBorder="1" applyAlignment="1">
      <alignment horizontal="center" vertical="center"/>
    </xf>
    <xf numFmtId="0" fontId="178" fillId="0" borderId="34" xfId="0" applyFont="1" applyBorder="1" applyAlignment="1">
      <alignment horizontal="center" vertical="center"/>
    </xf>
    <xf numFmtId="0" fontId="179" fillId="0" borderId="251" xfId="0" applyFont="1" applyBorder="1" applyAlignment="1" applyProtection="1">
      <alignment horizontal="center" vertical="center" wrapText="1"/>
      <protection locked="0" hidden="1"/>
    </xf>
    <xf numFmtId="0" fontId="179" fillId="0" borderId="202" xfId="0" applyFont="1" applyBorder="1" applyAlignment="1" applyProtection="1">
      <alignment horizontal="center" vertical="center" wrapText="1"/>
      <protection locked="0" hidden="1"/>
    </xf>
    <xf numFmtId="0" fontId="179" fillId="0" borderId="76" xfId="0" applyFont="1" applyBorder="1" applyAlignment="1" applyProtection="1">
      <alignment horizontal="center" vertical="center"/>
      <protection locked="0" hidden="1"/>
    </xf>
    <xf numFmtId="0" fontId="179" fillId="0" borderId="20" xfId="0" applyFont="1" applyBorder="1" applyAlignment="1" applyProtection="1">
      <alignment horizontal="center" vertical="center"/>
      <protection locked="0" hidden="1"/>
    </xf>
    <xf numFmtId="0" fontId="179" fillId="0" borderId="21" xfId="0" applyFont="1" applyBorder="1" applyAlignment="1" applyProtection="1">
      <alignment horizontal="center" vertical="center"/>
      <protection locked="0" hidden="1"/>
    </xf>
    <xf numFmtId="0" fontId="179" fillId="0" borderId="72" xfId="0" applyFont="1" applyBorder="1" applyAlignment="1" applyProtection="1">
      <alignment horizontal="center" vertical="center"/>
      <protection locked="0" hidden="1"/>
    </xf>
    <xf numFmtId="0" fontId="179" fillId="0" borderId="8" xfId="0" applyFont="1" applyBorder="1" applyAlignment="1" applyProtection="1">
      <alignment horizontal="center" vertical="center"/>
      <protection locked="0" hidden="1"/>
    </xf>
    <xf numFmtId="0" fontId="179" fillId="0" borderId="25" xfId="0" applyFont="1" applyBorder="1" applyAlignment="1" applyProtection="1">
      <alignment horizontal="center" vertical="center"/>
      <protection locked="0" hidden="1"/>
    </xf>
    <xf numFmtId="0" fontId="19" fillId="0" borderId="0" xfId="0" applyFont="1" applyAlignment="1">
      <alignment horizontal="center"/>
    </xf>
    <xf numFmtId="0" fontId="19" fillId="0" borderId="0" xfId="0" applyFont="1" applyAlignment="1">
      <alignment horizontal="left"/>
    </xf>
    <xf numFmtId="0" fontId="57" fillId="0" borderId="0" xfId="0" applyFont="1" applyAlignment="1">
      <alignment horizontal="center"/>
    </xf>
    <xf numFmtId="0" fontId="169" fillId="0" borderId="52" xfId="0" applyFont="1" applyBorder="1" applyAlignment="1">
      <alignment horizontal="left" vertical="center" wrapText="1"/>
    </xf>
    <xf numFmtId="41" fontId="58" fillId="11" borderId="63" xfId="0" applyNumberFormat="1" applyFont="1" applyFill="1" applyBorder="1" applyAlignment="1" applyProtection="1">
      <alignment horizontal="right" vertical="center"/>
      <protection locked="0"/>
    </xf>
    <xf numFmtId="41" fontId="58" fillId="11" borderId="15" xfId="0" applyNumberFormat="1" applyFont="1" applyFill="1" applyBorder="1" applyAlignment="1" applyProtection="1">
      <alignment horizontal="right" vertical="center"/>
      <protection locked="0"/>
    </xf>
    <xf numFmtId="0" fontId="57" fillId="0" borderId="15" xfId="0" applyFont="1" applyBorder="1" applyAlignment="1">
      <alignment horizontal="center" vertical="center"/>
    </xf>
    <xf numFmtId="0" fontId="169" fillId="0" borderId="22" xfId="0" applyFont="1" applyBorder="1" applyAlignment="1">
      <alignment horizontal="center" vertical="center" wrapText="1"/>
    </xf>
    <xf numFmtId="0" fontId="169" fillId="0" borderId="20" xfId="0" applyFont="1" applyBorder="1" applyAlignment="1">
      <alignment horizontal="center" vertical="center" wrapText="1"/>
    </xf>
    <xf numFmtId="0" fontId="169" fillId="0" borderId="21" xfId="0" applyFont="1" applyBorder="1" applyAlignment="1">
      <alignment horizontal="center" vertical="center" wrapText="1"/>
    </xf>
    <xf numFmtId="3" fontId="12" fillId="0" borderId="52" xfId="0" applyNumberFormat="1" applyFont="1" applyBorder="1" applyAlignment="1" applyProtection="1">
      <alignment horizontal="center" vertical="center" wrapText="1"/>
      <protection locked="0"/>
    </xf>
    <xf numFmtId="3" fontId="12" fillId="0" borderId="122" xfId="0" applyNumberFormat="1" applyFont="1" applyBorder="1" applyAlignment="1" applyProtection="1">
      <alignment horizontal="center" vertical="center"/>
      <protection locked="0"/>
    </xf>
    <xf numFmtId="177" fontId="58" fillId="0" borderId="114" xfId="0" applyNumberFormat="1" applyFont="1" applyBorder="1" applyAlignment="1">
      <alignment horizontal="center" vertical="center"/>
    </xf>
    <xf numFmtId="177" fontId="58" fillId="0" borderId="164" xfId="0" applyNumberFormat="1" applyFont="1" applyBorder="1" applyAlignment="1">
      <alignment horizontal="center" vertical="center"/>
    </xf>
    <xf numFmtId="0" fontId="7" fillId="0" borderId="52" xfId="0" applyFont="1" applyBorder="1" applyAlignment="1">
      <alignment horizontal="center" vertical="center" wrapText="1"/>
    </xf>
    <xf numFmtId="177" fontId="20" fillId="0" borderId="60" xfId="0" applyNumberFormat="1" applyFont="1" applyBorder="1" applyAlignment="1">
      <alignment horizontal="center" vertical="center"/>
    </xf>
    <xf numFmtId="0" fontId="7" fillId="0" borderId="137" xfId="0" applyFont="1" applyBorder="1" applyAlignment="1">
      <alignment horizontal="center" vertical="center" wrapText="1"/>
    </xf>
    <xf numFmtId="177" fontId="20" fillId="0" borderId="130" xfId="0" applyNumberFormat="1" applyFont="1" applyBorder="1" applyAlignment="1">
      <alignment horizontal="center" vertical="center"/>
    </xf>
    <xf numFmtId="41" fontId="58" fillId="0" borderId="63" xfId="0" applyNumberFormat="1" applyFont="1" applyBorder="1" applyAlignment="1">
      <alignment horizontal="center" vertical="center"/>
    </xf>
    <xf numFmtId="41" fontId="152" fillId="0" borderId="17" xfId="0" applyNumberFormat="1" applyFont="1" applyBorder="1" applyAlignment="1" applyProtection="1">
      <alignment horizontal="center" vertical="center" wrapText="1"/>
      <protection locked="0"/>
    </xf>
    <xf numFmtId="41" fontId="152" fillId="0" borderId="11" xfId="0" applyNumberFormat="1" applyFont="1" applyBorder="1" applyAlignment="1" applyProtection="1">
      <alignment horizontal="center" vertical="center" wrapText="1"/>
      <protection locked="0"/>
    </xf>
    <xf numFmtId="0" fontId="7" fillId="0" borderId="131" xfId="0" applyFont="1" applyBorder="1" applyAlignment="1">
      <alignment horizontal="left" vertical="center"/>
    </xf>
    <xf numFmtId="0" fontId="7" fillId="0" borderId="33" xfId="0" applyFont="1" applyBorder="1" applyAlignment="1">
      <alignment horizontal="left" vertical="center"/>
    </xf>
    <xf numFmtId="0" fontId="7" fillId="10" borderId="1"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7" fillId="10" borderId="7" xfId="0" applyFont="1" applyFill="1" applyBorder="1" applyAlignment="1">
      <alignment horizontal="center" vertical="center" wrapText="1"/>
    </xf>
    <xf numFmtId="0" fontId="7" fillId="10" borderId="8"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0" borderId="4" xfId="0" applyFont="1" applyBorder="1" applyAlignment="1">
      <alignment horizontal="center" vertical="center"/>
    </xf>
    <xf numFmtId="0" fontId="12"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7" fillId="10" borderId="19" xfId="0" applyFont="1" applyFill="1" applyBorder="1" applyAlignment="1">
      <alignment horizontal="center" vertical="center" wrapText="1"/>
    </xf>
    <xf numFmtId="0" fontId="7" fillId="10" borderId="25" xfId="0" applyFont="1" applyFill="1" applyBorder="1" applyAlignment="1">
      <alignment horizontal="center" vertical="center" wrapText="1"/>
    </xf>
    <xf numFmtId="0" fontId="7" fillId="10" borderId="61" xfId="0" applyFont="1" applyFill="1" applyBorder="1" applyAlignment="1">
      <alignment horizontal="center" vertical="center" wrapText="1"/>
    </xf>
    <xf numFmtId="0" fontId="7" fillId="10" borderId="24" xfId="0" applyFont="1" applyFill="1" applyBorder="1" applyAlignment="1">
      <alignment horizontal="center" vertical="center" wrapText="1"/>
    </xf>
    <xf numFmtId="0" fontId="7" fillId="10" borderId="110" xfId="0" applyFont="1" applyFill="1" applyBorder="1" applyAlignment="1">
      <alignment horizontal="center" vertical="center" wrapText="1"/>
    </xf>
    <xf numFmtId="0" fontId="7" fillId="10" borderId="81" xfId="0" applyFont="1" applyFill="1" applyBorder="1" applyAlignment="1">
      <alignment horizontal="center" vertical="center" wrapText="1"/>
    </xf>
    <xf numFmtId="0" fontId="7" fillId="10" borderId="61" xfId="0" applyFont="1" applyFill="1" applyBorder="1" applyAlignment="1">
      <alignment horizontal="center" vertical="center"/>
    </xf>
    <xf numFmtId="0" fontId="7" fillId="10" borderId="19" xfId="0" applyFont="1" applyFill="1" applyBorder="1" applyAlignment="1">
      <alignment horizontal="center" vertical="center"/>
    </xf>
    <xf numFmtId="0" fontId="7" fillId="10" borderId="24" xfId="0" applyFont="1" applyFill="1" applyBorder="1" applyAlignment="1">
      <alignment horizontal="center" vertical="center"/>
    </xf>
    <xf numFmtId="0" fontId="7" fillId="10" borderId="25" xfId="0" applyFont="1" applyFill="1" applyBorder="1" applyAlignment="1">
      <alignment horizontal="center" vertical="center"/>
    </xf>
    <xf numFmtId="0" fontId="7" fillId="10" borderId="110" xfId="0" applyFont="1" applyFill="1" applyBorder="1" applyAlignment="1">
      <alignment horizontal="center" vertical="center" shrinkToFit="1"/>
    </xf>
    <xf numFmtId="0" fontId="7" fillId="10" borderId="81" xfId="0" applyFont="1" applyFill="1" applyBorder="1" applyAlignment="1">
      <alignment horizontal="center" vertical="center" shrinkToFit="1"/>
    </xf>
    <xf numFmtId="0" fontId="7" fillId="0" borderId="61" xfId="0" applyFont="1" applyBorder="1" applyAlignment="1">
      <alignment horizontal="center" vertical="center"/>
    </xf>
    <xf numFmtId="0" fontId="7" fillId="0" borderId="19" xfId="0" applyFont="1" applyBorder="1" applyAlignment="1">
      <alignment horizontal="center" vertical="center"/>
    </xf>
    <xf numFmtId="0" fontId="7" fillId="0" borderId="24" xfId="0" applyFont="1" applyBorder="1" applyAlignment="1">
      <alignment horizontal="center" vertical="center"/>
    </xf>
    <xf numFmtId="0" fontId="7" fillId="0" borderId="8" xfId="0" applyFont="1" applyBorder="1" applyAlignment="1">
      <alignment horizontal="center" vertical="center"/>
    </xf>
    <xf numFmtId="0" fontId="7" fillId="0" borderId="25" xfId="0" applyFont="1" applyBorder="1" applyAlignment="1">
      <alignment horizontal="center" vertical="center"/>
    </xf>
    <xf numFmtId="0" fontId="12" fillId="17" borderId="58" xfId="0" applyFont="1" applyFill="1" applyBorder="1" applyAlignment="1">
      <alignment horizontal="center" vertical="center" wrapText="1"/>
    </xf>
    <xf numFmtId="0" fontId="12" fillId="17" borderId="111" xfId="0" applyFont="1" applyFill="1" applyBorder="1" applyAlignment="1">
      <alignment horizontal="center" vertical="center" wrapText="1"/>
    </xf>
    <xf numFmtId="0" fontId="163" fillId="0" borderId="16" xfId="0" applyFont="1" applyBorder="1" applyAlignment="1">
      <alignment horizontal="center" vertical="center" wrapText="1"/>
    </xf>
    <xf numFmtId="0" fontId="22" fillId="0" borderId="17" xfId="0" applyFont="1" applyBorder="1" applyAlignment="1">
      <alignment horizontal="center" vertical="center"/>
    </xf>
    <xf numFmtId="0" fontId="22" fillId="0" borderId="11" xfId="0" applyFont="1" applyBorder="1" applyAlignment="1">
      <alignment horizontal="center" vertical="center"/>
    </xf>
    <xf numFmtId="0" fontId="47" fillId="0" borderId="0" xfId="0" applyFont="1" applyAlignment="1">
      <alignment horizontal="distributed" vertical="center" wrapText="1"/>
    </xf>
    <xf numFmtId="0" fontId="47" fillId="0" borderId="0" xfId="0" applyFont="1" applyAlignment="1">
      <alignment horizontal="left" vertical="center" wrapText="1"/>
    </xf>
    <xf numFmtId="0" fontId="47" fillId="0" borderId="103" xfId="0" applyFont="1" applyBorder="1" applyAlignment="1">
      <alignment horizontal="left" vertical="center"/>
    </xf>
    <xf numFmtId="0" fontId="47" fillId="0" borderId="98" xfId="0" applyFont="1" applyBorder="1" applyAlignment="1">
      <alignment horizontal="left" vertical="center"/>
    </xf>
    <xf numFmtId="0" fontId="47" fillId="0" borderId="81" xfId="0" applyFont="1" applyBorder="1" applyAlignment="1">
      <alignment horizontal="left" vertical="center"/>
    </xf>
    <xf numFmtId="0" fontId="47" fillId="0" borderId="103" xfId="0" applyFont="1" applyBorder="1" applyAlignment="1">
      <alignment horizontal="left" vertical="top"/>
    </xf>
    <xf numFmtId="0" fontId="47" fillId="0" borderId="98" xfId="0" applyFont="1" applyBorder="1" applyAlignment="1">
      <alignment horizontal="left" vertical="top"/>
    </xf>
    <xf numFmtId="0" fontId="47" fillId="0" borderId="81" xfId="0" applyFont="1" applyBorder="1" applyAlignment="1">
      <alignment horizontal="left" vertical="top"/>
    </xf>
    <xf numFmtId="0" fontId="47" fillId="0" borderId="18" xfId="0" applyFont="1" applyBorder="1" applyAlignment="1">
      <alignment horizontal="left" vertical="top" wrapText="1"/>
    </xf>
    <xf numFmtId="0" fontId="47" fillId="0" borderId="0" xfId="0" applyFont="1" applyAlignment="1">
      <alignment horizontal="left" vertical="top" wrapText="1"/>
    </xf>
    <xf numFmtId="0" fontId="47" fillId="0" borderId="24" xfId="0" applyFont="1" applyBorder="1" applyAlignment="1">
      <alignment horizontal="left" vertical="top" wrapText="1"/>
    </xf>
    <xf numFmtId="0" fontId="47" fillId="0" borderId="8" xfId="0" applyFont="1" applyBorder="1" applyAlignment="1">
      <alignment horizontal="left" vertical="top" wrapText="1"/>
    </xf>
    <xf numFmtId="0" fontId="47" fillId="0" borderId="22" xfId="0" applyFont="1" applyBorder="1" applyAlignment="1">
      <alignment horizontal="left" vertical="top" wrapText="1"/>
    </xf>
    <xf numFmtId="0" fontId="47" fillId="0" borderId="20" xfId="0" applyFont="1" applyBorder="1" applyAlignment="1">
      <alignment horizontal="left" vertical="top" wrapText="1"/>
    </xf>
    <xf numFmtId="0" fontId="47" fillId="0" borderId="21" xfId="0" applyFont="1" applyBorder="1" applyAlignment="1">
      <alignment horizontal="left" vertical="top" wrapText="1"/>
    </xf>
    <xf numFmtId="0" fontId="47" fillId="0" borderId="25" xfId="0" applyFont="1" applyBorder="1" applyAlignment="1">
      <alignment horizontal="left" vertical="top" wrapText="1"/>
    </xf>
    <xf numFmtId="0" fontId="47" fillId="0" borderId="22" xfId="0" applyFont="1" applyBorder="1" applyAlignment="1">
      <alignment horizontal="left" vertical="center" wrapText="1"/>
    </xf>
    <xf numFmtId="0" fontId="47" fillId="0" borderId="20" xfId="0" applyFont="1" applyBorder="1" applyAlignment="1">
      <alignment horizontal="left" vertical="center" wrapText="1"/>
    </xf>
    <xf numFmtId="0" fontId="47" fillId="0" borderId="21" xfId="0" applyFont="1" applyBorder="1" applyAlignment="1">
      <alignment horizontal="left" vertical="center" wrapText="1"/>
    </xf>
    <xf numFmtId="0" fontId="47" fillId="0" borderId="24" xfId="0" applyFont="1" applyBorder="1" applyAlignment="1">
      <alignment horizontal="left" vertical="center" wrapText="1"/>
    </xf>
    <xf numFmtId="0" fontId="47" fillId="0" borderId="8" xfId="0" applyFont="1" applyBorder="1" applyAlignment="1">
      <alignment horizontal="left" vertical="center" wrapText="1"/>
    </xf>
    <xf numFmtId="0" fontId="47" fillId="0" borderId="25" xfId="0" applyFont="1" applyBorder="1" applyAlignment="1">
      <alignment horizontal="left" vertical="center" wrapText="1"/>
    </xf>
    <xf numFmtId="0" fontId="47" fillId="0" borderId="22"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17" xfId="0" applyFont="1" applyBorder="1" applyAlignment="1">
      <alignment horizontal="left" vertical="top" wrapText="1"/>
    </xf>
    <xf numFmtId="0" fontId="47" fillId="0" borderId="11" xfId="0" applyFont="1" applyBorder="1" applyAlignment="1">
      <alignment horizontal="left" vertical="top" wrapText="1"/>
    </xf>
    <xf numFmtId="0" fontId="47" fillId="0" borderId="12" xfId="0" applyFont="1" applyBorder="1" applyAlignment="1">
      <alignment horizontal="left" vertical="top" wrapText="1"/>
    </xf>
    <xf numFmtId="0" fontId="47" fillId="0" borderId="17" xfId="0" applyFont="1" applyBorder="1" applyAlignment="1">
      <alignment horizontal="left" vertical="center" wrapText="1"/>
    </xf>
    <xf numFmtId="0" fontId="47" fillId="0" borderId="11" xfId="0" applyFont="1" applyBorder="1" applyAlignment="1">
      <alignment horizontal="left" vertical="center" wrapText="1"/>
    </xf>
    <xf numFmtId="0" fontId="47" fillId="0" borderId="12" xfId="0" applyFont="1" applyBorder="1" applyAlignment="1">
      <alignment horizontal="left" vertical="center" wrapText="1"/>
    </xf>
    <xf numFmtId="0" fontId="47" fillId="0" borderId="17" xfId="0" applyFont="1" applyBorder="1" applyAlignment="1">
      <alignment horizontal="left" vertical="center"/>
    </xf>
    <xf numFmtId="0" fontId="47" fillId="0" borderId="11" xfId="0" applyFont="1" applyBorder="1" applyAlignment="1">
      <alignment horizontal="left" vertical="center"/>
    </xf>
    <xf numFmtId="0" fontId="47" fillId="0" borderId="12" xfId="0" applyFont="1" applyBorder="1" applyAlignment="1">
      <alignment horizontal="left" vertical="center"/>
    </xf>
    <xf numFmtId="0" fontId="47" fillId="0" borderId="0" xfId="0" applyFont="1" applyAlignment="1">
      <alignment horizontal="distributed" vertical="top" wrapText="1"/>
    </xf>
    <xf numFmtId="0" fontId="47" fillId="0" borderId="0" xfId="0" applyFont="1" applyAlignment="1">
      <alignment horizontal="distributed" vertical="distributed" wrapText="1"/>
    </xf>
    <xf numFmtId="0" fontId="47" fillId="0" borderId="0" xfId="0" applyFont="1" applyAlignment="1">
      <alignment horizontal="distributed" vertical="center"/>
    </xf>
    <xf numFmtId="0" fontId="44" fillId="0" borderId="226" xfId="0" applyFont="1" applyBorder="1" applyAlignment="1">
      <alignment horizontal="center" vertical="center" wrapText="1"/>
    </xf>
    <xf numFmtId="0" fontId="44" fillId="0" borderId="0" xfId="0" applyFont="1" applyAlignment="1">
      <alignment horizontal="center" vertical="center" wrapText="1"/>
    </xf>
    <xf numFmtId="0" fontId="44" fillId="0" borderId="227" xfId="0" applyFont="1" applyBorder="1" applyAlignment="1">
      <alignment horizontal="center" vertical="center" wrapText="1"/>
    </xf>
    <xf numFmtId="0" fontId="44" fillId="0" borderId="226" xfId="0" applyFont="1" applyBorder="1" applyAlignment="1">
      <alignment horizontal="left" vertical="center" wrapText="1"/>
    </xf>
    <xf numFmtId="0" fontId="44" fillId="0" borderId="0" xfId="0" applyFont="1" applyAlignment="1">
      <alignment horizontal="left" vertical="center" wrapText="1"/>
    </xf>
    <xf numFmtId="0" fontId="44" fillId="0" borderId="227" xfId="0" applyFont="1" applyBorder="1" applyAlignment="1">
      <alignment horizontal="left" vertical="center" wrapText="1"/>
    </xf>
    <xf numFmtId="0" fontId="44" fillId="0" borderId="229" xfId="0" applyFont="1" applyBorder="1" applyAlignment="1">
      <alignment horizontal="left" vertical="center" wrapText="1"/>
    </xf>
    <xf numFmtId="0" fontId="44" fillId="0" borderId="0" xfId="0" applyFont="1" applyAlignment="1">
      <alignment horizontal="right" vertical="center" wrapText="1"/>
    </xf>
    <xf numFmtId="0" fontId="44" fillId="0" borderId="0" xfId="0" applyFont="1" applyAlignment="1">
      <alignment horizontal="center" vertical="center"/>
    </xf>
    <xf numFmtId="0" fontId="44" fillId="0" borderId="8" xfId="0" applyFont="1" applyBorder="1" applyAlignment="1">
      <alignment horizontal="center" vertical="center" wrapText="1"/>
    </xf>
    <xf numFmtId="0" fontId="44" fillId="0" borderId="17" xfId="0" applyFont="1" applyBorder="1" applyAlignment="1">
      <alignment horizontal="justify" vertical="center" wrapText="1"/>
    </xf>
    <xf numFmtId="0" fontId="44" fillId="0" borderId="11" xfId="0" applyFont="1" applyBorder="1" applyAlignment="1">
      <alignment horizontal="justify" vertical="center" wrapText="1"/>
    </xf>
    <xf numFmtId="0" fontId="44" fillId="0" borderId="12" xfId="0" applyFont="1" applyBorder="1" applyAlignment="1">
      <alignment horizontal="justify" vertical="center" wrapText="1"/>
    </xf>
    <xf numFmtId="0" fontId="44" fillId="0" borderId="24" xfId="0" applyFont="1" applyBorder="1" applyAlignment="1">
      <alignment horizontal="center" vertical="center" wrapText="1"/>
    </xf>
    <xf numFmtId="0" fontId="44" fillId="0" borderId="8" xfId="0" applyFont="1" applyBorder="1" applyAlignment="1">
      <alignment horizontal="left" vertical="center" wrapText="1"/>
    </xf>
    <xf numFmtId="0" fontId="44" fillId="0" borderId="8" xfId="0" applyFont="1" applyBorder="1" applyAlignment="1">
      <alignment horizontal="right" vertical="center" wrapText="1"/>
    </xf>
    <xf numFmtId="0" fontId="100" fillId="0" borderId="8" xfId="0" applyFont="1" applyBorder="1" applyAlignment="1" applyProtection="1">
      <alignment horizontal="center" vertical="center"/>
      <protection locked="0"/>
    </xf>
    <xf numFmtId="0" fontId="44" fillId="0" borderId="25" xfId="0" applyFont="1" applyBorder="1" applyAlignment="1">
      <alignment horizontal="center" vertical="center" wrapText="1"/>
    </xf>
    <xf numFmtId="0" fontId="44" fillId="0" borderId="18" xfId="0" applyFont="1" applyBorder="1" applyAlignment="1">
      <alignment horizontal="center" vertical="center" wrapText="1"/>
    </xf>
    <xf numFmtId="0" fontId="100" fillId="0" borderId="0" xfId="0" applyFont="1" applyAlignment="1" applyProtection="1">
      <alignment horizontal="center" vertical="center" wrapText="1"/>
      <protection locked="0"/>
    </xf>
    <xf numFmtId="0" fontId="44" fillId="0" borderId="5" xfId="0" applyFont="1" applyBorder="1" applyAlignment="1">
      <alignment horizontal="center" vertical="center" wrapText="1"/>
    </xf>
    <xf numFmtId="0" fontId="47" fillId="0" borderId="0" xfId="0" applyFont="1" applyAlignment="1" applyProtection="1">
      <alignment horizontal="center" vertical="center" wrapText="1"/>
      <protection locked="0"/>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8" xfId="0" applyFont="1" applyBorder="1" applyAlignment="1" applyProtection="1">
      <alignment horizontal="right" vertical="center"/>
      <protection locked="0"/>
    </xf>
    <xf numFmtId="0" fontId="44" fillId="0" borderId="221" xfId="0" applyFont="1" applyBorder="1" applyAlignment="1">
      <alignment horizontal="center" vertical="center" wrapText="1"/>
    </xf>
    <xf numFmtId="0" fontId="44" fillId="0" borderId="222" xfId="0" applyFont="1" applyBorder="1" applyAlignment="1">
      <alignment horizontal="center" vertical="center" wrapText="1"/>
    </xf>
    <xf numFmtId="0" fontId="44" fillId="0" borderId="103" xfId="0" applyFont="1" applyBorder="1" applyAlignment="1">
      <alignment horizontal="center" wrapText="1"/>
    </xf>
    <xf numFmtId="0" fontId="44" fillId="0" borderId="98" xfId="0" applyFont="1" applyBorder="1" applyAlignment="1">
      <alignment horizontal="center" wrapText="1"/>
    </xf>
    <xf numFmtId="0" fontId="44" fillId="0" borderId="22" xfId="0" applyFont="1" applyBorder="1" applyAlignment="1">
      <alignment horizontal="left" wrapText="1"/>
    </xf>
    <xf numFmtId="0" fontId="44" fillId="0" borderId="20" xfId="0" applyFont="1" applyBorder="1" applyAlignment="1">
      <alignment horizontal="left" wrapText="1"/>
    </xf>
    <xf numFmtId="0" fontId="44" fillId="0" borderId="17"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12" xfId="0" applyFont="1" applyBorder="1" applyAlignment="1">
      <alignment horizontal="center" vertical="center" wrapText="1"/>
    </xf>
    <xf numFmtId="0" fontId="47" fillId="0" borderId="11" xfId="0" applyFont="1" applyBorder="1" applyAlignment="1" applyProtection="1">
      <alignment horizontal="right" vertical="center"/>
      <protection locked="0"/>
    </xf>
    <xf numFmtId="0" fontId="47" fillId="0" borderId="17" xfId="0" applyFont="1" applyBorder="1" applyAlignment="1" applyProtection="1">
      <alignment horizontal="right" vertical="center" wrapText="1"/>
      <protection locked="0"/>
    </xf>
    <xf numFmtId="0" fontId="47" fillId="0" borderId="11" xfId="0" applyFont="1" applyBorder="1" applyAlignment="1" applyProtection="1">
      <alignment horizontal="right" vertical="center" wrapText="1"/>
      <protection locked="0"/>
    </xf>
    <xf numFmtId="0" fontId="102" fillId="0" borderId="22" xfId="0" applyFont="1" applyBorder="1" applyAlignment="1">
      <alignment horizontal="right" vertical="center" wrapText="1"/>
    </xf>
    <xf numFmtId="0" fontId="102" fillId="0" borderId="20" xfId="0" applyFont="1" applyBorder="1" applyAlignment="1">
      <alignment horizontal="right" vertical="center" wrapText="1"/>
    </xf>
    <xf numFmtId="0" fontId="102" fillId="0" borderId="24" xfId="0" applyFont="1" applyBorder="1" applyAlignment="1">
      <alignment horizontal="right" vertical="center" wrapText="1"/>
    </xf>
    <xf numFmtId="0" fontId="102" fillId="0" borderId="8" xfId="0" applyFont="1" applyBorder="1" applyAlignment="1">
      <alignment horizontal="right" vertical="center" wrapText="1"/>
    </xf>
    <xf numFmtId="0" fontId="44" fillId="0" borderId="98" xfId="0" applyFont="1" applyBorder="1" applyAlignment="1">
      <alignment horizontal="justify" vertical="center" wrapText="1"/>
    </xf>
    <xf numFmtId="0" fontId="44" fillId="0" borderId="81" xfId="0" applyFont="1" applyBorder="1" applyAlignment="1">
      <alignment horizontal="justify" vertical="center" wrapText="1"/>
    </xf>
    <xf numFmtId="0" fontId="44" fillId="0" borderId="0" xfId="0" applyFont="1" applyAlignment="1">
      <alignment horizontal="justify" vertical="center" wrapText="1"/>
    </xf>
    <xf numFmtId="0" fontId="44" fillId="0" borderId="5" xfId="0" applyFont="1" applyBorder="1" applyAlignment="1">
      <alignment horizontal="justify" vertical="center" wrapText="1"/>
    </xf>
    <xf numFmtId="0" fontId="44" fillId="0" borderId="22" xfId="0" applyFont="1" applyBorder="1" applyAlignment="1">
      <alignment horizontal="center" vertical="center" wrapText="1"/>
    </xf>
    <xf numFmtId="0" fontId="44" fillId="0" borderId="20" xfId="0" applyFont="1" applyBorder="1" applyAlignment="1">
      <alignment horizontal="left" vertical="center" wrapText="1"/>
    </xf>
    <xf numFmtId="177" fontId="47" fillId="0" borderId="20" xfId="0" applyNumberFormat="1" applyFont="1" applyBorder="1" applyAlignment="1" applyProtection="1">
      <alignment horizontal="right" vertical="center" wrapText="1"/>
      <protection hidden="1"/>
    </xf>
    <xf numFmtId="177" fontId="47" fillId="0" borderId="8" xfId="0" applyNumberFormat="1" applyFont="1" applyBorder="1" applyAlignment="1" applyProtection="1">
      <alignment horizontal="right" vertical="center" wrapText="1"/>
      <protection hidden="1"/>
    </xf>
    <xf numFmtId="177" fontId="47" fillId="0" borderId="20" xfId="0" applyNumberFormat="1" applyFont="1" applyBorder="1" applyAlignment="1" applyProtection="1">
      <alignment horizontal="right" vertical="center"/>
      <protection hidden="1"/>
    </xf>
    <xf numFmtId="0" fontId="44" fillId="0" borderId="20" xfId="0" applyFont="1" applyBorder="1" applyAlignment="1" applyProtection="1">
      <alignment horizontal="right" vertical="center" wrapText="1"/>
      <protection hidden="1"/>
    </xf>
    <xf numFmtId="0" fontId="44" fillId="0" borderId="18" xfId="0" applyFont="1" applyBorder="1" applyAlignment="1">
      <alignment horizontal="justify" vertical="center" wrapText="1"/>
    </xf>
    <xf numFmtId="0" fontId="44" fillId="0" borderId="103" xfId="0" applyFont="1" applyBorder="1" applyAlignment="1">
      <alignment horizontal="justify" vertical="center" wrapText="1"/>
    </xf>
    <xf numFmtId="0" fontId="44" fillId="0" borderId="22" xfId="0" applyFont="1" applyBorder="1" applyAlignment="1">
      <alignment horizontal="right" vertical="center" wrapText="1"/>
    </xf>
    <xf numFmtId="0" fontId="44" fillId="0" borderId="20" xfId="0" applyFont="1" applyBorder="1" applyAlignment="1">
      <alignment horizontal="right" vertical="center" wrapText="1"/>
    </xf>
    <xf numFmtId="0" fontId="44" fillId="0" borderId="24" xfId="0" applyFont="1" applyBorder="1" applyAlignment="1">
      <alignment horizontal="right" vertical="center" wrapText="1"/>
    </xf>
    <xf numFmtId="0" fontId="44" fillId="0" borderId="18" xfId="0" applyFont="1" applyBorder="1" applyAlignment="1">
      <alignment horizontal="center" vertical="center"/>
    </xf>
    <xf numFmtId="177" fontId="47" fillId="0" borderId="0" xfId="0" applyNumberFormat="1" applyFont="1" applyAlignment="1">
      <alignment horizontal="left" vertical="center" wrapText="1"/>
    </xf>
    <xf numFmtId="177" fontId="47" fillId="0" borderId="5" xfId="0" applyNumberFormat="1" applyFont="1" applyBorder="1" applyAlignment="1">
      <alignment horizontal="left" vertical="center" wrapText="1"/>
    </xf>
    <xf numFmtId="0" fontId="44" fillId="0" borderId="22" xfId="0" applyFont="1" applyBorder="1" applyAlignment="1">
      <alignment horizontal="justify" vertical="center" wrapText="1"/>
    </xf>
    <xf numFmtId="0" fontId="44" fillId="0" borderId="20" xfId="0" applyFont="1" applyBorder="1" applyAlignment="1">
      <alignment horizontal="justify" vertical="center" wrapText="1"/>
    </xf>
    <xf numFmtId="0" fontId="44" fillId="0" borderId="21" xfId="0" applyFont="1" applyBorder="1" applyAlignment="1">
      <alignment horizontal="justify" vertical="center" wrapText="1"/>
    </xf>
    <xf numFmtId="0" fontId="102" fillId="0" borderId="18" xfId="0" applyFont="1" applyBorder="1" applyAlignment="1">
      <alignment horizontal="center" vertical="center" wrapText="1"/>
    </xf>
    <xf numFmtId="0" fontId="102" fillId="0" borderId="0" xfId="0" applyFont="1" applyAlignment="1">
      <alignment horizontal="center" vertical="center" wrapText="1"/>
    </xf>
    <xf numFmtId="0" fontId="102" fillId="0" borderId="5" xfId="0" applyFont="1" applyBorder="1" applyAlignment="1">
      <alignment horizontal="center" vertical="center" wrapText="1"/>
    </xf>
    <xf numFmtId="177" fontId="47" fillId="0" borderId="0" xfId="0" applyNumberFormat="1" applyFont="1" applyAlignment="1">
      <alignment horizontal="right" vertical="center"/>
    </xf>
    <xf numFmtId="177" fontId="47" fillId="0" borderId="0" xfId="0" applyNumberFormat="1" applyFont="1" applyAlignment="1">
      <alignment horizontal="right" vertical="center" wrapText="1"/>
    </xf>
    <xf numFmtId="0" fontId="44" fillId="0" borderId="5" xfId="0" applyFont="1" applyBorder="1" applyAlignment="1">
      <alignment horizontal="left" vertical="center" wrapText="1"/>
    </xf>
    <xf numFmtId="0" fontId="66" fillId="0" borderId="188" xfId="0" applyFont="1" applyBorder="1" applyAlignment="1">
      <alignment horizontal="center" vertical="top"/>
    </xf>
    <xf numFmtId="0" fontId="66" fillId="0" borderId="20" xfId="0" applyFont="1" applyBorder="1" applyAlignment="1">
      <alignment horizontal="center" vertical="top"/>
    </xf>
    <xf numFmtId="0" fontId="66" fillId="0" borderId="185" xfId="0" applyFont="1" applyBorder="1" applyAlignment="1">
      <alignment horizontal="center" vertical="top"/>
    </xf>
    <xf numFmtId="0" fontId="66" fillId="0" borderId="189" xfId="0" applyFont="1" applyBorder="1" applyAlignment="1">
      <alignment horizontal="center" vertical="top"/>
    </xf>
    <xf numFmtId="0" fontId="66" fillId="0" borderId="0" xfId="0" applyFont="1" applyAlignment="1">
      <alignment horizontal="center" vertical="top"/>
    </xf>
    <xf numFmtId="0" fontId="66" fillId="0" borderId="186" xfId="0" applyFont="1" applyBorder="1" applyAlignment="1">
      <alignment horizontal="center" vertical="top"/>
    </xf>
    <xf numFmtId="0" fontId="66" fillId="0" borderId="190" xfId="0" applyFont="1" applyBorder="1" applyAlignment="1">
      <alignment horizontal="center" vertical="top"/>
    </xf>
    <xf numFmtId="0" fontId="66" fillId="0" borderId="8" xfId="0" applyFont="1" applyBorder="1" applyAlignment="1">
      <alignment horizontal="center" vertical="top"/>
    </xf>
    <xf numFmtId="0" fontId="66" fillId="0" borderId="187" xfId="0" applyFont="1" applyBorder="1" applyAlignment="1">
      <alignment horizontal="center" vertical="top"/>
    </xf>
    <xf numFmtId="0" fontId="1" fillId="7" borderId="4" xfId="0" applyFont="1" applyFill="1" applyBorder="1" applyAlignment="1">
      <alignment horizontal="left" vertical="top" wrapText="1"/>
    </xf>
    <xf numFmtId="0" fontId="1" fillId="7" borderId="0" xfId="0" applyFont="1" applyFill="1" applyAlignment="1">
      <alignment horizontal="left" vertical="top" wrapText="1"/>
    </xf>
    <xf numFmtId="0" fontId="1" fillId="7" borderId="6" xfId="0" applyFont="1" applyFill="1" applyBorder="1" applyAlignment="1">
      <alignment horizontal="left" vertical="top" wrapText="1"/>
    </xf>
    <xf numFmtId="0" fontId="89" fillId="0" borderId="23" xfId="0" applyFont="1" applyBorder="1" applyAlignment="1">
      <alignment horizontal="center" vertical="center"/>
    </xf>
    <xf numFmtId="0" fontId="89" fillId="0" borderId="20" xfId="0" applyFont="1" applyBorder="1" applyAlignment="1">
      <alignment horizontal="center" vertical="center"/>
    </xf>
    <xf numFmtId="0" fontId="89" fillId="0" borderId="26" xfId="0" applyFont="1" applyBorder="1" applyAlignment="1">
      <alignment horizontal="center" vertical="center"/>
    </xf>
    <xf numFmtId="0" fontId="89" fillId="0" borderId="4" xfId="0" applyFont="1" applyBorder="1" applyAlignment="1">
      <alignment horizontal="center" vertical="center"/>
    </xf>
    <xf numFmtId="0" fontId="89" fillId="0" borderId="0" xfId="0" applyFont="1" applyAlignment="1">
      <alignment horizontal="center" vertical="center"/>
    </xf>
    <xf numFmtId="0" fontId="89" fillId="0" borderId="6" xfId="0" applyFont="1" applyBorder="1" applyAlignment="1">
      <alignment horizontal="center" vertical="center"/>
    </xf>
    <xf numFmtId="0" fontId="66" fillId="0" borderId="52" xfId="0" applyFont="1" applyBorder="1" applyAlignment="1">
      <alignment horizontal="center" vertical="center" wrapText="1"/>
    </xf>
    <xf numFmtId="0" fontId="4" fillId="0" borderId="60" xfId="0" applyFont="1" applyBorder="1" applyAlignment="1">
      <alignment horizontal="center" vertical="center"/>
    </xf>
    <xf numFmtId="0" fontId="66" fillId="0" borderId="57" xfId="0" applyFont="1" applyBorder="1" applyAlignment="1">
      <alignment horizontal="center" vertical="center" wrapText="1"/>
    </xf>
    <xf numFmtId="0" fontId="86" fillId="0" borderId="175" xfId="0" applyFont="1" applyBorder="1" applyAlignment="1">
      <alignment horizontal="center" vertical="top" wrapText="1"/>
    </xf>
    <xf numFmtId="0" fontId="86" fillId="0" borderId="20" xfId="0" applyFont="1" applyBorder="1" applyAlignment="1">
      <alignment horizontal="center" vertical="top" wrapText="1"/>
    </xf>
    <xf numFmtId="0" fontId="86" fillId="0" borderId="191" xfId="0" applyFont="1" applyBorder="1" applyAlignment="1">
      <alignment horizontal="center" vertical="top" wrapText="1"/>
    </xf>
    <xf numFmtId="0" fontId="86" fillId="0" borderId="176" xfId="0" applyFont="1" applyBorder="1" applyAlignment="1">
      <alignment horizontal="center" vertical="top" wrapText="1"/>
    </xf>
    <xf numFmtId="0" fontId="86" fillId="0" borderId="0" xfId="0" applyFont="1" applyAlignment="1">
      <alignment horizontal="center" vertical="top" wrapText="1"/>
    </xf>
    <xf numFmtId="0" fontId="86" fillId="0" borderId="192" xfId="0" applyFont="1" applyBorder="1" applyAlignment="1">
      <alignment horizontal="center" vertical="top" wrapText="1"/>
    </xf>
    <xf numFmtId="0" fontId="86" fillId="0" borderId="177" xfId="0" applyFont="1" applyBorder="1" applyAlignment="1">
      <alignment horizontal="center" vertical="top" wrapText="1"/>
    </xf>
    <xf numFmtId="0" fontId="86" fillId="0" borderId="8" xfId="0" applyFont="1" applyBorder="1" applyAlignment="1">
      <alignment horizontal="center" vertical="top" wrapText="1"/>
    </xf>
    <xf numFmtId="0" fontId="86" fillId="0" borderId="193" xfId="0" applyFont="1" applyBorder="1" applyAlignment="1">
      <alignment horizontal="center" vertical="top" wrapText="1"/>
    </xf>
    <xf numFmtId="0" fontId="66" fillId="0" borderId="175" xfId="0" applyFont="1" applyBorder="1" applyAlignment="1">
      <alignment horizontal="center" vertical="top"/>
    </xf>
    <xf numFmtId="0" fontId="66" fillId="0" borderId="194" xfId="0" applyFont="1" applyBorder="1" applyAlignment="1">
      <alignment horizontal="center" vertical="top"/>
    </xf>
    <xf numFmtId="0" fontId="66" fillId="0" borderId="176" xfId="0" applyFont="1" applyBorder="1" applyAlignment="1">
      <alignment horizontal="center" vertical="top"/>
    </xf>
    <xf numFmtId="0" fontId="66" fillId="0" borderId="195" xfId="0" applyFont="1" applyBorder="1" applyAlignment="1">
      <alignment horizontal="center" vertical="top"/>
    </xf>
    <xf numFmtId="0" fontId="66" fillId="0" borderId="177" xfId="0" applyFont="1" applyBorder="1" applyAlignment="1">
      <alignment horizontal="center" vertical="top"/>
    </xf>
    <xf numFmtId="0" fontId="66" fillId="0" borderId="196" xfId="0" applyFont="1" applyBorder="1" applyAlignment="1">
      <alignment horizontal="center" vertical="top"/>
    </xf>
    <xf numFmtId="0" fontId="4" fillId="0" borderId="138" xfId="0" applyFont="1" applyBorder="1" applyAlignment="1">
      <alignment horizontal="center" vertical="center"/>
    </xf>
    <xf numFmtId="0" fontId="4" fillId="0" borderId="135" xfId="0" applyFont="1" applyBorder="1" applyAlignment="1">
      <alignment horizontal="center" vertical="center"/>
    </xf>
    <xf numFmtId="0" fontId="66" fillId="0" borderId="102" xfId="0" applyFont="1" applyBorder="1" applyAlignment="1">
      <alignment horizontal="center" vertical="center"/>
    </xf>
    <xf numFmtId="0" fontId="66" fillId="0" borderId="47" xfId="0" applyFont="1" applyBorder="1" applyAlignment="1">
      <alignment horizontal="center" vertical="center"/>
    </xf>
    <xf numFmtId="0" fontId="66" fillId="0" borderId="158" xfId="0" applyFont="1" applyBorder="1" applyAlignment="1">
      <alignment horizontal="center" vertical="center"/>
    </xf>
    <xf numFmtId="177" fontId="1" fillId="0" borderId="47" xfId="0" applyNumberFormat="1" applyFont="1" applyBorder="1" applyAlignment="1" applyProtection="1">
      <alignment horizontal="center" vertical="center"/>
      <protection hidden="1"/>
    </xf>
    <xf numFmtId="177" fontId="1" fillId="0" borderId="160" xfId="0" applyNumberFormat="1" applyFont="1" applyBorder="1" applyAlignment="1" applyProtection="1">
      <alignment horizontal="center" vertical="center"/>
      <protection hidden="1"/>
    </xf>
    <xf numFmtId="0" fontId="4" fillId="0" borderId="47" xfId="0" applyFont="1" applyBorder="1" applyAlignment="1" applyProtection="1">
      <alignment horizontal="center" vertical="center"/>
      <protection hidden="1"/>
    </xf>
    <xf numFmtId="0" fontId="4" fillId="0" borderId="161" xfId="0" applyFont="1" applyBorder="1" applyAlignment="1" applyProtection="1">
      <alignment horizontal="center" vertical="center"/>
      <protection hidden="1"/>
    </xf>
    <xf numFmtId="177" fontId="1" fillId="0" borderId="83" xfId="0" applyNumberFormat="1" applyFont="1" applyBorder="1" applyAlignment="1" applyProtection="1">
      <alignment horizontal="center" vertical="center"/>
      <protection locked="0"/>
    </xf>
    <xf numFmtId="0" fontId="4" fillId="0" borderId="44" xfId="0" applyFont="1" applyBorder="1" applyAlignment="1">
      <alignment horizontal="center" vertical="center"/>
    </xf>
    <xf numFmtId="0" fontId="4" fillId="0" borderId="40" xfId="0" applyFont="1" applyBorder="1" applyAlignment="1">
      <alignment horizontal="center" vertical="center"/>
    </xf>
    <xf numFmtId="177" fontId="1" fillId="0" borderId="79" xfId="0" applyNumberFormat="1" applyFont="1" applyBorder="1" applyAlignment="1" applyProtection="1">
      <alignment horizontal="center" vertical="center"/>
      <protection hidden="1"/>
    </xf>
    <xf numFmtId="177" fontId="1" fillId="0" borderId="82" xfId="0" applyNumberFormat="1" applyFont="1" applyBorder="1" applyAlignment="1" applyProtection="1">
      <alignment horizontal="center" vertical="center"/>
      <protection hidden="1"/>
    </xf>
    <xf numFmtId="0" fontId="66" fillId="0" borderId="42" xfId="0" applyFont="1" applyBorder="1" applyAlignment="1">
      <alignment horizontal="center" vertical="center"/>
    </xf>
    <xf numFmtId="0" fontId="66" fillId="0" borderId="45" xfId="0" applyFont="1" applyBorder="1" applyAlignment="1">
      <alignment horizontal="center" vertical="center"/>
    </xf>
    <xf numFmtId="0" fontId="66" fillId="0" borderId="46" xfId="0" applyFont="1" applyBorder="1" applyAlignment="1">
      <alignment horizontal="center" vertical="center"/>
    </xf>
    <xf numFmtId="0" fontId="66" fillId="0" borderId="17" xfId="0" applyFont="1" applyBorder="1" applyAlignment="1">
      <alignment horizontal="center" vertical="center"/>
    </xf>
    <xf numFmtId="0" fontId="66" fillId="0" borderId="11" xfId="0" applyFont="1" applyBorder="1" applyAlignment="1">
      <alignment horizontal="center" vertical="center"/>
    </xf>
    <xf numFmtId="0" fontId="66" fillId="0" borderId="0" xfId="0" applyFont="1" applyAlignment="1">
      <alignment horizontal="right" vertical="center"/>
    </xf>
    <xf numFmtId="0" fontId="66" fillId="0" borderId="0" xfId="0" applyFont="1" applyAlignment="1">
      <alignment horizontal="center" vertical="center"/>
    </xf>
    <xf numFmtId="0" fontId="85" fillId="0" borderId="0" xfId="0" applyFont="1" applyAlignment="1">
      <alignment horizontal="center" vertical="center"/>
    </xf>
    <xf numFmtId="0" fontId="66" fillId="0" borderId="65" xfId="0" applyFont="1" applyBorder="1" applyAlignment="1">
      <alignment horizontal="center" vertical="center" wrapText="1"/>
    </xf>
    <xf numFmtId="0" fontId="66" fillId="0" borderId="66" xfId="0" applyFont="1" applyBorder="1" applyAlignment="1">
      <alignment horizontal="center" vertical="center" wrapText="1"/>
    </xf>
    <xf numFmtId="0" fontId="66" fillId="0" borderId="89" xfId="0" applyFont="1" applyBorder="1" applyAlignment="1">
      <alignment horizontal="center" vertical="center" wrapText="1"/>
    </xf>
    <xf numFmtId="0" fontId="66" fillId="0" borderId="83" xfId="0" applyFont="1" applyBorder="1" applyAlignment="1">
      <alignment horizontal="center" vertical="center" wrapText="1"/>
    </xf>
    <xf numFmtId="0" fontId="66" fillId="0" borderId="66" xfId="0" applyFont="1" applyBorder="1" applyAlignment="1">
      <alignment horizontal="center" vertical="center"/>
    </xf>
    <xf numFmtId="0" fontId="66" fillId="0" borderId="83" xfId="0" applyFont="1" applyBorder="1" applyAlignment="1">
      <alignment horizontal="center" vertical="center"/>
    </xf>
    <xf numFmtId="0" fontId="41" fillId="0" borderId="66" xfId="0" applyFont="1" applyBorder="1" applyAlignment="1">
      <alignment horizontal="center" vertical="center" wrapText="1"/>
    </xf>
    <xf numFmtId="0" fontId="41" fillId="0" borderId="138" xfId="0" applyFont="1" applyBorder="1" applyAlignment="1">
      <alignment horizontal="center" vertical="center" wrapText="1"/>
    </xf>
    <xf numFmtId="0" fontId="41" fillId="0" borderId="83" xfId="0" applyFont="1" applyBorder="1" applyAlignment="1">
      <alignment horizontal="center" vertical="center" wrapText="1"/>
    </xf>
    <xf numFmtId="0" fontId="41" fillId="0" borderId="135" xfId="0" applyFont="1" applyBorder="1" applyAlignment="1">
      <alignment horizontal="center" vertical="center" wrapText="1"/>
    </xf>
    <xf numFmtId="177" fontId="1" fillId="0" borderId="44" xfId="0" applyNumberFormat="1" applyFont="1" applyBorder="1" applyAlignment="1" applyProtection="1">
      <alignment horizontal="center" vertical="center"/>
      <protection locked="0"/>
    </xf>
    <xf numFmtId="177" fontId="1" fillId="0" borderId="41" xfId="0" applyNumberFormat="1" applyFont="1" applyBorder="1" applyAlignment="1" applyProtection="1">
      <alignment horizontal="center" vertical="center"/>
      <protection locked="0"/>
    </xf>
    <xf numFmtId="177" fontId="4" fillId="0" borderId="66" xfId="0" applyNumberFormat="1" applyFont="1" applyBorder="1" applyAlignment="1">
      <alignment horizontal="center" vertical="center"/>
    </xf>
    <xf numFmtId="177" fontId="4" fillId="0" borderId="83" xfId="0" applyNumberFormat="1" applyFont="1" applyBorder="1" applyAlignment="1">
      <alignment horizontal="center" vertical="center"/>
    </xf>
    <xf numFmtId="177" fontId="1" fillId="0" borderId="66" xfId="0" applyNumberFormat="1" applyFont="1" applyBorder="1" applyAlignment="1">
      <alignment horizontal="center" vertical="center"/>
    </xf>
    <xf numFmtId="0" fontId="90" fillId="0" borderId="66" xfId="0" applyFont="1" applyBorder="1">
      <alignment vertical="center"/>
    </xf>
    <xf numFmtId="0" fontId="90" fillId="0" borderId="83" xfId="0" applyFont="1" applyBorder="1">
      <alignment vertical="center"/>
    </xf>
    <xf numFmtId="177" fontId="1" fillId="0" borderId="40" xfId="0" applyNumberFormat="1" applyFont="1" applyBorder="1" applyAlignment="1" applyProtection="1">
      <alignment horizontal="center" vertical="center"/>
      <protection locked="0"/>
    </xf>
    <xf numFmtId="177" fontId="4" fillId="0" borderId="45" xfId="0" applyNumberFormat="1" applyFont="1" applyBorder="1" applyAlignment="1">
      <alignment horizontal="center" vertical="center"/>
    </xf>
    <xf numFmtId="177" fontId="1" fillId="0" borderId="44" xfId="0" applyNumberFormat="1" applyFont="1" applyBorder="1" applyAlignment="1">
      <alignment horizontal="center" vertical="center"/>
    </xf>
    <xf numFmtId="177" fontId="1" fillId="0" borderId="41" xfId="0" applyNumberFormat="1" applyFont="1" applyBorder="1" applyAlignment="1">
      <alignment horizontal="center" vertical="center"/>
    </xf>
    <xf numFmtId="177" fontId="66" fillId="0" borderId="40" xfId="0" applyNumberFormat="1" applyFont="1" applyBorder="1" applyAlignment="1" applyProtection="1">
      <alignment horizontal="center" vertical="center"/>
      <protection hidden="1"/>
    </xf>
    <xf numFmtId="177" fontId="66" fillId="0" borderId="41" xfId="0" applyNumberFormat="1" applyFont="1" applyBorder="1" applyAlignment="1" applyProtection="1">
      <alignment horizontal="center" vertical="center"/>
      <protection hidden="1"/>
    </xf>
    <xf numFmtId="177" fontId="4" fillId="0" borderId="44" xfId="0" applyNumberFormat="1" applyFont="1" applyBorder="1" applyAlignment="1" applyProtection="1">
      <alignment horizontal="center" vertical="center"/>
      <protection hidden="1"/>
    </xf>
    <xf numFmtId="177" fontId="4" fillId="0" borderId="41" xfId="0" applyNumberFormat="1" applyFont="1" applyBorder="1" applyAlignment="1" applyProtection="1">
      <alignment horizontal="center" vertical="center"/>
      <protection hidden="1"/>
    </xf>
    <xf numFmtId="177" fontId="1" fillId="0" borderId="44" xfId="0" applyNumberFormat="1" applyFont="1" applyBorder="1" applyAlignment="1" applyProtection="1">
      <alignment horizontal="center" vertical="center"/>
      <protection hidden="1"/>
    </xf>
    <xf numFmtId="177" fontId="1" fillId="0" borderId="40" xfId="0" applyNumberFormat="1" applyFont="1" applyBorder="1" applyAlignment="1" applyProtection="1">
      <alignment horizontal="center" vertical="center"/>
      <protection hidden="1"/>
    </xf>
    <xf numFmtId="177" fontId="1" fillId="0" borderId="41" xfId="0" applyNumberFormat="1" applyFont="1" applyBorder="1" applyAlignment="1" applyProtection="1">
      <alignment horizontal="center" vertical="center"/>
      <protection hidden="1"/>
    </xf>
    <xf numFmtId="0" fontId="41" fillId="0" borderId="17" xfId="0" applyFont="1" applyBorder="1" applyAlignment="1">
      <alignment horizontal="center" vertical="center"/>
    </xf>
    <xf numFmtId="0" fontId="41" fillId="0" borderId="11" xfId="0" applyFont="1" applyBorder="1" applyAlignment="1">
      <alignment horizontal="center" vertical="center"/>
    </xf>
    <xf numFmtId="0" fontId="41" fillId="0" borderId="12" xfId="0" applyFont="1" applyBorder="1" applyAlignment="1">
      <alignment horizontal="center" vertical="center"/>
    </xf>
    <xf numFmtId="0" fontId="41" fillId="0" borderId="182" xfId="0" applyFont="1" applyBorder="1" applyAlignment="1">
      <alignment horizontal="center" vertical="center"/>
    </xf>
    <xf numFmtId="0" fontId="41" fillId="0" borderId="94" xfId="0" applyFont="1" applyBorder="1" applyAlignment="1">
      <alignment horizontal="center" vertical="center"/>
    </xf>
    <xf numFmtId="0" fontId="41" fillId="0" borderId="96" xfId="0" applyFont="1" applyBorder="1" applyAlignment="1">
      <alignment horizontal="center" vertical="center"/>
    </xf>
    <xf numFmtId="0" fontId="66" fillId="0" borderId="53" xfId="0" applyFont="1" applyBorder="1" applyAlignment="1">
      <alignment horizontal="center" vertical="center"/>
    </xf>
    <xf numFmtId="0" fontId="66" fillId="0" borderId="54" xfId="0" applyFont="1" applyBorder="1" applyAlignment="1">
      <alignment horizontal="center" vertical="center"/>
    </xf>
    <xf numFmtId="0" fontId="66" fillId="0" borderId="55" xfId="0" applyFont="1" applyBorder="1" applyAlignment="1">
      <alignment horizontal="center" vertical="center"/>
    </xf>
    <xf numFmtId="0" fontId="4" fillId="0" borderId="78" xfId="0" applyFont="1" applyBorder="1" applyAlignment="1">
      <alignment horizontal="center" vertical="center"/>
    </xf>
    <xf numFmtId="0" fontId="4" fillId="0" borderId="79" xfId="0" applyFont="1" applyBorder="1" applyAlignment="1">
      <alignment horizontal="center" vertical="center"/>
    </xf>
    <xf numFmtId="0" fontId="66" fillId="0" borderId="0" xfId="0" applyFont="1" applyAlignment="1" applyProtection="1">
      <alignment horizontal="right" vertical="center"/>
      <protection locked="0"/>
    </xf>
    <xf numFmtId="184" fontId="66" fillId="0" borderId="0" xfId="0" applyNumberFormat="1" applyFont="1" applyAlignment="1" applyProtection="1">
      <alignment horizontal="left" vertical="center"/>
      <protection locked="0"/>
    </xf>
    <xf numFmtId="0" fontId="86" fillId="0" borderId="179" xfId="0" applyFont="1" applyBorder="1" applyAlignment="1">
      <alignment horizontal="center" vertical="top" wrapText="1"/>
    </xf>
    <xf numFmtId="0" fontId="86" fillId="0" borderId="180" xfId="0" applyFont="1" applyBorder="1" applyAlignment="1">
      <alignment horizontal="center" vertical="top" wrapText="1"/>
    </xf>
    <xf numFmtId="0" fontId="86" fillId="0" borderId="178" xfId="0" applyFont="1" applyBorder="1" applyAlignment="1">
      <alignment horizontal="center" vertical="top" wrapText="1"/>
    </xf>
    <xf numFmtId="0" fontId="84" fillId="0" borderId="11" xfId="0" applyFont="1" applyBorder="1" applyAlignment="1" applyProtection="1">
      <alignment horizontal="center" vertical="center"/>
      <protection locked="0"/>
    </xf>
    <xf numFmtId="0" fontId="84" fillId="0" borderId="8" xfId="0" applyFont="1" applyBorder="1" applyAlignment="1" applyProtection="1">
      <alignment horizontal="center" vertical="center"/>
      <protection locked="0"/>
    </xf>
    <xf numFmtId="177" fontId="42" fillId="0" borderId="8" xfId="0" applyNumberFormat="1" applyFont="1" applyBorder="1" applyAlignment="1">
      <alignment horizontal="center"/>
    </xf>
    <xf numFmtId="0" fontId="42" fillId="0" borderId="8" xfId="0" applyFont="1" applyBorder="1" applyAlignment="1">
      <alignment horizontal="center"/>
    </xf>
    <xf numFmtId="0" fontId="66" fillId="0" borderId="0" xfId="0" applyFont="1" applyAlignment="1">
      <alignment horizontal="left" vertical="center"/>
    </xf>
    <xf numFmtId="0" fontId="66" fillId="0" borderId="0" xfId="0" applyFont="1" applyAlignment="1" applyProtection="1">
      <alignment horizontal="left" vertical="center"/>
      <protection locked="0"/>
    </xf>
    <xf numFmtId="0" fontId="216" fillId="0" borderId="8" xfId="0" applyFont="1" applyBorder="1" applyAlignment="1">
      <alignment horizontal="center"/>
    </xf>
    <xf numFmtId="0" fontId="4" fillId="0" borderId="0" xfId="0" applyFont="1" applyAlignment="1">
      <alignment horizontal="right" vertical="center"/>
    </xf>
    <xf numFmtId="0" fontId="66" fillId="0" borderId="17" xfId="0" applyFont="1" applyBorder="1" applyAlignment="1">
      <alignment horizontal="center" vertical="center" wrapText="1"/>
    </xf>
    <xf numFmtId="0" fontId="66" fillId="0" borderId="11" xfId="0" applyFont="1" applyBorder="1" applyAlignment="1">
      <alignment horizontal="center" vertical="center" wrapText="1"/>
    </xf>
    <xf numFmtId="0" fontId="66" fillId="0" borderId="12" xfId="0" applyFont="1" applyBorder="1" applyAlignment="1">
      <alignment horizontal="center" vertical="center" wrapText="1"/>
    </xf>
    <xf numFmtId="0" fontId="66" fillId="0" borderId="8" xfId="0" applyFont="1" applyBorder="1" applyAlignment="1" applyProtection="1">
      <alignment horizontal="left" vertical="center" wrapText="1"/>
      <protection locked="0"/>
    </xf>
    <xf numFmtId="0" fontId="66" fillId="0" borderId="25" xfId="0" applyFont="1" applyBorder="1" applyAlignment="1" applyProtection="1">
      <alignment horizontal="left" vertical="center" wrapText="1"/>
      <protection locked="0"/>
    </xf>
    <xf numFmtId="0" fontId="66" fillId="8" borderId="17" xfId="0" applyFont="1" applyFill="1" applyBorder="1" applyAlignment="1">
      <alignment horizontal="left" vertical="center"/>
    </xf>
    <xf numFmtId="0" fontId="66" fillId="8" borderId="11" xfId="0" applyFont="1" applyFill="1" applyBorder="1" applyAlignment="1">
      <alignment horizontal="left" vertical="center"/>
    </xf>
    <xf numFmtId="0" fontId="66" fillId="8" borderId="12" xfId="0" applyFont="1" applyFill="1" applyBorder="1" applyAlignment="1">
      <alignment horizontal="left" vertical="center"/>
    </xf>
    <xf numFmtId="0" fontId="66" fillId="0" borderId="17" xfId="0" applyFont="1" applyBorder="1" applyAlignment="1">
      <alignment horizontal="left" vertical="center" wrapText="1"/>
    </xf>
    <xf numFmtId="0" fontId="66" fillId="0" borderId="11" xfId="0" applyFont="1" applyBorder="1" applyAlignment="1">
      <alignment horizontal="left" vertical="center" wrapText="1"/>
    </xf>
    <xf numFmtId="0" fontId="66" fillId="0" borderId="12" xfId="0" applyFont="1" applyBorder="1" applyAlignment="1">
      <alignment horizontal="left" vertical="center" wrapText="1"/>
    </xf>
    <xf numFmtId="0" fontId="4" fillId="0" borderId="0" xfId="0" applyFont="1" applyAlignment="1">
      <alignment horizontal="right" vertical="center" textRotation="255"/>
    </xf>
    <xf numFmtId="0" fontId="4" fillId="0" borderId="5" xfId="0" applyFont="1" applyBorder="1" applyAlignment="1">
      <alignment horizontal="right" vertical="center" textRotation="255"/>
    </xf>
    <xf numFmtId="49" fontId="66" fillId="0" borderId="20" xfId="0" applyNumberFormat="1" applyFont="1" applyBorder="1" applyAlignment="1">
      <alignment horizontal="center" vertical="center"/>
    </xf>
    <xf numFmtId="49" fontId="66" fillId="0" borderId="8" xfId="0" applyNumberFormat="1" applyFont="1" applyBorder="1" applyAlignment="1">
      <alignment horizontal="center" vertical="center"/>
    </xf>
    <xf numFmtId="180" fontId="66" fillId="0" borderId="20" xfId="0" applyNumberFormat="1" applyFont="1" applyBorder="1" applyAlignment="1" applyProtection="1">
      <alignment horizontal="right" vertical="center" wrapText="1"/>
      <protection locked="0"/>
    </xf>
    <xf numFmtId="180" fontId="66" fillId="0" borderId="8" xfId="0" applyNumberFormat="1" applyFont="1" applyBorder="1" applyAlignment="1" applyProtection="1">
      <alignment horizontal="right" vertical="center" wrapText="1"/>
      <protection locked="0"/>
    </xf>
    <xf numFmtId="31" fontId="66" fillId="0" borderId="22" xfId="0" applyNumberFormat="1" applyFont="1" applyBorder="1" applyAlignment="1">
      <alignment horizontal="right" vertical="center" wrapText="1"/>
    </xf>
    <xf numFmtId="31" fontId="66" fillId="0" borderId="20" xfId="0" applyNumberFormat="1" applyFont="1" applyBorder="1" applyAlignment="1">
      <alignment horizontal="right" vertical="center" wrapText="1"/>
    </xf>
    <xf numFmtId="31" fontId="66" fillId="0" borderId="24" xfId="0" applyNumberFormat="1" applyFont="1" applyBorder="1" applyAlignment="1">
      <alignment horizontal="right" vertical="center" wrapText="1"/>
    </xf>
    <xf numFmtId="31" fontId="66" fillId="0" borderId="8" xfId="0" applyNumberFormat="1" applyFont="1" applyBorder="1" applyAlignment="1">
      <alignment horizontal="right" vertical="center" wrapText="1"/>
    </xf>
    <xf numFmtId="0" fontId="66" fillId="0" borderId="12" xfId="0" applyFont="1" applyBorder="1" applyAlignment="1">
      <alignment horizontal="center" vertical="center"/>
    </xf>
    <xf numFmtId="0" fontId="1" fillId="0" borderId="0" xfId="0" applyFont="1" applyAlignment="1">
      <alignment horizontal="center" vertical="center" wrapText="1"/>
    </xf>
    <xf numFmtId="0" fontId="86" fillId="0" borderId="172" xfId="0" applyFont="1" applyBorder="1" applyAlignment="1" applyProtection="1">
      <alignment horizontal="center" vertical="top" wrapText="1"/>
      <protection locked="0"/>
    </xf>
    <xf numFmtId="0" fontId="86" fillId="0" borderId="173" xfId="0" applyFont="1" applyBorder="1" applyAlignment="1" applyProtection="1">
      <alignment horizontal="center" vertical="top" wrapText="1"/>
      <protection locked="0"/>
    </xf>
    <xf numFmtId="0" fontId="86" fillId="0" borderId="174" xfId="0" applyFont="1" applyBorder="1" applyAlignment="1" applyProtection="1">
      <alignment horizontal="center" vertical="top" wrapText="1"/>
      <protection locked="0"/>
    </xf>
    <xf numFmtId="0" fontId="86" fillId="0" borderId="23" xfId="0" applyFont="1" applyBorder="1" applyAlignment="1" applyProtection="1">
      <alignment horizontal="center" vertical="top" wrapText="1"/>
      <protection locked="0"/>
    </xf>
    <xf numFmtId="0" fontId="86" fillId="0" borderId="20" xfId="0" applyFont="1" applyBorder="1" applyAlignment="1" applyProtection="1">
      <alignment horizontal="center" vertical="top" wrapText="1"/>
      <protection locked="0"/>
    </xf>
    <xf numFmtId="0" fontId="86" fillId="0" borderId="4" xfId="0" applyFont="1" applyBorder="1" applyAlignment="1" applyProtection="1">
      <alignment horizontal="center" vertical="top" wrapText="1"/>
      <protection locked="0"/>
    </xf>
    <xf numFmtId="0" fontId="86" fillId="0" borderId="0" xfId="0" applyFont="1" applyAlignment="1" applyProtection="1">
      <alignment horizontal="center" vertical="top" wrapText="1"/>
      <protection locked="0"/>
    </xf>
    <xf numFmtId="0" fontId="86" fillId="0" borderId="7" xfId="0" applyFont="1" applyBorder="1" applyAlignment="1" applyProtection="1">
      <alignment horizontal="center" vertical="top" wrapText="1"/>
      <protection locked="0"/>
    </xf>
    <xf numFmtId="0" fontId="86" fillId="0" borderId="8" xfId="0" applyFont="1" applyBorder="1" applyAlignment="1" applyProtection="1">
      <alignment horizontal="center" vertical="top" wrapText="1"/>
      <protection locked="0"/>
    </xf>
    <xf numFmtId="0" fontId="86" fillId="0" borderId="23" xfId="0" applyFont="1" applyBorder="1" applyAlignment="1">
      <alignment horizontal="center" vertical="top" wrapText="1"/>
    </xf>
    <xf numFmtId="0" fontId="86" fillId="0" borderId="4" xfId="0" applyFont="1" applyBorder="1" applyAlignment="1">
      <alignment horizontal="center" vertical="top" wrapText="1"/>
    </xf>
    <xf numFmtId="0" fontId="86" fillId="0" borderId="7" xfId="0" applyFont="1" applyBorder="1" applyAlignment="1">
      <alignment horizontal="center" vertical="top" wrapText="1"/>
    </xf>
    <xf numFmtId="0" fontId="41" fillId="0" borderId="52" xfId="0" applyFont="1" applyBorder="1" applyAlignment="1">
      <alignment horizontal="center" vertical="top" wrapText="1"/>
    </xf>
    <xf numFmtId="0" fontId="41" fillId="0" borderId="103" xfId="0" applyFont="1" applyBorder="1" applyAlignment="1">
      <alignment horizontal="center" vertical="top" wrapText="1"/>
    </xf>
    <xf numFmtId="0" fontId="42" fillId="0" borderId="52" xfId="0" applyFont="1" applyBorder="1" applyAlignment="1">
      <alignment horizontal="center" vertical="center" wrapText="1"/>
    </xf>
    <xf numFmtId="0" fontId="42" fillId="0" borderId="103" xfId="0" applyFont="1" applyBorder="1" applyAlignment="1">
      <alignment horizontal="center" vertical="center" wrapText="1"/>
    </xf>
    <xf numFmtId="49" fontId="66" fillId="0" borderId="21" xfId="0" applyNumberFormat="1" applyFont="1" applyBorder="1" applyAlignment="1">
      <alignment horizontal="center" vertical="center"/>
    </xf>
    <xf numFmtId="49" fontId="66" fillId="0" borderId="25" xfId="0" applyNumberFormat="1" applyFont="1" applyBorder="1" applyAlignment="1">
      <alignment horizontal="center" vertical="center"/>
    </xf>
    <xf numFmtId="183" fontId="66" fillId="0" borderId="20" xfId="0" applyNumberFormat="1" applyFont="1" applyBorder="1" applyAlignment="1" applyProtection="1">
      <alignment horizontal="right" vertical="center" wrapText="1"/>
      <protection locked="0"/>
    </xf>
    <xf numFmtId="183" fontId="66" fillId="0" borderId="8" xfId="0" applyNumberFormat="1" applyFont="1" applyBorder="1" applyAlignment="1" applyProtection="1">
      <alignment horizontal="right" vertical="center" wrapText="1"/>
      <protection locked="0"/>
    </xf>
    <xf numFmtId="0" fontId="66" fillId="0" borderId="58" xfId="0" applyFont="1" applyBorder="1" applyAlignment="1" applyProtection="1">
      <alignment horizontal="center" vertical="center" wrapText="1"/>
      <protection locked="0"/>
    </xf>
    <xf numFmtId="0" fontId="66" fillId="0" borderId="111" xfId="0" applyFont="1" applyBorder="1" applyAlignment="1" applyProtection="1">
      <alignment horizontal="center" vertical="center" wrapText="1"/>
      <protection locked="0"/>
    </xf>
    <xf numFmtId="0" fontId="66" fillId="0" borderId="136" xfId="0" applyFont="1" applyBorder="1" applyAlignment="1" applyProtection="1">
      <alignment horizontal="center" vertical="center" wrapText="1"/>
      <protection locked="0"/>
    </xf>
    <xf numFmtId="0" fontId="66" fillId="0" borderId="17" xfId="0" applyFont="1" applyBorder="1" applyAlignment="1">
      <alignment horizontal="right" vertical="center"/>
    </xf>
    <xf numFmtId="0" fontId="66" fillId="0" borderId="11" xfId="0" applyFont="1" applyBorder="1" applyAlignment="1">
      <alignment horizontal="right" vertical="center"/>
    </xf>
    <xf numFmtId="0" fontId="216" fillId="0" borderId="8" xfId="0" applyFont="1" applyBorder="1" applyAlignment="1">
      <alignment horizontal="left" wrapText="1"/>
    </xf>
    <xf numFmtId="0" fontId="66" fillId="0" borderId="1"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23" xfId="0" applyFont="1" applyBorder="1" applyAlignment="1">
      <alignment horizontal="center" vertical="center" wrapText="1"/>
    </xf>
    <xf numFmtId="0" fontId="66" fillId="0" borderId="20" xfId="0" applyFont="1" applyBorder="1" applyAlignment="1">
      <alignment horizontal="center" vertical="center" wrapText="1"/>
    </xf>
    <xf numFmtId="0" fontId="66" fillId="0" borderId="21"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8" xfId="0" applyFont="1" applyBorder="1" applyAlignment="1">
      <alignment horizontal="center" vertical="center" wrapText="1"/>
    </xf>
    <xf numFmtId="0" fontId="66" fillId="0" borderId="25" xfId="0" applyFont="1" applyBorder="1" applyAlignment="1">
      <alignment horizontal="center" vertical="center" wrapText="1"/>
    </xf>
    <xf numFmtId="0" fontId="66" fillId="0" borderId="0" xfId="0" applyFont="1" applyAlignment="1" applyProtection="1">
      <alignment horizontal="center" vertical="center"/>
      <protection hidden="1"/>
    </xf>
    <xf numFmtId="0" fontId="66" fillId="0" borderId="0" xfId="0" applyFont="1" applyAlignment="1">
      <alignment horizontal="left" vertical="center" wrapText="1"/>
    </xf>
    <xf numFmtId="0" fontId="4" fillId="0" borderId="22" xfId="0" applyFont="1" applyBorder="1" applyAlignment="1">
      <alignment horizontal="center" vertical="center"/>
    </xf>
    <xf numFmtId="0" fontId="66" fillId="0" borderId="0" xfId="0" applyFont="1" applyAlignment="1" applyProtection="1">
      <alignment horizontal="center" vertical="center"/>
      <protection locked="0"/>
    </xf>
    <xf numFmtId="177" fontId="66" fillId="0" borderId="0" xfId="0" applyNumberFormat="1" applyFont="1" applyAlignment="1" applyProtection="1">
      <alignment horizontal="center" vertical="center" shrinkToFit="1"/>
      <protection hidden="1"/>
    </xf>
    <xf numFmtId="0" fontId="86" fillId="0" borderId="26" xfId="0" applyFont="1" applyBorder="1" applyAlignment="1">
      <alignment horizontal="center" vertical="top" wrapText="1"/>
    </xf>
    <xf numFmtId="0" fontId="86" fillId="0" borderId="6" xfId="0" applyFont="1" applyBorder="1" applyAlignment="1">
      <alignment horizontal="center" vertical="top" wrapText="1"/>
    </xf>
    <xf numFmtId="0" fontId="86" fillId="0" borderId="9" xfId="0" applyFont="1" applyBorder="1" applyAlignment="1">
      <alignment horizontal="center" vertical="top" wrapText="1"/>
    </xf>
    <xf numFmtId="0" fontId="66" fillId="0" borderId="61" xfId="0" applyFont="1" applyBorder="1" applyAlignment="1">
      <alignment horizontal="center" vertical="center"/>
    </xf>
    <xf numFmtId="0" fontId="66" fillId="0" borderId="18" xfId="0" applyFont="1" applyBorder="1" applyAlignment="1">
      <alignment horizontal="center" vertical="center"/>
    </xf>
    <xf numFmtId="0" fontId="66" fillId="0" borderId="6" xfId="0" applyFont="1" applyBorder="1" applyAlignment="1">
      <alignment horizontal="center" vertical="center"/>
    </xf>
    <xf numFmtId="0" fontId="66" fillId="0" borderId="22" xfId="0" applyFont="1" applyBorder="1" applyAlignment="1">
      <alignment horizontal="center" vertical="center"/>
    </xf>
    <xf numFmtId="0" fontId="66" fillId="0" borderId="20" xfId="0" applyFont="1" applyBorder="1" applyAlignment="1">
      <alignment horizontal="center" vertical="center"/>
    </xf>
    <xf numFmtId="0" fontId="66" fillId="0" borderId="26" xfId="0" applyFont="1" applyBorder="1" applyAlignment="1">
      <alignment horizontal="center" vertical="center"/>
    </xf>
    <xf numFmtId="0" fontId="66" fillId="0" borderId="24" xfId="0" applyFont="1" applyBorder="1" applyAlignment="1">
      <alignment horizontal="center" vertical="center"/>
    </xf>
    <xf numFmtId="0" fontId="66" fillId="0" borderId="8" xfId="0" applyFont="1" applyBorder="1" applyAlignment="1">
      <alignment horizontal="center" vertical="center"/>
    </xf>
    <xf numFmtId="0" fontId="66" fillId="0" borderId="9" xfId="0" applyFont="1" applyBorder="1" applyAlignment="1">
      <alignment horizontal="center" vertical="center"/>
    </xf>
    <xf numFmtId="0" fontId="66" fillId="8" borderId="17" xfId="0" applyFont="1" applyFill="1" applyBorder="1" applyAlignment="1">
      <alignment horizontal="center" vertical="center"/>
    </xf>
    <xf numFmtId="0" fontId="66" fillId="8" borderId="11" xfId="0" applyFont="1" applyFill="1" applyBorder="1" applyAlignment="1">
      <alignment horizontal="center" vertical="center"/>
    </xf>
    <xf numFmtId="0" fontId="76" fillId="0" borderId="11" xfId="0" applyFont="1" applyBorder="1" applyAlignment="1" applyProtection="1">
      <alignment horizontal="center" vertical="center"/>
      <protection locked="0"/>
    </xf>
    <xf numFmtId="193" fontId="16" fillId="0" borderId="17" xfId="0" applyNumberFormat="1" applyFont="1" applyBorder="1" applyAlignment="1">
      <alignment horizontal="right" vertical="center" wrapText="1"/>
    </xf>
    <xf numFmtId="0" fontId="16" fillId="0" borderId="11" xfId="0" applyFont="1" applyBorder="1" applyAlignment="1">
      <alignment horizontal="right" vertical="center" wrapText="1"/>
    </xf>
    <xf numFmtId="0" fontId="22" fillId="0" borderId="103" xfId="0" applyFont="1" applyBorder="1" applyAlignment="1">
      <alignment horizontal="center" vertical="center"/>
    </xf>
    <xf numFmtId="0" fontId="22" fillId="0" borderId="81" xfId="0" applyFont="1" applyBorder="1" applyAlignment="1">
      <alignment horizontal="center" vertical="center"/>
    </xf>
    <xf numFmtId="0" fontId="163" fillId="0" borderId="11" xfId="0" applyFont="1" applyBorder="1" applyAlignment="1">
      <alignment horizontal="center" vertical="center" wrapText="1"/>
    </xf>
    <xf numFmtId="0" fontId="163" fillId="0" borderId="12" xfId="0" applyFont="1" applyBorder="1" applyAlignment="1">
      <alignment horizontal="center" vertical="center" wrapText="1"/>
    </xf>
    <xf numFmtId="194" fontId="7" fillId="0" borderId="17" xfId="0" applyNumberFormat="1" applyFont="1" applyBorder="1" applyAlignment="1">
      <alignment horizontal="center" vertical="center"/>
    </xf>
    <xf numFmtId="194" fontId="7" fillId="0" borderId="12" xfId="0" applyNumberFormat="1" applyFont="1" applyBorder="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194" fontId="134" fillId="0" borderId="17" xfId="0" applyNumberFormat="1" applyFont="1" applyBorder="1" applyAlignment="1">
      <alignment horizontal="center" vertical="center"/>
    </xf>
    <xf numFmtId="194" fontId="134" fillId="0" borderId="11" xfId="0" applyNumberFormat="1" applyFont="1" applyBorder="1" applyAlignment="1">
      <alignment horizontal="center" vertical="center"/>
    </xf>
    <xf numFmtId="194" fontId="134" fillId="0" borderId="12" xfId="0" applyNumberFormat="1" applyFont="1" applyBorder="1" applyAlignment="1">
      <alignment horizontal="center" vertical="center"/>
    </xf>
    <xf numFmtId="184" fontId="90" fillId="0" borderId="17" xfId="0" applyNumberFormat="1" applyFont="1" applyBorder="1" applyAlignment="1">
      <alignment horizontal="center" vertical="center" wrapText="1"/>
    </xf>
    <xf numFmtId="184" fontId="90" fillId="0" borderId="11" xfId="0" applyNumberFormat="1" applyFont="1" applyBorder="1" applyAlignment="1">
      <alignment horizontal="center" vertical="center" wrapText="1"/>
    </xf>
    <xf numFmtId="184" fontId="90" fillId="0" borderId="12" xfId="0" applyNumberFormat="1" applyFont="1" applyBorder="1" applyAlignment="1">
      <alignment horizontal="center" vertical="center" wrapText="1"/>
    </xf>
    <xf numFmtId="194" fontId="134" fillId="0" borderId="52" xfId="0" applyNumberFormat="1" applyFont="1" applyBorder="1" applyAlignment="1">
      <alignment horizontal="right" vertical="center"/>
    </xf>
    <xf numFmtId="193" fontId="135" fillId="0" borderId="17" xfId="0" applyNumberFormat="1" applyFont="1" applyBorder="1" applyAlignment="1">
      <alignment horizontal="center" vertical="center"/>
    </xf>
    <xf numFmtId="193" fontId="135" fillId="0" borderId="11" xfId="0" applyNumberFormat="1" applyFont="1" applyBorder="1" applyAlignment="1">
      <alignment horizontal="center" vertical="center"/>
    </xf>
    <xf numFmtId="0" fontId="7" fillId="0" borderId="52" xfId="0" applyFont="1" applyBorder="1" applyAlignment="1">
      <alignment horizontal="center" vertical="center"/>
    </xf>
    <xf numFmtId="0" fontId="85" fillId="0" borderId="0" xfId="0" applyFont="1" applyAlignment="1">
      <alignment horizontal="right" vertical="center"/>
    </xf>
    <xf numFmtId="177" fontId="66" fillId="0" borderId="0" xfId="0" applyNumberFormat="1" applyFont="1" applyAlignment="1" applyProtection="1">
      <alignment horizontal="left" vertical="center"/>
      <protection locked="0"/>
    </xf>
    <xf numFmtId="177" fontId="84" fillId="0" borderId="44" xfId="0" applyNumberFormat="1" applyFont="1" applyBorder="1" applyAlignment="1" applyProtection="1">
      <alignment horizontal="center" vertical="center"/>
      <protection hidden="1"/>
    </xf>
    <xf numFmtId="177" fontId="84" fillId="0" borderId="40" xfId="0" applyNumberFormat="1" applyFont="1" applyBorder="1" applyAlignment="1" applyProtection="1">
      <alignment horizontal="center" vertical="center"/>
      <protection hidden="1"/>
    </xf>
    <xf numFmtId="177" fontId="84" fillId="0" borderId="41" xfId="0" applyNumberFormat="1" applyFont="1" applyBorder="1" applyAlignment="1" applyProtection="1">
      <alignment horizontal="center" vertical="center"/>
      <protection hidden="1"/>
    </xf>
    <xf numFmtId="177" fontId="84" fillId="0" borderId="161" xfId="0" applyNumberFormat="1" applyFont="1" applyBorder="1" applyAlignment="1" applyProtection="1">
      <alignment horizontal="center" vertical="center"/>
      <protection hidden="1"/>
    </xf>
    <xf numFmtId="177" fontId="84" fillId="0" borderId="209" xfId="0" applyNumberFormat="1" applyFont="1" applyBorder="1" applyAlignment="1" applyProtection="1">
      <alignment horizontal="center" vertical="center"/>
      <protection hidden="1"/>
    </xf>
    <xf numFmtId="177" fontId="84" fillId="0" borderId="160" xfId="0" applyNumberFormat="1" applyFont="1" applyBorder="1" applyAlignment="1" applyProtection="1">
      <alignment horizontal="center" vertical="center"/>
      <protection hidden="1"/>
    </xf>
    <xf numFmtId="177" fontId="84" fillId="0" borderId="83" xfId="0" applyNumberFormat="1" applyFont="1" applyBorder="1" applyAlignment="1" applyProtection="1">
      <alignment horizontal="center" vertical="center"/>
      <protection locked="0"/>
    </xf>
    <xf numFmtId="177" fontId="84" fillId="0" borderId="45" xfId="0" applyNumberFormat="1" applyFont="1" applyBorder="1" applyAlignment="1" applyProtection="1">
      <alignment horizontal="center" vertical="center"/>
      <protection locked="0"/>
    </xf>
    <xf numFmtId="0" fontId="66" fillId="0" borderId="94" xfId="0" applyFont="1" applyBorder="1" applyAlignment="1">
      <alignment horizontal="center" vertical="center"/>
    </xf>
    <xf numFmtId="0" fontId="66" fillId="0" borderId="95" xfId="0" applyFont="1" applyBorder="1" applyAlignment="1">
      <alignment horizontal="center" vertical="center"/>
    </xf>
    <xf numFmtId="0" fontId="66" fillId="0" borderId="182" xfId="0" applyFont="1" applyBorder="1" applyAlignment="1">
      <alignment horizontal="center" vertical="center"/>
    </xf>
    <xf numFmtId="0" fontId="66" fillId="0" borderId="96" xfId="0" applyFont="1" applyBorder="1" applyAlignment="1">
      <alignment horizontal="center" vertical="center"/>
    </xf>
    <xf numFmtId="177" fontId="84" fillId="0" borderId="54" xfId="0" applyNumberFormat="1" applyFont="1" applyBorder="1" applyAlignment="1" applyProtection="1">
      <alignment horizontal="center" vertical="center"/>
      <protection locked="0"/>
    </xf>
    <xf numFmtId="177" fontId="84" fillId="0" borderId="67" xfId="0" applyNumberFormat="1" applyFont="1" applyBorder="1" applyAlignment="1" applyProtection="1">
      <alignment horizontal="center" vertical="center"/>
      <protection hidden="1"/>
    </xf>
    <xf numFmtId="177" fontId="84" fillId="0" borderId="68" xfId="0" applyNumberFormat="1" applyFont="1" applyBorder="1" applyAlignment="1" applyProtection="1">
      <alignment horizontal="center" vertical="center"/>
      <protection hidden="1"/>
    </xf>
    <xf numFmtId="177" fontId="84" fillId="0" borderId="70" xfId="0" applyNumberFormat="1" applyFont="1" applyBorder="1" applyAlignment="1" applyProtection="1">
      <alignment horizontal="center" vertical="center"/>
      <protection hidden="1"/>
    </xf>
    <xf numFmtId="0" fontId="4" fillId="0" borderId="41" xfId="0" applyFont="1" applyBorder="1" applyAlignment="1">
      <alignment horizontal="center" vertical="center"/>
    </xf>
    <xf numFmtId="0" fontId="4" fillId="0" borderId="88" xfId="0" applyFont="1" applyBorder="1" applyAlignment="1">
      <alignment horizontal="center" vertical="center"/>
    </xf>
    <xf numFmtId="0" fontId="4" fillId="0" borderId="212" xfId="0" applyFont="1" applyBorder="1" applyAlignment="1">
      <alignment horizontal="center" vertical="center"/>
    </xf>
    <xf numFmtId="0" fontId="4" fillId="0" borderId="82" xfId="0" applyFont="1" applyBorder="1" applyAlignment="1">
      <alignment horizontal="center" vertical="center"/>
    </xf>
    <xf numFmtId="177" fontId="84" fillId="0" borderId="88" xfId="0" applyNumberFormat="1" applyFont="1" applyBorder="1" applyAlignment="1" applyProtection="1">
      <alignment horizontal="center" vertical="center"/>
      <protection hidden="1"/>
    </xf>
    <xf numFmtId="177" fontId="84" fillId="0" borderId="218" xfId="0" applyNumberFormat="1" applyFont="1" applyBorder="1" applyAlignment="1" applyProtection="1">
      <alignment horizontal="center" vertical="center"/>
      <protection hidden="1"/>
    </xf>
    <xf numFmtId="177" fontId="84" fillId="0" borderId="212" xfId="0" applyNumberFormat="1" applyFont="1" applyBorder="1" applyAlignment="1" applyProtection="1">
      <alignment horizontal="center" vertical="center"/>
      <protection hidden="1"/>
    </xf>
    <xf numFmtId="177" fontId="84" fillId="0" borderId="11" xfId="0" applyNumberFormat="1" applyFont="1" applyBorder="1" applyAlignment="1" applyProtection="1">
      <alignment horizontal="center" vertical="center"/>
      <protection hidden="1"/>
    </xf>
    <xf numFmtId="177" fontId="4" fillId="0" borderId="0" xfId="0" applyNumberFormat="1" applyFont="1" applyAlignment="1">
      <alignment horizontal="center" vertical="center"/>
    </xf>
    <xf numFmtId="177" fontId="4" fillId="0" borderId="8" xfId="0" applyNumberFormat="1" applyFont="1" applyBorder="1" applyAlignment="1">
      <alignment horizontal="center" vertical="center"/>
    </xf>
    <xf numFmtId="177" fontId="1" fillId="0" borderId="0" xfId="0" applyNumberFormat="1" applyFont="1" applyAlignment="1">
      <alignment horizontal="center" vertical="center"/>
    </xf>
    <xf numFmtId="0" fontId="90" fillId="0" borderId="0" xfId="0" applyFont="1">
      <alignment vertical="center"/>
    </xf>
    <xf numFmtId="0" fontId="90" fillId="0" borderId="8" xfId="0" applyFont="1" applyBorder="1">
      <alignment vertical="center"/>
    </xf>
    <xf numFmtId="0" fontId="4" fillId="0" borderId="161" xfId="0" applyFont="1" applyBorder="1" applyAlignment="1">
      <alignment horizontal="center" vertical="center"/>
    </xf>
    <xf numFmtId="0" fontId="4" fillId="0" borderId="160" xfId="0" applyFont="1" applyBorder="1" applyAlignment="1">
      <alignment horizontal="center" vertical="center"/>
    </xf>
    <xf numFmtId="0" fontId="41" fillId="0" borderId="18" xfId="0" applyFont="1" applyBorder="1" applyAlignment="1">
      <alignment horizontal="center" vertical="center" wrapText="1"/>
    </xf>
    <xf numFmtId="0" fontId="41" fillId="0" borderId="0" xfId="0" applyFont="1" applyAlignment="1">
      <alignment horizontal="center" vertical="center" wrapText="1"/>
    </xf>
    <xf numFmtId="0" fontId="4" fillId="0" borderId="8" xfId="0" applyFont="1" applyBorder="1" applyAlignment="1" applyProtection="1">
      <alignment horizontal="center" vertical="center"/>
      <protection hidden="1"/>
    </xf>
    <xf numFmtId="177" fontId="84" fillId="0" borderId="72" xfId="0" applyNumberFormat="1" applyFont="1" applyBorder="1" applyAlignment="1" applyProtection="1">
      <alignment horizontal="center" vertical="center"/>
      <protection hidden="1"/>
    </xf>
    <xf numFmtId="177" fontId="84" fillId="0" borderId="8" xfId="0" applyNumberFormat="1" applyFont="1" applyBorder="1" applyAlignment="1" applyProtection="1">
      <alignment horizontal="center" vertical="center"/>
      <protection hidden="1"/>
    </xf>
    <xf numFmtId="177" fontId="84" fillId="0" borderId="79" xfId="0" applyNumberFormat="1" applyFont="1" applyBorder="1" applyAlignment="1" applyProtection="1">
      <alignment horizontal="right" vertical="center"/>
      <protection locked="0"/>
    </xf>
    <xf numFmtId="177" fontId="84" fillId="0" borderId="41" xfId="0" applyNumberFormat="1" applyFont="1" applyBorder="1" applyAlignment="1" applyProtection="1">
      <alignment horizontal="right" vertical="center"/>
      <protection locked="0"/>
    </xf>
    <xf numFmtId="177" fontId="84" fillId="0" borderId="209" xfId="0" applyNumberFormat="1" applyFont="1" applyBorder="1" applyAlignment="1" applyProtection="1">
      <alignment horizontal="right" vertical="center"/>
      <protection locked="0"/>
    </xf>
    <xf numFmtId="177" fontId="84" fillId="0" borderId="160" xfId="0" applyNumberFormat="1" applyFont="1" applyBorder="1" applyAlignment="1" applyProtection="1">
      <alignment horizontal="right" vertical="center"/>
      <protection locked="0"/>
    </xf>
    <xf numFmtId="177" fontId="84" fillId="0" borderId="44" xfId="0" applyNumberFormat="1" applyFont="1" applyBorder="1" applyAlignment="1">
      <alignment horizontal="center" vertical="center"/>
    </xf>
    <xf numFmtId="177" fontId="84" fillId="0" borderId="41" xfId="0" applyNumberFormat="1" applyFont="1" applyBorder="1" applyAlignment="1">
      <alignment horizontal="center" vertical="center"/>
    </xf>
    <xf numFmtId="177" fontId="84" fillId="0" borderId="161" xfId="0" applyNumberFormat="1" applyFont="1" applyBorder="1" applyAlignment="1">
      <alignment horizontal="center" vertical="center"/>
    </xf>
    <xf numFmtId="177" fontId="84" fillId="0" borderId="160" xfId="0" applyNumberFormat="1" applyFont="1" applyBorder="1" applyAlignment="1">
      <alignment horizontal="center" vertical="center"/>
    </xf>
    <xf numFmtId="177" fontId="4" fillId="0" borderId="47" xfId="0" applyNumberFormat="1" applyFont="1" applyBorder="1" applyAlignment="1">
      <alignment horizontal="center" vertical="center"/>
    </xf>
    <xf numFmtId="177" fontId="4" fillId="0" borderId="161" xfId="0" applyNumberFormat="1" applyFont="1" applyBorder="1" applyAlignment="1" applyProtection="1">
      <alignment horizontal="center" vertical="center"/>
      <protection hidden="1"/>
    </xf>
    <xf numFmtId="177" fontId="4" fillId="0" borderId="160" xfId="0" applyNumberFormat="1" applyFont="1" applyBorder="1" applyAlignment="1" applyProtection="1">
      <alignment horizontal="center" vertical="center"/>
      <protection hidden="1"/>
    </xf>
    <xf numFmtId="177" fontId="84" fillId="0" borderId="44" xfId="0" applyNumberFormat="1" applyFont="1" applyBorder="1" applyAlignment="1" applyProtection="1">
      <alignment horizontal="right" vertical="center"/>
      <protection hidden="1"/>
    </xf>
    <xf numFmtId="177" fontId="84" fillId="0" borderId="40" xfId="0" applyNumberFormat="1" applyFont="1" applyBorder="1" applyAlignment="1" applyProtection="1">
      <alignment horizontal="right" vertical="center"/>
      <protection hidden="1"/>
    </xf>
    <xf numFmtId="177" fontId="84" fillId="0" borderId="41" xfId="0" applyNumberFormat="1" applyFont="1" applyBorder="1" applyAlignment="1" applyProtection="1">
      <alignment horizontal="right" vertical="center"/>
      <protection hidden="1"/>
    </xf>
    <xf numFmtId="177" fontId="84" fillId="0" borderId="161" xfId="0" applyNumberFormat="1" applyFont="1" applyBorder="1" applyAlignment="1" applyProtection="1">
      <alignment horizontal="right" vertical="center"/>
      <protection hidden="1"/>
    </xf>
    <xf numFmtId="177" fontId="84" fillId="0" borderId="209" xfId="0" applyNumberFormat="1" applyFont="1" applyBorder="1" applyAlignment="1" applyProtection="1">
      <alignment horizontal="right" vertical="center"/>
      <protection hidden="1"/>
    </xf>
    <xf numFmtId="177" fontId="84" fillId="0" borderId="160" xfId="0" applyNumberFormat="1" applyFont="1" applyBorder="1" applyAlignment="1" applyProtection="1">
      <alignment horizontal="right" vertical="center"/>
      <protection hidden="1"/>
    </xf>
    <xf numFmtId="177" fontId="84" fillId="0" borderId="78" xfId="0" applyNumberFormat="1" applyFont="1" applyBorder="1" applyAlignment="1" applyProtection="1">
      <alignment horizontal="right" vertical="center"/>
      <protection locked="0"/>
    </xf>
    <xf numFmtId="177" fontId="84" fillId="0" borderId="82" xfId="0" applyNumberFormat="1" applyFont="1" applyBorder="1" applyAlignment="1" applyProtection="1">
      <alignment horizontal="right" vertical="center"/>
      <protection locked="0"/>
    </xf>
    <xf numFmtId="177" fontId="84" fillId="0" borderId="161" xfId="0" applyNumberFormat="1" applyFont="1" applyBorder="1" applyAlignment="1" applyProtection="1">
      <alignment horizontal="right" vertical="center"/>
      <protection locked="0"/>
    </xf>
    <xf numFmtId="177" fontId="84" fillId="0" borderId="0" xfId="0" applyNumberFormat="1" applyFont="1" applyAlignment="1" applyProtection="1">
      <alignment horizontal="center" vertical="center"/>
      <protection locked="0"/>
    </xf>
    <xf numFmtId="0" fontId="41" fillId="0" borderId="5" xfId="0" applyFont="1" applyBorder="1" applyAlignment="1">
      <alignment horizontal="center" vertical="center" wrapText="1"/>
    </xf>
    <xf numFmtId="0" fontId="66" fillId="0" borderId="5" xfId="0" applyFont="1" applyBorder="1" applyAlignment="1">
      <alignment horizontal="center" vertical="center"/>
    </xf>
    <xf numFmtId="0" fontId="127" fillId="0" borderId="8" xfId="0" applyFont="1" applyBorder="1" applyAlignment="1">
      <alignment horizontal="center" vertical="center"/>
    </xf>
    <xf numFmtId="177" fontId="4" fillId="0" borderId="0" xfId="0" applyNumberFormat="1" applyFont="1" applyAlignment="1" applyProtection="1">
      <alignment horizontal="left" vertical="center"/>
      <protection locked="0"/>
    </xf>
    <xf numFmtId="0" fontId="127" fillId="0" borderId="0" xfId="0" applyFont="1" applyAlignment="1">
      <alignment horizontal="left" vertical="center"/>
    </xf>
    <xf numFmtId="0" fontId="127" fillId="0" borderId="0" xfId="0" applyFont="1" applyAlignment="1" applyProtection="1">
      <alignment horizontal="left" vertical="center"/>
      <protection locked="0"/>
    </xf>
    <xf numFmtId="0" fontId="127" fillId="0" borderId="0" xfId="0" applyFont="1" applyAlignment="1">
      <alignment horizontal="right" vertical="center"/>
    </xf>
    <xf numFmtId="0" fontId="1" fillId="0" borderId="20" xfId="0" applyFont="1" applyBorder="1" applyAlignment="1">
      <alignment horizontal="center" vertical="center"/>
    </xf>
    <xf numFmtId="0" fontId="127" fillId="0" borderId="0" xfId="0" applyFont="1" applyAlignment="1">
      <alignment horizontal="center" vertical="center"/>
    </xf>
    <xf numFmtId="177" fontId="127" fillId="0" borderId="0" xfId="0" applyNumberFormat="1" applyFont="1" applyAlignment="1" applyProtection="1">
      <alignment horizontal="right" vertical="center"/>
      <protection locked="0"/>
    </xf>
    <xf numFmtId="0" fontId="127" fillId="0" borderId="5" xfId="0" applyFont="1" applyBorder="1" applyAlignment="1">
      <alignment horizontal="left" vertical="center"/>
    </xf>
    <xf numFmtId="0" fontId="127" fillId="0" borderId="17" xfId="0" applyFont="1" applyBorder="1" applyAlignment="1">
      <alignment horizontal="center" vertical="center"/>
    </xf>
    <xf numFmtId="0" fontId="127" fillId="0" borderId="11" xfId="0" applyFont="1" applyBorder="1" applyAlignment="1">
      <alignment horizontal="center" vertical="center"/>
    </xf>
    <xf numFmtId="0" fontId="127" fillId="0" borderId="12" xfId="0" applyFont="1" applyBorder="1" applyAlignment="1">
      <alignment horizontal="center" vertical="center"/>
    </xf>
    <xf numFmtId="0" fontId="128" fillId="0" borderId="17" xfId="0" applyFont="1" applyBorder="1" applyAlignment="1" applyProtection="1">
      <alignment horizontal="center" vertical="center"/>
      <protection locked="0"/>
    </xf>
    <xf numFmtId="0" fontId="130" fillId="0" borderId="11" xfId="0" applyFont="1" applyBorder="1" applyAlignment="1" applyProtection="1">
      <alignment horizontal="center" vertical="center"/>
      <protection locked="0"/>
    </xf>
    <xf numFmtId="0" fontId="127" fillId="0" borderId="17" xfId="0" applyFont="1" applyBorder="1" applyAlignment="1">
      <alignment horizontal="center" vertical="center" wrapText="1"/>
    </xf>
    <xf numFmtId="0" fontId="127" fillId="0" borderId="11" xfId="0" applyFont="1" applyBorder="1" applyAlignment="1">
      <alignment horizontal="center" vertical="center" wrapText="1"/>
    </xf>
    <xf numFmtId="0" fontId="127" fillId="0" borderId="11" xfId="0" applyFont="1" applyBorder="1" applyAlignment="1" applyProtection="1">
      <alignment horizontal="center" vertical="center"/>
      <protection locked="0"/>
    </xf>
    <xf numFmtId="192" fontId="128" fillId="0" borderId="52" xfId="0" applyNumberFormat="1" applyFont="1" applyBorder="1" applyAlignment="1">
      <alignment horizontal="center" vertical="center"/>
    </xf>
    <xf numFmtId="192" fontId="128" fillId="0" borderId="17" xfId="0" applyNumberFormat="1" applyFont="1" applyBorder="1" applyAlignment="1">
      <alignment horizontal="center" vertical="center"/>
    </xf>
    <xf numFmtId="0" fontId="127" fillId="0" borderId="52" xfId="0" applyFont="1" applyBorder="1" applyAlignment="1">
      <alignment horizontal="center" vertical="center"/>
    </xf>
    <xf numFmtId="0" fontId="127" fillId="0" borderId="22" xfId="0" applyFont="1" applyBorder="1" applyAlignment="1">
      <alignment horizontal="center" vertical="center"/>
    </xf>
    <xf numFmtId="0" fontId="127" fillId="0" borderId="20" xfId="0" applyFont="1" applyBorder="1" applyAlignment="1">
      <alignment horizontal="center" vertical="center"/>
    </xf>
    <xf numFmtId="0" fontId="127" fillId="0" borderId="24" xfId="0" applyFont="1" applyBorder="1" applyAlignment="1">
      <alignment horizontal="center" vertical="center"/>
    </xf>
    <xf numFmtId="0" fontId="127" fillId="0" borderId="8" xfId="0" applyFont="1" applyBorder="1" applyAlignment="1">
      <alignment horizontal="left" vertical="center"/>
    </xf>
    <xf numFmtId="0" fontId="127" fillId="0" borderId="25" xfId="0" applyFont="1" applyBorder="1" applyAlignment="1">
      <alignment horizontal="left" vertical="center"/>
    </xf>
    <xf numFmtId="0" fontId="127" fillId="0" borderId="18" xfId="0" applyFont="1" applyBorder="1" applyAlignment="1">
      <alignment horizontal="center" vertical="center"/>
    </xf>
    <xf numFmtId="0" fontId="127" fillId="0" borderId="21" xfId="0" applyFont="1" applyBorder="1" applyAlignment="1">
      <alignment horizontal="center" vertical="center"/>
    </xf>
    <xf numFmtId="0" fontId="127" fillId="0" borderId="25" xfId="0" applyFont="1" applyBorder="1" applyAlignment="1">
      <alignment horizontal="center" vertical="center"/>
    </xf>
    <xf numFmtId="0" fontId="131" fillId="0" borderId="11" xfId="0" applyFont="1" applyBorder="1" applyAlignment="1">
      <alignment horizontal="center" vertical="center"/>
    </xf>
    <xf numFmtId="0" fontId="131" fillId="0" borderId="12" xfId="0" applyFont="1" applyBorder="1" applyAlignment="1">
      <alignment horizontal="center" vertical="center"/>
    </xf>
    <xf numFmtId="0" fontId="130" fillId="0" borderId="17" xfId="0" applyFont="1" applyBorder="1" applyAlignment="1" applyProtection="1">
      <alignment horizontal="center" vertical="center"/>
      <protection locked="0"/>
    </xf>
    <xf numFmtId="0" fontId="128" fillId="0" borderId="11" xfId="0" applyFont="1" applyBorder="1" applyAlignment="1" applyProtection="1">
      <alignment horizontal="center" vertical="center"/>
      <protection locked="0"/>
    </xf>
    <xf numFmtId="192" fontId="128" fillId="0" borderId="11" xfId="0" applyNumberFormat="1" applyFont="1" applyBorder="1" applyAlignment="1">
      <alignment horizontal="center" vertical="center"/>
    </xf>
    <xf numFmtId="0" fontId="127" fillId="0" borderId="20" xfId="0" applyFont="1" applyBorder="1" applyAlignment="1">
      <alignment horizontal="center"/>
    </xf>
    <xf numFmtId="192" fontId="132" fillId="0" borderId="11" xfId="0" applyNumberFormat="1" applyFont="1" applyBorder="1" applyAlignment="1">
      <alignment horizontal="center" vertical="center"/>
    </xf>
    <xf numFmtId="192" fontId="132" fillId="0" borderId="12" xfId="0" applyNumberFormat="1" applyFont="1" applyBorder="1" applyAlignment="1">
      <alignment horizontal="center" vertical="center"/>
    </xf>
    <xf numFmtId="192" fontId="131" fillId="0" borderId="11" xfId="0" applyNumberFormat="1" applyFont="1" applyBorder="1" applyAlignment="1">
      <alignment horizontal="center" vertical="center"/>
    </xf>
    <xf numFmtId="192" fontId="131" fillId="0" borderId="12" xfId="0" applyNumberFormat="1" applyFont="1" applyBorder="1" applyAlignment="1">
      <alignment horizontal="center" vertical="center"/>
    </xf>
    <xf numFmtId="0" fontId="127" fillId="0" borderId="8" xfId="0" applyFont="1" applyBorder="1" applyAlignment="1">
      <alignment horizontal="left" vertical="center" wrapText="1"/>
    </xf>
    <xf numFmtId="0" fontId="127" fillId="0" borderId="25" xfId="0" applyFont="1" applyBorder="1" applyAlignment="1">
      <alignment horizontal="left" vertical="center" wrapText="1"/>
    </xf>
    <xf numFmtId="0" fontId="127" fillId="0" borderId="0" xfId="0" applyFont="1" applyAlignment="1">
      <alignment horizontal="center"/>
    </xf>
    <xf numFmtId="177" fontId="127" fillId="0" borderId="0" xfId="0" applyNumberFormat="1" applyFont="1" applyAlignment="1">
      <alignment horizontal="right"/>
    </xf>
    <xf numFmtId="0" fontId="127" fillId="0" borderId="0" xfId="0" applyFont="1" applyAlignment="1">
      <alignment horizontal="right"/>
    </xf>
    <xf numFmtId="177" fontId="41" fillId="0" borderId="11" xfId="0" applyNumberFormat="1" applyFont="1" applyBorder="1" applyAlignment="1" applyProtection="1">
      <alignment horizontal="right" vertical="center"/>
      <protection locked="0"/>
    </xf>
    <xf numFmtId="0" fontId="47" fillId="7" borderId="4" xfId="0" applyFont="1" applyFill="1" applyBorder="1" applyAlignment="1">
      <alignment horizontal="left" vertical="distributed" wrapText="1"/>
    </xf>
    <xf numFmtId="0" fontId="47" fillId="7" borderId="0" xfId="0" applyFont="1" applyFill="1" applyAlignment="1">
      <alignment horizontal="left" vertical="distributed" wrapText="1"/>
    </xf>
    <xf numFmtId="0" fontId="47" fillId="7" borderId="6" xfId="0" applyFont="1" applyFill="1" applyBorder="1" applyAlignment="1">
      <alignment horizontal="left" vertical="distributed" wrapText="1"/>
    </xf>
    <xf numFmtId="0" fontId="39" fillId="0" borderId="140" xfId="0" applyFont="1" applyBorder="1" applyAlignment="1" applyProtection="1">
      <alignment horizontal="center" vertical="top" wrapText="1"/>
      <protection locked="0"/>
    </xf>
    <xf numFmtId="0" fontId="39" fillId="0" borderId="141" xfId="0" applyFont="1" applyBorder="1" applyAlignment="1" applyProtection="1">
      <alignment horizontal="center" vertical="top" wrapText="1"/>
      <protection locked="0"/>
    </xf>
    <xf numFmtId="0" fontId="39" fillId="0" borderId="142" xfId="0" applyFont="1" applyBorder="1" applyAlignment="1" applyProtection="1">
      <alignment horizontal="center" vertical="top" wrapText="1"/>
      <protection locked="0"/>
    </xf>
    <xf numFmtId="0" fontId="39" fillId="0" borderId="143" xfId="0" applyFont="1" applyBorder="1" applyAlignment="1" applyProtection="1">
      <alignment horizontal="center" vertical="top" wrapText="1"/>
      <protection locked="0"/>
    </xf>
    <xf numFmtId="0" fontId="39" fillId="0" borderId="147" xfId="0" applyFont="1" applyBorder="1" applyAlignment="1">
      <alignment horizontal="center" vertical="top" wrapText="1"/>
    </xf>
    <xf numFmtId="0" fontId="39" fillId="0" borderId="148" xfId="0" applyFont="1" applyBorder="1" applyAlignment="1">
      <alignment horizontal="center" vertical="top" wrapText="1"/>
    </xf>
    <xf numFmtId="0" fontId="39" fillId="0" borderId="151" xfId="0" applyFont="1" applyBorder="1" applyAlignment="1">
      <alignment horizontal="center" vertical="top" wrapText="1"/>
    </xf>
    <xf numFmtId="0" fontId="39" fillId="0" borderId="152" xfId="0" applyFont="1" applyBorder="1" applyAlignment="1">
      <alignment horizontal="center" vertical="top" wrapText="1"/>
    </xf>
    <xf numFmtId="0" fontId="39" fillId="0" borderId="149" xfId="0" applyFont="1" applyBorder="1" applyAlignment="1">
      <alignment horizontal="center" vertical="top" wrapText="1"/>
    </xf>
    <xf numFmtId="0" fontId="39" fillId="0" borderId="150" xfId="0" applyFont="1" applyBorder="1" applyAlignment="1">
      <alignment horizontal="center" vertical="top" wrapText="1"/>
    </xf>
    <xf numFmtId="0" fontId="39" fillId="0" borderId="153" xfId="0" applyFont="1" applyBorder="1" applyAlignment="1">
      <alignment horizontal="center" vertical="top" wrapText="1"/>
    </xf>
    <xf numFmtId="0" fontId="101" fillId="0" borderId="23" xfId="0" applyFont="1" applyBorder="1" applyAlignment="1">
      <alignment horizontal="center" vertical="center"/>
    </xf>
    <xf numFmtId="0" fontId="101" fillId="0" borderId="20" xfId="0" applyFont="1" applyBorder="1" applyAlignment="1">
      <alignment horizontal="center" vertical="center"/>
    </xf>
    <xf numFmtId="0" fontId="101" fillId="0" borderId="26" xfId="0" applyFont="1" applyBorder="1" applyAlignment="1">
      <alignment horizontal="center" vertical="center"/>
    </xf>
    <xf numFmtId="0" fontId="101" fillId="0" borderId="4" xfId="0" applyFont="1" applyBorder="1" applyAlignment="1">
      <alignment horizontal="center" vertical="center"/>
    </xf>
    <xf numFmtId="0" fontId="101" fillId="0" borderId="0" xfId="0" applyFont="1" applyAlignment="1">
      <alignment horizontal="center" vertical="center"/>
    </xf>
    <xf numFmtId="0" fontId="101" fillId="0" borderId="6" xfId="0" applyFont="1" applyBorder="1" applyAlignment="1">
      <alignment horizontal="center" vertical="center"/>
    </xf>
    <xf numFmtId="0" fontId="100" fillId="7" borderId="4" xfId="0" applyFont="1" applyFill="1" applyBorder="1" applyAlignment="1">
      <alignment horizontal="left" vertical="top" wrapText="1"/>
    </xf>
    <xf numFmtId="0" fontId="100" fillId="7" borderId="0" xfId="0" applyFont="1" applyFill="1" applyAlignment="1">
      <alignment horizontal="left" vertical="top" wrapText="1"/>
    </xf>
    <xf numFmtId="0" fontId="100" fillId="7" borderId="6" xfId="0" applyFont="1" applyFill="1" applyBorder="1" applyAlignment="1">
      <alignment horizontal="left" vertical="top" wrapText="1"/>
    </xf>
    <xf numFmtId="0" fontId="47" fillId="0" borderId="56" xfId="0" applyFont="1" applyBorder="1" applyAlignment="1">
      <alignment horizontal="center" vertical="center" wrapText="1"/>
    </xf>
    <xf numFmtId="0" fontId="47" fillId="0" borderId="136" xfId="0" applyFont="1" applyBorder="1" applyAlignment="1">
      <alignment horizontal="center" vertical="center" wrapText="1"/>
    </xf>
    <xf numFmtId="0" fontId="47" fillId="0" borderId="111" xfId="0" applyFont="1" applyBorder="1" applyAlignment="1" applyProtection="1">
      <alignment horizontal="distributed" vertical="distributed" wrapText="1" justifyLastLine="1"/>
      <protection locked="0"/>
    </xf>
    <xf numFmtId="0" fontId="47" fillId="0" borderId="57" xfId="0" applyFont="1" applyBorder="1" applyAlignment="1">
      <alignment horizontal="center" vertical="center" wrapText="1"/>
    </xf>
    <xf numFmtId="0" fontId="47" fillId="0" borderId="52" xfId="0" applyFont="1" applyBorder="1" applyAlignment="1">
      <alignment horizontal="center" vertical="center" wrapText="1"/>
    </xf>
    <xf numFmtId="0" fontId="41" fillId="0" borderId="57" xfId="0" applyFont="1" applyBorder="1" applyAlignment="1">
      <alignment horizontal="center" vertical="center"/>
    </xf>
    <xf numFmtId="0" fontId="41" fillId="0" borderId="146" xfId="0" applyFont="1" applyBorder="1" applyAlignment="1">
      <alignment horizontal="center" vertical="center"/>
    </xf>
    <xf numFmtId="0" fontId="41" fillId="0" borderId="52" xfId="0" applyFont="1" applyBorder="1" applyAlignment="1">
      <alignment horizontal="center" vertical="center"/>
    </xf>
    <xf numFmtId="0" fontId="41" fillId="0" borderId="122" xfId="0" applyFont="1" applyBorder="1" applyAlignment="1">
      <alignment horizontal="center" vertical="center"/>
    </xf>
    <xf numFmtId="0" fontId="47" fillId="0" borderId="23"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25" xfId="0" applyFont="1" applyBorder="1" applyAlignment="1">
      <alignment horizontal="center" vertical="center" wrapText="1"/>
    </xf>
    <xf numFmtId="31" fontId="47" fillId="0" borderId="22" xfId="0" applyNumberFormat="1" applyFont="1" applyBorder="1" applyAlignment="1">
      <alignment horizontal="right" vertical="center" wrapText="1"/>
    </xf>
    <xf numFmtId="31" fontId="47" fillId="0" borderId="20" xfId="0" applyNumberFormat="1" applyFont="1" applyBorder="1" applyAlignment="1">
      <alignment horizontal="right" vertical="center" wrapText="1"/>
    </xf>
    <xf numFmtId="31" fontId="47" fillId="0" borderId="24" xfId="0" applyNumberFormat="1" applyFont="1" applyBorder="1" applyAlignment="1">
      <alignment horizontal="right" vertical="center" wrapText="1"/>
    </xf>
    <xf numFmtId="31" fontId="47" fillId="0" borderId="8" xfId="0" applyNumberFormat="1" applyFont="1" applyBorder="1" applyAlignment="1">
      <alignment horizontal="right" vertical="center" wrapText="1"/>
    </xf>
    <xf numFmtId="177" fontId="47" fillId="0" borderId="20" xfId="0" applyNumberFormat="1" applyFont="1" applyBorder="1" applyAlignment="1">
      <alignment horizontal="center" vertical="center" wrapText="1"/>
    </xf>
    <xf numFmtId="177" fontId="47" fillId="0" borderId="8" xfId="0" applyNumberFormat="1" applyFont="1" applyBorder="1" applyAlignment="1">
      <alignment horizontal="center" vertical="center" wrapText="1"/>
    </xf>
    <xf numFmtId="177" fontId="47" fillId="0" borderId="20" xfId="0" applyNumberFormat="1" applyFont="1" applyBorder="1" applyAlignment="1" applyProtection="1">
      <alignment horizontal="center" vertical="center" wrapText="1"/>
      <protection locked="0"/>
    </xf>
    <xf numFmtId="177" fontId="47" fillId="0" borderId="8" xfId="0" applyNumberFormat="1" applyFont="1" applyBorder="1" applyAlignment="1" applyProtection="1">
      <alignment horizontal="center" vertical="center" wrapText="1"/>
      <protection locked="0"/>
    </xf>
    <xf numFmtId="177" fontId="4" fillId="0" borderId="20" xfId="0" applyNumberFormat="1" applyFont="1" applyBorder="1" applyAlignment="1">
      <alignment horizontal="center" vertical="center"/>
    </xf>
    <xf numFmtId="49" fontId="4" fillId="0" borderId="20" xfId="0" applyNumberFormat="1" applyFont="1" applyBorder="1" applyAlignment="1">
      <alignment horizontal="left" vertical="center"/>
    </xf>
    <xf numFmtId="49" fontId="4" fillId="0" borderId="21" xfId="0" applyNumberFormat="1" applyFont="1" applyBorder="1" applyAlignment="1">
      <alignment horizontal="left" vertical="center"/>
    </xf>
    <xf numFmtId="49" fontId="4" fillId="0" borderId="8" xfId="0" applyNumberFormat="1" applyFont="1" applyBorder="1" applyAlignment="1">
      <alignment horizontal="left" vertical="center"/>
    </xf>
    <xf numFmtId="49" fontId="4" fillId="0" borderId="25" xfId="0" applyNumberFormat="1" applyFont="1" applyBorder="1" applyAlignment="1">
      <alignment horizontal="left" vertical="center"/>
    </xf>
    <xf numFmtId="0" fontId="47" fillId="0" borderId="12" xfId="0" applyFont="1" applyBorder="1" applyAlignment="1">
      <alignment horizontal="center" vertical="center" wrapText="1"/>
    </xf>
    <xf numFmtId="0" fontId="47" fillId="0" borderId="10" xfId="0" applyFont="1" applyBorder="1" applyAlignment="1">
      <alignment horizontal="center" vertical="center" wrapText="1"/>
    </xf>
    <xf numFmtId="0" fontId="4" fillId="0" borderId="17" xfId="0" applyFont="1" applyBorder="1" applyAlignment="1">
      <alignment horizontal="right" vertical="center"/>
    </xf>
    <xf numFmtId="0" fontId="4" fillId="0" borderId="11" xfId="0" applyFont="1" applyBorder="1" applyAlignment="1">
      <alignment horizontal="right" vertical="center"/>
    </xf>
    <xf numFmtId="0" fontId="44" fillId="0" borderId="52" xfId="0" applyFont="1" applyBorder="1" applyAlignment="1">
      <alignment horizontal="center" vertical="center" wrapText="1"/>
    </xf>
    <xf numFmtId="0" fontId="47" fillId="0" borderId="22" xfId="0" applyFont="1" applyBorder="1" applyAlignment="1">
      <alignment horizontal="center" vertical="top" wrapText="1"/>
    </xf>
    <xf numFmtId="0" fontId="47" fillId="0" borderId="21" xfId="0" applyFont="1" applyBorder="1" applyAlignment="1">
      <alignment horizontal="center" vertical="top" wrapText="1"/>
    </xf>
    <xf numFmtId="0" fontId="47" fillId="0" borderId="18" xfId="0" applyFont="1" applyBorder="1" applyAlignment="1">
      <alignment horizontal="center" vertical="top" wrapText="1"/>
    </xf>
    <xf numFmtId="0" fontId="47" fillId="0" borderId="5" xfId="0" applyFont="1" applyBorder="1" applyAlignment="1">
      <alignment horizontal="center" vertical="top" wrapText="1"/>
    </xf>
    <xf numFmtId="0" fontId="47" fillId="0" borderId="63" xfId="0" applyFont="1" applyBorder="1" applyAlignment="1">
      <alignment horizontal="center" vertical="top" wrapText="1"/>
    </xf>
    <xf numFmtId="0" fontId="47" fillId="0" borderId="16" xfId="0" applyFont="1" applyBorder="1" applyAlignment="1">
      <alignment horizontal="center" vertical="top" wrapText="1"/>
    </xf>
    <xf numFmtId="0" fontId="48" fillId="0" borderId="22"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0" xfId="0" applyFont="1" applyAlignment="1">
      <alignment horizontal="center" vertical="center" wrapText="1"/>
    </xf>
    <xf numFmtId="0" fontId="48" fillId="0" borderId="5" xfId="0" applyFont="1" applyBorder="1" applyAlignment="1">
      <alignment horizontal="center" vertical="center" wrapText="1"/>
    </xf>
    <xf numFmtId="0" fontId="48" fillId="0" borderId="63" xfId="0" applyFont="1" applyBorder="1" applyAlignment="1">
      <alignment horizontal="center" vertical="center" wrapText="1"/>
    </xf>
    <xf numFmtId="0" fontId="48" fillId="0" borderId="15" xfId="0" applyFont="1" applyBorder="1" applyAlignment="1">
      <alignment horizontal="center" vertical="center" wrapText="1"/>
    </xf>
    <xf numFmtId="0" fontId="48" fillId="0" borderId="16"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0" xfId="0" applyFont="1" applyAlignment="1">
      <alignment horizontal="center" vertical="center" wrapText="1"/>
    </xf>
    <xf numFmtId="0" fontId="4" fillId="0" borderId="57" xfId="0" applyFont="1" applyBorder="1" applyAlignment="1">
      <alignment horizontal="center" vertical="center"/>
    </xf>
    <xf numFmtId="0" fontId="4" fillId="0" borderId="146" xfId="0" applyFont="1" applyBorder="1" applyAlignment="1">
      <alignment horizontal="center" vertical="center"/>
    </xf>
    <xf numFmtId="0" fontId="4" fillId="0" borderId="122" xfId="0" applyFont="1" applyBorder="1" applyAlignment="1">
      <alignment horizontal="center" vertical="center"/>
    </xf>
    <xf numFmtId="0" fontId="98" fillId="24" borderId="358" xfId="0" applyFont="1" applyFill="1" applyBorder="1" applyAlignment="1">
      <alignment horizontal="center" vertical="top"/>
    </xf>
    <xf numFmtId="0" fontId="98" fillId="24" borderId="359" xfId="0" applyFont="1" applyFill="1" applyBorder="1" applyAlignment="1">
      <alignment horizontal="center" vertical="top"/>
    </xf>
    <xf numFmtId="0" fontId="98" fillId="24" borderId="360" xfId="0" applyFont="1" applyFill="1" applyBorder="1" applyAlignment="1">
      <alignment horizontal="center" vertical="top"/>
    </xf>
    <xf numFmtId="0" fontId="98" fillId="24" borderId="1" xfId="0" applyFont="1" applyFill="1" applyBorder="1" applyAlignment="1">
      <alignment horizontal="center" vertical="top"/>
    </xf>
    <xf numFmtId="0" fontId="98" fillId="24" borderId="2" xfId="0" applyFont="1" applyFill="1" applyBorder="1" applyAlignment="1">
      <alignment horizontal="center" vertical="top"/>
    </xf>
  </cellXfs>
  <cellStyles count="5">
    <cellStyle name="通貨 2" xfId="4" xr:uid="{6809835F-0894-4A71-BEB7-5051F15FF649}"/>
    <cellStyle name="標準" xfId="0" builtinId="0"/>
    <cellStyle name="標準 2" xfId="2" xr:uid="{00000000-0005-0000-0000-000001000000}"/>
    <cellStyle name="標準 3" xfId="3" xr:uid="{18BA4443-3941-4533-B485-DF14C21FAC6A}"/>
    <cellStyle name="標準_23-moushikomi" xfId="1" xr:uid="{00000000-0005-0000-0000-000002000000}"/>
  </cellStyles>
  <dxfs count="205">
    <dxf>
      <font>
        <color theme="0"/>
      </font>
    </dxf>
    <dxf>
      <fill>
        <patternFill>
          <bgColor theme="7" tint="0.59996337778862885"/>
        </patternFill>
      </fill>
    </dxf>
    <dxf>
      <fill>
        <patternFill>
          <bgColor theme="8" tint="0.59996337778862885"/>
        </patternFill>
      </fill>
    </dxf>
    <dxf>
      <fill>
        <patternFill>
          <bgColor theme="7" tint="0.59996337778862885"/>
        </patternFill>
      </fill>
    </dxf>
    <dxf>
      <fill>
        <patternFill>
          <bgColor theme="9" tint="0.39994506668294322"/>
        </patternFill>
      </fill>
      <border>
        <vertical/>
        <horizontal/>
      </border>
    </dxf>
    <dxf>
      <fill>
        <patternFill>
          <bgColor rgb="FFFFFF8F"/>
        </patternFill>
      </fill>
    </dxf>
    <dxf>
      <font>
        <color theme="0"/>
      </font>
    </dxf>
    <dxf>
      <fill>
        <patternFill>
          <bgColor theme="7" tint="0.59996337778862885"/>
        </patternFill>
      </fill>
    </dxf>
    <dxf>
      <font>
        <color theme="0"/>
      </font>
    </dxf>
    <dxf>
      <fill>
        <patternFill>
          <bgColor theme="0"/>
        </patternFill>
      </fill>
    </dxf>
    <dxf>
      <fill>
        <patternFill>
          <bgColor theme="7" tint="0.59996337778862885"/>
        </patternFill>
      </fill>
    </dxf>
    <dxf>
      <fill>
        <patternFill>
          <bgColor theme="0"/>
        </patternFill>
      </fill>
    </dxf>
    <dxf>
      <fill>
        <patternFill>
          <bgColor theme="7" tint="0.59996337778862885"/>
        </patternFill>
      </fill>
    </dxf>
    <dxf>
      <fill>
        <patternFill>
          <bgColor theme="0"/>
        </patternFill>
      </fill>
    </dxf>
    <dxf>
      <fill>
        <patternFill>
          <bgColor theme="0"/>
        </patternFill>
      </fill>
    </dxf>
    <dxf>
      <fill>
        <patternFill>
          <bgColor theme="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0"/>
        </patternFill>
      </fill>
    </dxf>
    <dxf>
      <fill>
        <patternFill>
          <bgColor theme="7" tint="0.59996337778862885"/>
        </patternFill>
      </fill>
    </dxf>
    <dxf>
      <fill>
        <patternFill>
          <bgColor theme="7" tint="0.5999633777886288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59996337778862885"/>
        </patternFill>
      </fill>
    </dxf>
    <dxf>
      <fill>
        <patternFill>
          <bgColor theme="7" tint="0.59996337778862885"/>
        </patternFill>
      </fill>
    </dxf>
    <dxf>
      <fill>
        <patternFill>
          <bgColor theme="0"/>
        </patternFill>
      </fill>
    </dxf>
    <dxf>
      <fill>
        <patternFill>
          <bgColor theme="7" tint="0.59996337778862885"/>
        </patternFill>
      </fill>
    </dxf>
    <dxf>
      <fill>
        <patternFill>
          <bgColor theme="0"/>
        </patternFill>
      </fill>
    </dxf>
    <dxf>
      <fill>
        <patternFill>
          <bgColor theme="7" tint="0.59996337778862885"/>
        </patternFill>
      </fill>
    </dxf>
    <dxf>
      <fill>
        <patternFill>
          <bgColor theme="0"/>
        </patternFill>
      </fill>
    </dxf>
    <dxf>
      <numFmt numFmtId="201" formatCode=";;;"/>
    </dxf>
    <dxf>
      <numFmt numFmtId="201" formatCode=";;;"/>
    </dxf>
    <dxf>
      <numFmt numFmtId="201" formatCode=";;;"/>
    </dxf>
    <dxf>
      <numFmt numFmtId="201" formatCode=";;;"/>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7" tint="0.59996337778862885"/>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auto="1"/>
      </font>
      <fill>
        <patternFill>
          <bgColor theme="8" tint="0.39994506668294322"/>
        </patternFill>
      </fill>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ill>
        <patternFill patternType="mediumGray">
          <fgColor auto="1"/>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ill>
        <patternFill patternType="mediumGray"/>
      </fill>
    </dxf>
    <dxf>
      <fill>
        <patternFill patternType="mediumGray"/>
      </fill>
    </dxf>
    <dxf>
      <fill>
        <patternFill patternType="mediumGray"/>
      </fill>
    </dxf>
    <dxf>
      <fill>
        <patternFill patternType="mediumGray"/>
      </fill>
    </dxf>
    <dxf>
      <fill>
        <patternFill patternType="mediumGray"/>
      </fill>
    </dxf>
    <dxf>
      <fill>
        <patternFill patternType="mediumGray"/>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0"/>
        </patternFill>
      </fill>
    </dxf>
    <dxf>
      <fill>
        <patternFill>
          <bgColor rgb="FFFFCDCD"/>
        </patternFill>
      </fill>
    </dxf>
    <dxf>
      <fill>
        <patternFill>
          <bgColor rgb="FFFFCDCD"/>
        </patternFill>
      </fill>
    </dxf>
    <dxf>
      <fill>
        <patternFill>
          <bgColor theme="0"/>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ont>
        <color theme="0"/>
      </font>
    </dxf>
    <dxf>
      <font>
        <color theme="0"/>
      </font>
    </dxf>
    <dxf>
      <font>
        <color theme="0"/>
      </font>
    </dxf>
    <dxf>
      <font>
        <color theme="0"/>
      </font>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patternType="mediumGray">
          <fgColor theme="1"/>
        </patternFill>
      </fill>
    </dxf>
    <dxf>
      <fill>
        <patternFill>
          <bgColor rgb="FFFF8BB2"/>
        </patternFill>
      </fill>
    </dxf>
    <dxf>
      <fill>
        <patternFill>
          <bgColor theme="8" tint="0.59996337778862885"/>
        </patternFill>
      </fill>
    </dxf>
    <dxf>
      <fill>
        <patternFill patternType="solid">
          <bgColor rgb="FFFFFF00"/>
        </patternFill>
      </fill>
    </dxf>
    <dxf>
      <fill>
        <patternFill>
          <bgColor theme="8" tint="0.59996337778862885"/>
        </patternFill>
      </fill>
    </dxf>
    <dxf>
      <fill>
        <patternFill>
          <bgColor rgb="FFFF8BB2"/>
        </patternFill>
      </fill>
    </dxf>
    <dxf>
      <fill>
        <patternFill patternType="solid">
          <bgColor rgb="FFFFFF00"/>
        </patternFill>
      </fill>
    </dxf>
    <dxf>
      <fill>
        <patternFill>
          <bgColor theme="8" tint="0.59996337778862885"/>
        </patternFill>
      </fill>
    </dxf>
    <dxf>
      <fill>
        <patternFill>
          <bgColor rgb="FFFF8BB2"/>
        </patternFill>
      </fill>
    </dxf>
    <dxf>
      <fill>
        <patternFill patternType="solid">
          <bgColor rgb="FFFFFF00"/>
        </patternFill>
      </fill>
    </dxf>
    <dxf>
      <fill>
        <patternFill>
          <bgColor theme="8" tint="0.59996337778862885"/>
        </patternFill>
      </fill>
    </dxf>
    <dxf>
      <fill>
        <patternFill patternType="solid">
          <bgColor rgb="FFFFFF00"/>
        </patternFill>
      </fill>
    </dxf>
    <dxf>
      <fill>
        <patternFill>
          <bgColor rgb="FFFF8BB2"/>
        </patternFill>
      </fill>
    </dxf>
    <dxf>
      <fill>
        <patternFill>
          <bgColor rgb="FFFF8BB2"/>
        </patternFill>
      </fill>
    </dxf>
    <dxf>
      <fill>
        <patternFill>
          <bgColor theme="8" tint="0.59996337778862885"/>
        </patternFill>
      </fill>
    </dxf>
    <dxf>
      <fill>
        <patternFill patternType="solid">
          <bgColor rgb="FFFFFF00"/>
        </patternFill>
      </fill>
    </dxf>
    <dxf>
      <fill>
        <patternFill patternType="solid">
          <bgColor rgb="FFFFFF00"/>
        </patternFill>
      </fill>
    </dxf>
    <dxf>
      <fill>
        <patternFill>
          <bgColor theme="8" tint="0.59996337778862885"/>
        </patternFill>
      </fill>
    </dxf>
    <dxf>
      <fill>
        <patternFill>
          <bgColor rgb="FFFF8BB2"/>
        </patternFill>
      </fill>
    </dxf>
    <dxf>
      <fill>
        <patternFill>
          <bgColor rgb="FFFF8BB2"/>
        </patternFill>
      </fill>
    </dxf>
    <dxf>
      <fill>
        <patternFill>
          <bgColor theme="8" tint="0.59996337778862885"/>
        </patternFill>
      </fill>
    </dxf>
    <dxf>
      <fill>
        <patternFill patternType="solid">
          <bgColor rgb="FFFFFF00"/>
        </patternFill>
      </fill>
    </dxf>
    <dxf>
      <fill>
        <patternFill>
          <bgColor rgb="FFFF8BB2"/>
        </patternFill>
      </fill>
    </dxf>
    <dxf>
      <fill>
        <patternFill>
          <bgColor theme="8" tint="0.59996337778862885"/>
        </patternFill>
      </fill>
    </dxf>
    <dxf>
      <fill>
        <patternFill patternType="solid">
          <bgColor rgb="FFFFFF00"/>
        </patternFill>
      </fill>
    </dxf>
    <dxf>
      <fill>
        <patternFill patternType="solid">
          <bgColor rgb="FFFFFF00"/>
        </patternFill>
      </fill>
    </dxf>
    <dxf>
      <fill>
        <patternFill>
          <bgColor rgb="FFFF8BB2"/>
        </patternFill>
      </fill>
    </dxf>
    <dxf>
      <fill>
        <patternFill>
          <bgColor theme="8" tint="0.59996337778862885"/>
        </patternFill>
      </fill>
    </dxf>
    <dxf>
      <fill>
        <patternFill patternType="solid">
          <bgColor rgb="FFFFFF00"/>
        </patternFill>
      </fill>
    </dxf>
    <dxf>
      <fill>
        <patternFill>
          <bgColor rgb="FFFF8BB2"/>
        </patternFill>
      </fill>
    </dxf>
    <dxf>
      <fill>
        <patternFill>
          <bgColor theme="8" tint="0.59996337778862885"/>
        </patternFill>
      </fill>
    </dxf>
    <dxf>
      <font>
        <b val="0"/>
        <i val="0"/>
        <color auto="1"/>
      </font>
      <numFmt numFmtId="202" formatCode="\✔"/>
    </dxf>
    <dxf>
      <font>
        <color theme="0"/>
      </font>
    </dxf>
    <dxf>
      <fill>
        <patternFill>
          <bgColor theme="7" tint="0.39994506668294322"/>
        </patternFill>
      </fill>
    </dxf>
    <dxf>
      <fill>
        <patternFill>
          <bgColor theme="7" tint="0.39994506668294322"/>
        </patternFill>
      </fill>
    </dxf>
    <dxf>
      <fill>
        <patternFill>
          <bgColor theme="7" tint="0.39994506668294322"/>
        </patternFill>
      </fill>
    </dxf>
    <dxf>
      <fill>
        <patternFill>
          <bgColor theme="0"/>
        </patternFill>
      </fill>
    </dxf>
    <dxf>
      <fill>
        <patternFill>
          <bgColor theme="0"/>
        </patternFill>
      </fill>
    </dxf>
    <dxf>
      <fill>
        <patternFill>
          <bgColor theme="0"/>
        </patternFill>
      </fill>
    </dxf>
    <dxf>
      <fill>
        <patternFill>
          <bgColor theme="7" tint="0.79998168889431442"/>
        </patternFill>
      </fill>
    </dxf>
  </dxfs>
  <tableStyles count="0" defaultTableStyle="TableStyleMedium9" defaultPivotStyle="PivotStyleLight16"/>
  <colors>
    <mruColors>
      <color rgb="FFFFCCFF"/>
      <color rgb="FFFF9999"/>
      <color rgb="FFFFFFA3"/>
      <color rgb="FFFF7C80"/>
      <color rgb="FFB9FFB9"/>
      <color rgb="FFFFE5E5"/>
      <color rgb="FFFFEFFF"/>
      <color rgb="FFFF66CC"/>
      <color rgb="FFFFABC1"/>
      <color rgb="FFE8D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AO$26" noThreeD="1"/>
</file>

<file path=xl/ctrlProps/ctrlProp10.xml><?xml version="1.0" encoding="utf-8"?>
<formControlPr xmlns="http://schemas.microsoft.com/office/spreadsheetml/2009/9/main" objectType="CheckBox" fmlaLink="①利用!$AO$23"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①利用!$AO$26" noThreeD="1"/>
</file>

<file path=xl/ctrlProps/ctrlProp13.xml><?xml version="1.0" encoding="utf-8"?>
<formControlPr xmlns="http://schemas.microsoft.com/office/spreadsheetml/2009/9/main" objectType="CheckBox" fmlaLink="①利用!$AO$27" lockText="1" noThreeD="1"/>
</file>

<file path=xl/ctrlProps/ctrlProp14.xml><?xml version="1.0" encoding="utf-8"?>
<formControlPr xmlns="http://schemas.microsoft.com/office/spreadsheetml/2009/9/main" objectType="CheckBox" fmlaLink="①利用!$AO$19" lockText="1" noThreeD="1"/>
</file>

<file path=xl/ctrlProps/ctrlProp15.xml><?xml version="1.0" encoding="utf-8"?>
<formControlPr xmlns="http://schemas.microsoft.com/office/spreadsheetml/2009/9/main" objectType="CheckBox" fmlaLink="①利用!$AO$23"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AO$27"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AO$19" lockText="1" noThreeD="1"/>
</file>

<file path=xl/ctrlProps/ctrlProp4.xml><?xml version="1.0" encoding="utf-8"?>
<formControlPr xmlns="http://schemas.microsoft.com/office/spreadsheetml/2009/9/main" objectType="CheckBox" fmlaLink="$AO$23" noThreeD="1"/>
</file>

<file path=xl/ctrlProps/ctrlProp5.xml><?xml version="1.0" encoding="utf-8"?>
<formControlPr xmlns="http://schemas.microsoft.com/office/spreadsheetml/2009/9/main" objectType="Radio" firstButton="1" fmlaLink="$AS$6"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fmlaLink="①利用!$AO$26" noThreeD="1"/>
</file>

<file path=xl/ctrlProps/ctrlProp9.xml><?xml version="1.0" encoding="utf-8"?>
<formControlPr xmlns="http://schemas.microsoft.com/office/spreadsheetml/2009/9/main" objectType="CheckBox" fmlaLink="①利用!$AO$27"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9317;&#39135;&#26448;!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213360</xdr:colOff>
          <xdr:row>18</xdr:row>
          <xdr:rowOff>30480</xdr:rowOff>
        </xdr:from>
        <xdr:to>
          <xdr:col>17</xdr:col>
          <xdr:colOff>38100</xdr:colOff>
          <xdr:row>18</xdr:row>
          <xdr:rowOff>381000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18</xdr:row>
          <xdr:rowOff>68580</xdr:rowOff>
        </xdr:from>
        <xdr:to>
          <xdr:col>25</xdr:col>
          <xdr:colOff>0</xdr:colOff>
          <xdr:row>18</xdr:row>
          <xdr:rowOff>327660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30480</xdr:colOff>
          <xdr:row>20</xdr:row>
          <xdr:rowOff>99060</xdr:rowOff>
        </xdr:from>
        <xdr:to>
          <xdr:col>31</xdr:col>
          <xdr:colOff>0</xdr:colOff>
          <xdr:row>20</xdr:row>
          <xdr:rowOff>411480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18</xdr:row>
          <xdr:rowOff>60960</xdr:rowOff>
        </xdr:from>
        <xdr:to>
          <xdr:col>9</xdr:col>
          <xdr:colOff>175260</xdr:colOff>
          <xdr:row>18</xdr:row>
          <xdr:rowOff>365760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21166</xdr:colOff>
      <xdr:row>0</xdr:row>
      <xdr:rowOff>95249</xdr:rowOff>
    </xdr:from>
    <xdr:to>
      <xdr:col>55</xdr:col>
      <xdr:colOff>202406</xdr:colOff>
      <xdr:row>0</xdr:row>
      <xdr:rowOff>542924</xdr:rowOff>
    </xdr:to>
    <xdr:sp macro="" textlink="">
      <xdr:nvSpPr>
        <xdr:cNvPr id="2" name="四角形: 角を丸くする 1">
          <a:extLst>
            <a:ext uri="{FF2B5EF4-FFF2-40B4-BE49-F238E27FC236}">
              <a16:creationId xmlns:a16="http://schemas.microsoft.com/office/drawing/2014/main" id="{2D8F73EE-6FCF-4AC9-8129-EA6EF1D29754}"/>
            </a:ext>
          </a:extLst>
        </xdr:cNvPr>
        <xdr:cNvSpPr/>
      </xdr:nvSpPr>
      <xdr:spPr>
        <a:xfrm>
          <a:off x="437885" y="95249"/>
          <a:ext cx="8253677" cy="447675"/>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1800" b="0" kern="1200">
              <a:solidFill>
                <a:sysClr val="windowText" lastClr="000000"/>
              </a:solidFill>
            </a:rPr>
            <a:t>sheet</a:t>
          </a:r>
          <a:r>
            <a:rPr kumimoji="1" lang="ja-JP" altLang="en-US" sz="1800" b="1" kern="1200">
              <a:solidFill>
                <a:srgbClr val="FF0000"/>
              </a:solidFill>
            </a:rPr>
            <a:t>①</a:t>
          </a:r>
          <a:r>
            <a:rPr kumimoji="1" lang="ja-JP" altLang="en-US" sz="1400" b="1" kern="1200">
              <a:solidFill>
                <a:srgbClr val="FF0000"/>
              </a:solidFill>
            </a:rPr>
            <a:t>利用</a:t>
          </a:r>
          <a:r>
            <a:rPr kumimoji="1" lang="ja-JP" altLang="en-US" sz="1400" b="0" kern="1200">
              <a:solidFill>
                <a:sysClr val="windowText" lastClr="000000"/>
              </a:solidFill>
            </a:rPr>
            <a:t>許可申請書</a:t>
          </a:r>
          <a:r>
            <a:rPr kumimoji="1" lang="ja-JP" altLang="en-US" sz="1400" b="1" kern="1200">
              <a:solidFill>
                <a:srgbClr val="FF0000"/>
              </a:solidFill>
            </a:rPr>
            <a:t>～</a:t>
          </a:r>
          <a:r>
            <a:rPr kumimoji="1" lang="ja-JP" altLang="en-US" sz="1800" b="1" kern="1200">
              <a:solidFill>
                <a:srgbClr val="FF0000"/>
              </a:solidFill>
            </a:rPr>
            <a:t>⑤</a:t>
          </a:r>
          <a:r>
            <a:rPr kumimoji="1" lang="ja-JP" altLang="en-US" sz="1400" b="1" kern="1200">
              <a:solidFill>
                <a:srgbClr val="FF0000"/>
              </a:solidFill>
            </a:rPr>
            <a:t>食物</a:t>
          </a:r>
          <a:r>
            <a:rPr kumimoji="1" lang="ja-JP" altLang="en-US" sz="1400" b="0" kern="1200">
              <a:solidFill>
                <a:sysClr val="windowText" lastClr="000000"/>
              </a:solidFill>
            </a:rPr>
            <a:t>アレルギー確認表　</a:t>
          </a:r>
          <a:r>
            <a:rPr kumimoji="1" lang="ja-JP" altLang="en-US" sz="1400" b="1" kern="1200">
              <a:solidFill>
                <a:srgbClr val="FF0000"/>
              </a:solidFill>
            </a:rPr>
            <a:t>必ず提出　　</a:t>
          </a:r>
          <a:r>
            <a:rPr kumimoji="1" lang="ja-JP" altLang="en-US" sz="1800" b="1" kern="1200">
              <a:solidFill>
                <a:schemeClr val="accent1"/>
              </a:solidFill>
            </a:rPr>
            <a:t>⑥～⑧</a:t>
          </a:r>
          <a:r>
            <a:rPr kumimoji="1" lang="ja-JP" altLang="en-US" sz="1400" kern="1200">
              <a:solidFill>
                <a:schemeClr val="accent1"/>
              </a:solidFill>
            </a:rPr>
            <a:t>　</a:t>
          </a:r>
          <a:r>
            <a:rPr kumimoji="1" lang="ja-JP" altLang="en-US" sz="1400" b="1" kern="1200">
              <a:solidFill>
                <a:srgbClr val="0070C0"/>
              </a:solidFill>
            </a:rPr>
            <a:t>該当する場合に提出</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137160</xdr:colOff>
          <xdr:row>18</xdr:row>
          <xdr:rowOff>152400</xdr:rowOff>
        </xdr:from>
        <xdr:to>
          <xdr:col>17</xdr:col>
          <xdr:colOff>60960</xdr:colOff>
          <xdr:row>18</xdr:row>
          <xdr:rowOff>480060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A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106680</xdr:colOff>
          <xdr:row>18</xdr:row>
          <xdr:rowOff>175260</xdr:rowOff>
        </xdr:from>
        <xdr:to>
          <xdr:col>24</xdr:col>
          <xdr:colOff>152400</xdr:colOff>
          <xdr:row>18</xdr:row>
          <xdr:rowOff>480060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A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20</xdr:row>
          <xdr:rowOff>137160</xdr:rowOff>
        </xdr:from>
        <xdr:to>
          <xdr:col>27</xdr:col>
          <xdr:colOff>144780</xdr:colOff>
          <xdr:row>20</xdr:row>
          <xdr:rowOff>495300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A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18</xdr:row>
          <xdr:rowOff>144780</xdr:rowOff>
        </xdr:from>
        <xdr:to>
          <xdr:col>9</xdr:col>
          <xdr:colOff>22860</xdr:colOff>
          <xdr:row>18</xdr:row>
          <xdr:rowOff>480060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A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0</xdr:colOff>
          <xdr:row>15</xdr:row>
          <xdr:rowOff>266700</xdr:rowOff>
        </xdr:from>
        <xdr:to>
          <xdr:col>28</xdr:col>
          <xdr:colOff>68580</xdr:colOff>
          <xdr:row>17</xdr:row>
          <xdr:rowOff>30480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B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xdr:row>
          <xdr:rowOff>441960</xdr:rowOff>
        </xdr:from>
        <xdr:to>
          <xdr:col>28</xdr:col>
          <xdr:colOff>68580</xdr:colOff>
          <xdr:row>16</xdr:row>
          <xdr:rowOff>83820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B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12</xdr:row>
          <xdr:rowOff>228600</xdr:rowOff>
        </xdr:from>
        <xdr:to>
          <xdr:col>12</xdr:col>
          <xdr:colOff>175260</xdr:colOff>
          <xdr:row>12</xdr:row>
          <xdr:rowOff>556260</xdr:rowOff>
        </xdr:to>
        <xdr:sp macro="" textlink="">
          <xdr:nvSpPr>
            <xdr:cNvPr id="70659" name="Check Box 3" hidden="1">
              <a:extLst>
                <a:ext uri="{63B3BB69-23CF-44E3-9099-C40C66FF867C}">
                  <a14:compatExt spid="_x0000_s70659"/>
                </a:ext>
                <a:ext uri="{FF2B5EF4-FFF2-40B4-BE49-F238E27FC236}">
                  <a16:creationId xmlns:a16="http://schemas.microsoft.com/office/drawing/2014/main" id="{00000000-0008-0000-0B00-00000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137160</xdr:colOff>
          <xdr:row>12</xdr:row>
          <xdr:rowOff>213360</xdr:rowOff>
        </xdr:from>
        <xdr:to>
          <xdr:col>25</xdr:col>
          <xdr:colOff>137160</xdr:colOff>
          <xdr:row>12</xdr:row>
          <xdr:rowOff>601980</xdr:rowOff>
        </xdr:to>
        <xdr:sp macro="" textlink="">
          <xdr:nvSpPr>
            <xdr:cNvPr id="70660" name="Check Box 4" hidden="1">
              <a:extLst>
                <a:ext uri="{63B3BB69-23CF-44E3-9099-C40C66FF867C}">
                  <a14:compatExt spid="_x0000_s70660"/>
                </a:ext>
                <a:ext uri="{FF2B5EF4-FFF2-40B4-BE49-F238E27FC236}">
                  <a16:creationId xmlns:a16="http://schemas.microsoft.com/office/drawing/2014/main" id="{00000000-0008-0000-0B00-00000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236220</xdr:colOff>
          <xdr:row>12</xdr:row>
          <xdr:rowOff>754380</xdr:rowOff>
        </xdr:from>
        <xdr:to>
          <xdr:col>22</xdr:col>
          <xdr:colOff>182880</xdr:colOff>
          <xdr:row>14</xdr:row>
          <xdr:rowOff>22860</xdr:rowOff>
        </xdr:to>
        <xdr:sp macro="" textlink="">
          <xdr:nvSpPr>
            <xdr:cNvPr id="70667" name="Check Box 11" hidden="1">
              <a:extLst>
                <a:ext uri="{63B3BB69-23CF-44E3-9099-C40C66FF867C}">
                  <a14:compatExt spid="_x0000_s70667"/>
                </a:ext>
                <a:ext uri="{FF2B5EF4-FFF2-40B4-BE49-F238E27FC236}">
                  <a16:creationId xmlns:a16="http://schemas.microsoft.com/office/drawing/2014/main" id="{00000000-0008-0000-0B00-00000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106680</xdr:colOff>
          <xdr:row>14</xdr:row>
          <xdr:rowOff>45720</xdr:rowOff>
        </xdr:from>
        <xdr:to>
          <xdr:col>17</xdr:col>
          <xdr:colOff>175260</xdr:colOff>
          <xdr:row>14</xdr:row>
          <xdr:rowOff>228600</xdr:rowOff>
        </xdr:to>
        <xdr:sp macro="" textlink="">
          <xdr:nvSpPr>
            <xdr:cNvPr id="70668" name="Check Box 12" hidden="1">
              <a:extLst>
                <a:ext uri="{63B3BB69-23CF-44E3-9099-C40C66FF867C}">
                  <a14:compatExt spid="_x0000_s70668"/>
                </a:ext>
                <a:ext uri="{FF2B5EF4-FFF2-40B4-BE49-F238E27FC236}">
                  <a16:creationId xmlns:a16="http://schemas.microsoft.com/office/drawing/2014/main" id="{00000000-0008-0000-0B00-00000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769620</xdr:rowOff>
        </xdr:from>
        <xdr:to>
          <xdr:col>9</xdr:col>
          <xdr:colOff>152400</xdr:colOff>
          <xdr:row>14</xdr:row>
          <xdr:rowOff>30480</xdr:rowOff>
        </xdr:to>
        <xdr:sp macro="" textlink="">
          <xdr:nvSpPr>
            <xdr:cNvPr id="70669" name="Check Box 13" hidden="1">
              <a:extLst>
                <a:ext uri="{63B3BB69-23CF-44E3-9099-C40C66FF867C}">
                  <a14:compatExt spid="_x0000_s70669"/>
                </a:ext>
                <a:ext uri="{FF2B5EF4-FFF2-40B4-BE49-F238E27FC236}">
                  <a16:creationId xmlns:a16="http://schemas.microsoft.com/office/drawing/2014/main" id="{00000000-0008-0000-0B00-00000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xdr:row>
          <xdr:rowOff>7620</xdr:rowOff>
        </xdr:from>
        <xdr:to>
          <xdr:col>9</xdr:col>
          <xdr:colOff>152400</xdr:colOff>
          <xdr:row>14</xdr:row>
          <xdr:rowOff>236220</xdr:rowOff>
        </xdr:to>
        <xdr:sp macro="" textlink="">
          <xdr:nvSpPr>
            <xdr:cNvPr id="70670" name="Check Box 14" hidden="1">
              <a:extLst>
                <a:ext uri="{63B3BB69-23CF-44E3-9099-C40C66FF867C}">
                  <a14:compatExt spid="_x0000_s70670"/>
                </a:ext>
                <a:ext uri="{FF2B5EF4-FFF2-40B4-BE49-F238E27FC236}">
                  <a16:creationId xmlns:a16="http://schemas.microsoft.com/office/drawing/2014/main" id="{00000000-0008-0000-0B00-00000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38100</xdr:colOff>
      <xdr:row>0</xdr:row>
      <xdr:rowOff>857250</xdr:rowOff>
    </xdr:from>
    <xdr:to>
      <xdr:col>161</xdr:col>
      <xdr:colOff>497302</xdr:colOff>
      <xdr:row>21</xdr:row>
      <xdr:rowOff>876300</xdr:rowOff>
    </xdr:to>
    <xdr:pic>
      <xdr:nvPicPr>
        <xdr:cNvPr id="20" name="図 19">
          <a:extLst>
            <a:ext uri="{FF2B5EF4-FFF2-40B4-BE49-F238E27FC236}">
              <a16:creationId xmlns:a16="http://schemas.microsoft.com/office/drawing/2014/main" id="{34D1C649-7AF8-5F1C-134F-7600F3520B35}"/>
            </a:ext>
          </a:extLst>
        </xdr:cNvPr>
        <xdr:cNvPicPr>
          <a:picLocks noChangeAspect="1"/>
        </xdr:cNvPicPr>
      </xdr:nvPicPr>
      <xdr:blipFill>
        <a:blip xmlns:r="http://schemas.openxmlformats.org/officeDocument/2006/relationships" r:embed="rId1"/>
        <a:stretch>
          <a:fillRect/>
        </a:stretch>
      </xdr:blipFill>
      <xdr:spPr>
        <a:xfrm>
          <a:off x="16603317" y="857250"/>
          <a:ext cx="13595420" cy="4127224"/>
        </a:xfrm>
        <a:prstGeom prst="rect">
          <a:avLst/>
        </a:prstGeom>
      </xdr:spPr>
    </xdr:pic>
    <xdr:clientData/>
  </xdr:twoCellAnchor>
  <xdr:twoCellAnchor>
    <xdr:from>
      <xdr:col>116</xdr:col>
      <xdr:colOff>962</xdr:colOff>
      <xdr:row>24</xdr:row>
      <xdr:rowOff>114300</xdr:rowOff>
    </xdr:from>
    <xdr:to>
      <xdr:col>116</xdr:col>
      <xdr:colOff>5196</xdr:colOff>
      <xdr:row>25</xdr:row>
      <xdr:rowOff>195334</xdr:rowOff>
    </xdr:to>
    <xdr:sp macro="" textlink="">
      <xdr:nvSpPr>
        <xdr:cNvPr id="12" name="吹き出し: 角を丸めた四角形 11">
          <a:extLst>
            <a:ext uri="{FF2B5EF4-FFF2-40B4-BE49-F238E27FC236}">
              <a16:creationId xmlns:a16="http://schemas.microsoft.com/office/drawing/2014/main" id="{3F1BA9F1-8695-4AB3-9BF4-0C3CD0852F2B}"/>
            </a:ext>
          </a:extLst>
        </xdr:cNvPr>
        <xdr:cNvSpPr/>
      </xdr:nvSpPr>
      <xdr:spPr>
        <a:xfrm>
          <a:off x="11933189" y="4270664"/>
          <a:ext cx="4234" cy="375443"/>
        </a:xfrm>
        <a:prstGeom prst="wedgeRoundRectCallout">
          <a:avLst>
            <a:gd name="adj1" fmla="val 38089"/>
            <a:gd name="adj2" fmla="val 18163"/>
            <a:gd name="adj3" fmla="val 16667"/>
          </a:avLst>
        </a:prstGeom>
        <a:solidFill>
          <a:schemeClr val="bg1"/>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ctr"/>
          <a:r>
            <a:rPr kumimoji="1" lang="en-US" altLang="ja-JP" sz="1800" b="1">
              <a:solidFill>
                <a:srgbClr val="FF0000"/>
              </a:solidFill>
            </a:rPr>
            <a:t>2</a:t>
          </a:r>
          <a:r>
            <a:rPr kumimoji="1" lang="ja-JP" altLang="en-US" sz="1800" b="1">
              <a:solidFill>
                <a:srgbClr val="FF0000"/>
              </a:solidFill>
            </a:rPr>
            <a:t>泊</a:t>
          </a:r>
          <a:r>
            <a:rPr kumimoji="1" lang="en-US" altLang="ja-JP" sz="1800" b="1">
              <a:solidFill>
                <a:srgbClr val="FF0000"/>
              </a:solidFill>
            </a:rPr>
            <a:t>3</a:t>
          </a:r>
          <a:r>
            <a:rPr kumimoji="1" lang="ja-JP" altLang="en-US" sz="1800" b="1">
              <a:solidFill>
                <a:srgbClr val="FF0000"/>
              </a:solidFill>
            </a:rPr>
            <a:t>日</a:t>
          </a:r>
        </a:p>
      </xdr:txBody>
    </xdr:sp>
    <xdr:clientData/>
  </xdr:twoCellAnchor>
  <xdr:twoCellAnchor>
    <xdr:from>
      <xdr:col>116</xdr:col>
      <xdr:colOff>5196</xdr:colOff>
      <xdr:row>24</xdr:row>
      <xdr:rowOff>66675</xdr:rowOff>
    </xdr:from>
    <xdr:to>
      <xdr:col>116</xdr:col>
      <xdr:colOff>5196</xdr:colOff>
      <xdr:row>25</xdr:row>
      <xdr:rowOff>212372</xdr:rowOff>
    </xdr:to>
    <xdr:sp macro="" textlink="">
      <xdr:nvSpPr>
        <xdr:cNvPr id="13" name="楕円 12">
          <a:extLst>
            <a:ext uri="{FF2B5EF4-FFF2-40B4-BE49-F238E27FC236}">
              <a16:creationId xmlns:a16="http://schemas.microsoft.com/office/drawing/2014/main" id="{49C788B2-622A-47A5-A078-EA4DABC212FA}"/>
            </a:ext>
          </a:extLst>
        </xdr:cNvPr>
        <xdr:cNvSpPr/>
      </xdr:nvSpPr>
      <xdr:spPr>
        <a:xfrm>
          <a:off x="11937423" y="4223039"/>
          <a:ext cx="0" cy="440106"/>
        </a:xfrm>
        <a:prstGeom prst="ellipse">
          <a:avLst/>
        </a:prstGeom>
        <a:solidFill>
          <a:schemeClr val="bg1"/>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ctr"/>
          <a:r>
            <a:rPr kumimoji="1" lang="ja-JP" altLang="en-US" sz="1800" b="1" kern="1200"/>
            <a:t>例</a:t>
          </a:r>
        </a:p>
      </xdr:txBody>
    </xdr:sp>
    <xdr:clientData/>
  </xdr:twoCellAnchor>
  <xdr:twoCellAnchor>
    <xdr:from>
      <xdr:col>26</xdr:col>
      <xdr:colOff>249009</xdr:colOff>
      <xdr:row>24</xdr:row>
      <xdr:rowOff>152399</xdr:rowOff>
    </xdr:from>
    <xdr:to>
      <xdr:col>162</xdr:col>
      <xdr:colOff>333375</xdr:colOff>
      <xdr:row>33</xdr:row>
      <xdr:rowOff>95249</xdr:rowOff>
    </xdr:to>
    <xdr:sp macro="" textlink="">
      <xdr:nvSpPr>
        <xdr:cNvPr id="2" name="吹き出し: 角を丸めた四角形 1">
          <a:extLst>
            <a:ext uri="{FF2B5EF4-FFF2-40B4-BE49-F238E27FC236}">
              <a16:creationId xmlns:a16="http://schemas.microsoft.com/office/drawing/2014/main" id="{22EE04E3-A6C8-4B45-A427-21BDEA996513}"/>
            </a:ext>
          </a:extLst>
        </xdr:cNvPr>
        <xdr:cNvSpPr/>
      </xdr:nvSpPr>
      <xdr:spPr>
        <a:xfrm>
          <a:off x="23188384" y="6169024"/>
          <a:ext cx="7418616" cy="5800725"/>
        </a:xfrm>
        <a:prstGeom prst="wedgeRoundRectCallout">
          <a:avLst>
            <a:gd name="adj1" fmla="val -28420"/>
            <a:gd name="adj2" fmla="val 731"/>
            <a:gd name="adj3" fmla="val 16667"/>
          </a:avLst>
        </a:prstGeom>
        <a:solidFill>
          <a:schemeClr val="bg1"/>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lang="ja-JP" altLang="en-US" sz="2000" b="0" i="0" u="none" strike="noStrike">
              <a:solidFill>
                <a:srgbClr val="FF0000"/>
              </a:solidFill>
              <a:effectLst/>
              <a:latin typeface="メイリオ" panose="020B0604030504040204" pitchFamily="50" charset="-128"/>
              <a:ea typeface="メイリオ" panose="020B0604030504040204" pitchFamily="50" charset="-128"/>
            </a:rPr>
            <a:t>○以下の場合は宿泊料金</a:t>
          </a:r>
          <a:endParaRPr lang="en-US" altLang="ja-JP" sz="2000" b="0" i="0" u="none" strike="noStrike">
            <a:solidFill>
              <a:srgbClr val="FF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①お風呂に入る</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②宿泊予定で代表者会（１６：３０）以降に帰った場合</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FF0000"/>
              </a:solidFill>
              <a:effectLst/>
              <a:latin typeface="メイリオ" panose="020B0604030504040204" pitchFamily="50" charset="-128"/>
              <a:ea typeface="メイリオ" panose="020B0604030504040204" pitchFamily="50" charset="-128"/>
            </a:rPr>
            <a:t>○以下の場合は一日利用料金</a:t>
          </a:r>
          <a:endParaRPr lang="en-US" altLang="ja-JP" sz="2000" b="0" i="0" u="none" strike="noStrike">
            <a:solidFill>
              <a:srgbClr val="FF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①保護者等で、子ども達の手伝いで施設内にいる場合</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②昼食を青年の家で食べる場合</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FF0000"/>
              </a:solidFill>
              <a:effectLst/>
              <a:latin typeface="メイリオ" panose="020B0604030504040204" pitchFamily="50" charset="-128"/>
              <a:ea typeface="メイリオ" panose="020B0604030504040204" pitchFamily="50" charset="-128"/>
            </a:rPr>
            <a:t>○以下の場合は無料</a:t>
          </a:r>
          <a:endParaRPr lang="en-US" altLang="ja-JP" sz="2000" b="0" i="0" u="none" strike="noStrike">
            <a:solidFill>
              <a:srgbClr val="FF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①講話のみをされる講師（２時間以内）</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a:p>
          <a:pPr algn="l"/>
          <a:r>
            <a:rPr lang="ja-JP" altLang="en-US" sz="2000" b="0" i="0" u="none" strike="noStrike">
              <a:solidFill>
                <a:srgbClr val="000000"/>
              </a:solidFill>
              <a:effectLst/>
              <a:latin typeface="メイリオ" panose="020B0604030504040204" pitchFamily="50" charset="-128"/>
              <a:ea typeface="メイリオ" panose="020B0604030504040204" pitchFamily="50" charset="-128"/>
            </a:rPr>
            <a:t>②集団宿泊教室での活動の見学・手伝い</a:t>
          </a:r>
          <a:endParaRPr lang="en-US" altLang="ja-JP" sz="2000" b="0" i="0" u="none" strike="noStrike">
            <a:solidFill>
              <a:srgbClr val="000000"/>
            </a:solidFill>
            <a:effectLst/>
            <a:latin typeface="メイリオ" panose="020B0604030504040204" pitchFamily="50" charset="-128"/>
            <a:ea typeface="メイリオ" panose="020B0604030504040204" pitchFamily="50" charset="-128"/>
          </a:endParaRPr>
        </a:p>
      </xdr:txBody>
    </xdr:sp>
    <xdr:clientData/>
  </xdr:twoCellAnchor>
  <xdr:twoCellAnchor>
    <xdr:from>
      <xdr:col>2</xdr:col>
      <xdr:colOff>65312</xdr:colOff>
      <xdr:row>0</xdr:row>
      <xdr:rowOff>133350</xdr:rowOff>
    </xdr:from>
    <xdr:to>
      <xdr:col>18</xdr:col>
      <xdr:colOff>1329904</xdr:colOff>
      <xdr:row>0</xdr:row>
      <xdr:rowOff>729343</xdr:rowOff>
    </xdr:to>
    <xdr:sp macro="" textlink="">
      <xdr:nvSpPr>
        <xdr:cNvPr id="19" name="四角形: 角を丸くする 18">
          <a:extLst>
            <a:ext uri="{FF2B5EF4-FFF2-40B4-BE49-F238E27FC236}">
              <a16:creationId xmlns:a16="http://schemas.microsoft.com/office/drawing/2014/main" id="{FEAACBA1-D422-4150-B563-6AEF3504D08B}"/>
            </a:ext>
          </a:extLst>
        </xdr:cNvPr>
        <xdr:cNvSpPr/>
      </xdr:nvSpPr>
      <xdr:spPr>
        <a:xfrm>
          <a:off x="316916" y="133350"/>
          <a:ext cx="13359545" cy="595993"/>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3200" b="0" kern="1200">
              <a:solidFill>
                <a:sysClr val="windowText" lastClr="000000"/>
              </a:solidFill>
            </a:rPr>
            <a:t>sheet</a:t>
          </a:r>
          <a:r>
            <a:rPr kumimoji="1" lang="ja-JP" altLang="en-US" sz="3200" b="1" kern="1200">
              <a:solidFill>
                <a:srgbClr val="FF0000"/>
              </a:solidFill>
            </a:rPr>
            <a:t>①</a:t>
          </a:r>
          <a:r>
            <a:rPr kumimoji="1" lang="ja-JP" altLang="en-US" sz="2400" b="1" kern="1200">
              <a:solidFill>
                <a:srgbClr val="FF0000"/>
              </a:solidFill>
            </a:rPr>
            <a:t>利用</a:t>
          </a:r>
          <a:r>
            <a:rPr kumimoji="1" lang="ja-JP" altLang="en-US" sz="2400" b="0" kern="1200">
              <a:solidFill>
                <a:sysClr val="windowText" lastClr="000000"/>
              </a:solidFill>
            </a:rPr>
            <a:t>許可申請書</a:t>
          </a:r>
          <a:r>
            <a:rPr kumimoji="1" lang="ja-JP" altLang="en-US" sz="2400" b="1" kern="1200">
              <a:solidFill>
                <a:srgbClr val="FF0000"/>
              </a:solidFill>
            </a:rPr>
            <a:t>～</a:t>
          </a:r>
          <a:r>
            <a:rPr kumimoji="1" lang="ja-JP" altLang="en-US" sz="3200" b="1" kern="1200">
              <a:solidFill>
                <a:srgbClr val="FF0000"/>
              </a:solidFill>
            </a:rPr>
            <a:t>⑤</a:t>
          </a:r>
          <a:r>
            <a:rPr kumimoji="1" lang="ja-JP" altLang="en-US" sz="2400" b="1" kern="1200">
              <a:solidFill>
                <a:srgbClr val="FF0000"/>
              </a:solidFill>
            </a:rPr>
            <a:t>食物</a:t>
          </a:r>
          <a:r>
            <a:rPr kumimoji="1" lang="ja-JP" altLang="en-US" sz="2400" b="0" kern="1200">
              <a:solidFill>
                <a:sysClr val="windowText" lastClr="000000"/>
              </a:solidFill>
            </a:rPr>
            <a:t>アレルギー確認表　</a:t>
          </a:r>
          <a:r>
            <a:rPr kumimoji="1" lang="ja-JP" altLang="en-US" sz="2400" b="1" kern="1200">
              <a:solidFill>
                <a:srgbClr val="FF0000"/>
              </a:solidFill>
            </a:rPr>
            <a:t>必ず提出　　</a:t>
          </a:r>
          <a:r>
            <a:rPr kumimoji="1" lang="ja-JP" altLang="en-US" sz="3200" b="1" kern="1200">
              <a:solidFill>
                <a:schemeClr val="accent1"/>
              </a:solidFill>
            </a:rPr>
            <a:t>⑥～⑧</a:t>
          </a:r>
          <a:r>
            <a:rPr kumimoji="1" lang="ja-JP" altLang="en-US" sz="2400" kern="1200">
              <a:solidFill>
                <a:schemeClr val="accent1"/>
              </a:solidFill>
            </a:rPr>
            <a:t>　</a:t>
          </a:r>
          <a:r>
            <a:rPr kumimoji="1" lang="ja-JP" altLang="en-US" sz="2400" b="1" kern="1200">
              <a:solidFill>
                <a:srgbClr val="0070C0"/>
              </a:solidFill>
            </a:rPr>
            <a:t>該当する場合に提出</a:t>
          </a:r>
        </a:p>
      </xdr:txBody>
    </xdr:sp>
    <xdr:clientData/>
  </xdr:twoCellAnchor>
  <xdr:twoCellAnchor>
    <xdr:from>
      <xdr:col>25</xdr:col>
      <xdr:colOff>19925</xdr:colOff>
      <xdr:row>0</xdr:row>
      <xdr:rowOff>76200</xdr:rowOff>
    </xdr:from>
    <xdr:to>
      <xdr:col>170</xdr:col>
      <xdr:colOff>323851</xdr:colOff>
      <xdr:row>21</xdr:row>
      <xdr:rowOff>838649</xdr:rowOff>
    </xdr:to>
    <xdr:grpSp>
      <xdr:nvGrpSpPr>
        <xdr:cNvPr id="15" name="グループ化 14">
          <a:extLst>
            <a:ext uri="{FF2B5EF4-FFF2-40B4-BE49-F238E27FC236}">
              <a16:creationId xmlns:a16="http://schemas.microsoft.com/office/drawing/2014/main" id="{D3DEF284-EAB4-1930-7A7E-CC3F0A2A09E7}"/>
            </a:ext>
          </a:extLst>
        </xdr:cNvPr>
        <xdr:cNvGrpSpPr/>
      </xdr:nvGrpSpPr>
      <xdr:grpSpPr>
        <a:xfrm>
          <a:off x="21803186" y="76200"/>
          <a:ext cx="12843795" cy="4870623"/>
          <a:chOff x="20374474" y="1368862"/>
          <a:chExt cx="9370406" cy="3132197"/>
        </a:xfrm>
      </xdr:grpSpPr>
      <xdr:grpSp>
        <xdr:nvGrpSpPr>
          <xdr:cNvPr id="7" name="グループ化 6">
            <a:extLst>
              <a:ext uri="{FF2B5EF4-FFF2-40B4-BE49-F238E27FC236}">
                <a16:creationId xmlns:a16="http://schemas.microsoft.com/office/drawing/2014/main" id="{62FF01FA-7FA4-5B7C-B445-5C0F1E313972}"/>
              </a:ext>
            </a:extLst>
          </xdr:cNvPr>
          <xdr:cNvGrpSpPr/>
        </xdr:nvGrpSpPr>
        <xdr:grpSpPr>
          <a:xfrm>
            <a:off x="20374474" y="2107575"/>
            <a:ext cx="323190" cy="2393484"/>
            <a:chOff x="39489600" y="2218911"/>
            <a:chExt cx="719352" cy="5143106"/>
          </a:xfrm>
          <a:solidFill>
            <a:schemeClr val="bg1"/>
          </a:solidFill>
        </xdr:grpSpPr>
        <xdr:sp macro="" textlink="">
          <xdr:nvSpPr>
            <xdr:cNvPr id="5" name="フリーフォーム: 図形 4">
              <a:extLst>
                <a:ext uri="{FF2B5EF4-FFF2-40B4-BE49-F238E27FC236}">
                  <a16:creationId xmlns:a16="http://schemas.microsoft.com/office/drawing/2014/main" id="{CA4A9C73-016F-ABAD-9920-1EAB021DF90B}"/>
                </a:ext>
              </a:extLst>
            </xdr:cNvPr>
            <xdr:cNvSpPr/>
          </xdr:nvSpPr>
          <xdr:spPr>
            <a:xfrm rot="167196">
              <a:off x="39489600" y="2218911"/>
              <a:ext cx="609862" cy="5130575"/>
            </a:xfrm>
            <a:custGeom>
              <a:avLst/>
              <a:gdLst>
                <a:gd name="csX0" fmla="*/ 118579 w 614140"/>
                <a:gd name="csY0" fmla="*/ 0 h 4495800"/>
                <a:gd name="csX1" fmla="*/ 4279 w 614140"/>
                <a:gd name="csY1" fmla="*/ 400050 h 4495800"/>
                <a:gd name="csX2" fmla="*/ 251929 w 614140"/>
                <a:gd name="csY2" fmla="*/ 723900 h 4495800"/>
                <a:gd name="csX3" fmla="*/ 99529 w 614140"/>
                <a:gd name="csY3" fmla="*/ 1085850 h 4495800"/>
                <a:gd name="csX4" fmla="*/ 385279 w 614140"/>
                <a:gd name="csY4" fmla="*/ 1428750 h 4495800"/>
                <a:gd name="csX5" fmla="*/ 99529 w 614140"/>
                <a:gd name="csY5" fmla="*/ 1752600 h 4495800"/>
                <a:gd name="csX6" fmla="*/ 461479 w 614140"/>
                <a:gd name="csY6" fmla="*/ 2000250 h 4495800"/>
                <a:gd name="csX7" fmla="*/ 175729 w 614140"/>
                <a:gd name="csY7" fmla="*/ 2419350 h 4495800"/>
                <a:gd name="csX8" fmla="*/ 461479 w 614140"/>
                <a:gd name="csY8" fmla="*/ 2724150 h 4495800"/>
                <a:gd name="csX9" fmla="*/ 213829 w 614140"/>
                <a:gd name="csY9" fmla="*/ 3048000 h 4495800"/>
                <a:gd name="csX10" fmla="*/ 556729 w 614140"/>
                <a:gd name="csY10" fmla="*/ 3314700 h 4495800"/>
                <a:gd name="csX11" fmla="*/ 309079 w 614140"/>
                <a:gd name="csY11" fmla="*/ 3581400 h 4495800"/>
                <a:gd name="csX12" fmla="*/ 613879 w 614140"/>
                <a:gd name="csY12" fmla="*/ 3981450 h 4495800"/>
                <a:gd name="csX13" fmla="*/ 366229 w 614140"/>
                <a:gd name="csY13" fmla="*/ 4152900 h 4495800"/>
                <a:gd name="csX14" fmla="*/ 594829 w 614140"/>
                <a:gd name="csY14" fmla="*/ 4495800 h 4495800"/>
                <a:gd name="csX0" fmla="*/ 151813 w 611655"/>
                <a:gd name="csY0" fmla="*/ 0 h 4495800"/>
                <a:gd name="csX1" fmla="*/ 1794 w 611655"/>
                <a:gd name="csY1" fmla="*/ 400050 h 4495800"/>
                <a:gd name="csX2" fmla="*/ 249444 w 611655"/>
                <a:gd name="csY2" fmla="*/ 723900 h 4495800"/>
                <a:gd name="csX3" fmla="*/ 97044 w 611655"/>
                <a:gd name="csY3" fmla="*/ 1085850 h 4495800"/>
                <a:gd name="csX4" fmla="*/ 382794 w 611655"/>
                <a:gd name="csY4" fmla="*/ 1428750 h 4495800"/>
                <a:gd name="csX5" fmla="*/ 97044 w 611655"/>
                <a:gd name="csY5" fmla="*/ 1752600 h 4495800"/>
                <a:gd name="csX6" fmla="*/ 458994 w 611655"/>
                <a:gd name="csY6" fmla="*/ 2000250 h 4495800"/>
                <a:gd name="csX7" fmla="*/ 173244 w 611655"/>
                <a:gd name="csY7" fmla="*/ 2419350 h 4495800"/>
                <a:gd name="csX8" fmla="*/ 458994 w 611655"/>
                <a:gd name="csY8" fmla="*/ 2724150 h 4495800"/>
                <a:gd name="csX9" fmla="*/ 211344 w 611655"/>
                <a:gd name="csY9" fmla="*/ 3048000 h 4495800"/>
                <a:gd name="csX10" fmla="*/ 554244 w 611655"/>
                <a:gd name="csY10" fmla="*/ 3314700 h 4495800"/>
                <a:gd name="csX11" fmla="*/ 306594 w 611655"/>
                <a:gd name="csY11" fmla="*/ 3581400 h 4495800"/>
                <a:gd name="csX12" fmla="*/ 611394 w 611655"/>
                <a:gd name="csY12" fmla="*/ 3981450 h 4495800"/>
                <a:gd name="csX13" fmla="*/ 363744 w 611655"/>
                <a:gd name="csY13" fmla="*/ 4152900 h 4495800"/>
                <a:gd name="csX14" fmla="*/ 592344 w 611655"/>
                <a:gd name="csY14" fmla="*/ 4495800 h 4495800"/>
                <a:gd name="csX0" fmla="*/ 245270 w 609862"/>
                <a:gd name="csY0" fmla="*/ 0 h 4459853"/>
                <a:gd name="csX1" fmla="*/ 1 w 609862"/>
                <a:gd name="csY1" fmla="*/ 364103 h 4459853"/>
                <a:gd name="csX2" fmla="*/ 247651 w 609862"/>
                <a:gd name="csY2" fmla="*/ 687953 h 4459853"/>
                <a:gd name="csX3" fmla="*/ 95251 w 609862"/>
                <a:gd name="csY3" fmla="*/ 1049903 h 4459853"/>
                <a:gd name="csX4" fmla="*/ 381001 w 609862"/>
                <a:gd name="csY4" fmla="*/ 1392803 h 4459853"/>
                <a:gd name="csX5" fmla="*/ 95251 w 609862"/>
                <a:gd name="csY5" fmla="*/ 1716653 h 4459853"/>
                <a:gd name="csX6" fmla="*/ 457201 w 609862"/>
                <a:gd name="csY6" fmla="*/ 1964303 h 4459853"/>
                <a:gd name="csX7" fmla="*/ 171451 w 609862"/>
                <a:gd name="csY7" fmla="*/ 2383403 h 4459853"/>
                <a:gd name="csX8" fmla="*/ 457201 w 609862"/>
                <a:gd name="csY8" fmla="*/ 2688203 h 4459853"/>
                <a:gd name="csX9" fmla="*/ 209551 w 609862"/>
                <a:gd name="csY9" fmla="*/ 3012053 h 4459853"/>
                <a:gd name="csX10" fmla="*/ 552451 w 609862"/>
                <a:gd name="csY10" fmla="*/ 3278753 h 4459853"/>
                <a:gd name="csX11" fmla="*/ 304801 w 609862"/>
                <a:gd name="csY11" fmla="*/ 3545453 h 4459853"/>
                <a:gd name="csX12" fmla="*/ 609601 w 609862"/>
                <a:gd name="csY12" fmla="*/ 3945503 h 4459853"/>
                <a:gd name="csX13" fmla="*/ 361951 w 609862"/>
                <a:gd name="csY13" fmla="*/ 4116953 h 4459853"/>
                <a:gd name="csX14" fmla="*/ 590551 w 609862"/>
                <a:gd name="csY14" fmla="*/ 4459853 h 4459853"/>
                <a:gd name="csX0" fmla="*/ 245270 w 609862"/>
                <a:gd name="csY0" fmla="*/ 0 h 4459853"/>
                <a:gd name="csX1" fmla="*/ 1 w 609862"/>
                <a:gd name="csY1" fmla="*/ 364103 h 4459853"/>
                <a:gd name="csX2" fmla="*/ 247651 w 609862"/>
                <a:gd name="csY2" fmla="*/ 687953 h 4459853"/>
                <a:gd name="csX3" fmla="*/ 95251 w 609862"/>
                <a:gd name="csY3" fmla="*/ 1049903 h 4459853"/>
                <a:gd name="csX4" fmla="*/ 381001 w 609862"/>
                <a:gd name="csY4" fmla="*/ 1392803 h 4459853"/>
                <a:gd name="csX5" fmla="*/ 95251 w 609862"/>
                <a:gd name="csY5" fmla="*/ 1716653 h 4459853"/>
                <a:gd name="csX6" fmla="*/ 421482 w 609862"/>
                <a:gd name="csY6" fmla="*/ 1988269 h 4459853"/>
                <a:gd name="csX7" fmla="*/ 171451 w 609862"/>
                <a:gd name="csY7" fmla="*/ 2383403 h 4459853"/>
                <a:gd name="csX8" fmla="*/ 457201 w 609862"/>
                <a:gd name="csY8" fmla="*/ 2688203 h 4459853"/>
                <a:gd name="csX9" fmla="*/ 209551 w 609862"/>
                <a:gd name="csY9" fmla="*/ 3012053 h 4459853"/>
                <a:gd name="csX10" fmla="*/ 552451 w 609862"/>
                <a:gd name="csY10" fmla="*/ 3278753 h 4459853"/>
                <a:gd name="csX11" fmla="*/ 304801 w 609862"/>
                <a:gd name="csY11" fmla="*/ 3545453 h 4459853"/>
                <a:gd name="csX12" fmla="*/ 609601 w 609862"/>
                <a:gd name="csY12" fmla="*/ 3945503 h 4459853"/>
                <a:gd name="csX13" fmla="*/ 361951 w 609862"/>
                <a:gd name="csY13" fmla="*/ 4116953 h 4459853"/>
                <a:gd name="csX14" fmla="*/ 590551 w 609862"/>
                <a:gd name="csY14" fmla="*/ 4459853 h 4459853"/>
                <a:gd name="csX0" fmla="*/ 245270 w 609862"/>
                <a:gd name="csY0" fmla="*/ 0 h 4459853"/>
                <a:gd name="csX1" fmla="*/ 1 w 609862"/>
                <a:gd name="csY1" fmla="*/ 364103 h 4459853"/>
                <a:gd name="csX2" fmla="*/ 247651 w 609862"/>
                <a:gd name="csY2" fmla="*/ 687953 h 4459853"/>
                <a:gd name="csX3" fmla="*/ 95251 w 609862"/>
                <a:gd name="csY3" fmla="*/ 1049903 h 4459853"/>
                <a:gd name="csX4" fmla="*/ 381001 w 609862"/>
                <a:gd name="csY4" fmla="*/ 1392803 h 4459853"/>
                <a:gd name="csX5" fmla="*/ 130970 w 609862"/>
                <a:gd name="csY5" fmla="*/ 1692688 h 4459853"/>
                <a:gd name="csX6" fmla="*/ 421482 w 609862"/>
                <a:gd name="csY6" fmla="*/ 1988269 h 4459853"/>
                <a:gd name="csX7" fmla="*/ 171451 w 609862"/>
                <a:gd name="csY7" fmla="*/ 2383403 h 4459853"/>
                <a:gd name="csX8" fmla="*/ 457201 w 609862"/>
                <a:gd name="csY8" fmla="*/ 2688203 h 4459853"/>
                <a:gd name="csX9" fmla="*/ 209551 w 609862"/>
                <a:gd name="csY9" fmla="*/ 3012053 h 4459853"/>
                <a:gd name="csX10" fmla="*/ 552451 w 609862"/>
                <a:gd name="csY10" fmla="*/ 3278753 h 4459853"/>
                <a:gd name="csX11" fmla="*/ 304801 w 609862"/>
                <a:gd name="csY11" fmla="*/ 3545453 h 4459853"/>
                <a:gd name="csX12" fmla="*/ 609601 w 609862"/>
                <a:gd name="csY12" fmla="*/ 3945503 h 4459853"/>
                <a:gd name="csX13" fmla="*/ 361951 w 609862"/>
                <a:gd name="csY13" fmla="*/ 4116953 h 4459853"/>
                <a:gd name="csX14" fmla="*/ 590551 w 609862"/>
                <a:gd name="csY14" fmla="*/ 4459853 h 4459853"/>
                <a:gd name="csX0" fmla="*/ 245270 w 609862"/>
                <a:gd name="csY0" fmla="*/ 0 h 4459853"/>
                <a:gd name="csX1" fmla="*/ 1 w 609862"/>
                <a:gd name="csY1" fmla="*/ 364103 h 4459853"/>
                <a:gd name="csX2" fmla="*/ 247651 w 609862"/>
                <a:gd name="csY2" fmla="*/ 687953 h 4459853"/>
                <a:gd name="csX3" fmla="*/ 95251 w 609862"/>
                <a:gd name="csY3" fmla="*/ 1049903 h 4459853"/>
                <a:gd name="csX4" fmla="*/ 381001 w 609862"/>
                <a:gd name="csY4" fmla="*/ 1392803 h 4459853"/>
                <a:gd name="csX5" fmla="*/ 130970 w 609862"/>
                <a:gd name="csY5" fmla="*/ 1692688 h 4459853"/>
                <a:gd name="csX6" fmla="*/ 421482 w 609862"/>
                <a:gd name="csY6" fmla="*/ 1988269 h 4459853"/>
                <a:gd name="csX7" fmla="*/ 171451 w 609862"/>
                <a:gd name="csY7" fmla="*/ 2383403 h 4459853"/>
                <a:gd name="csX8" fmla="*/ 457201 w 609862"/>
                <a:gd name="csY8" fmla="*/ 2688203 h 4459853"/>
                <a:gd name="csX9" fmla="*/ 209551 w 609862"/>
                <a:gd name="csY9" fmla="*/ 3012053 h 4459853"/>
                <a:gd name="csX10" fmla="*/ 552451 w 609862"/>
                <a:gd name="csY10" fmla="*/ 3278753 h 4459853"/>
                <a:gd name="csX11" fmla="*/ 304801 w 609862"/>
                <a:gd name="csY11" fmla="*/ 3545453 h 4459853"/>
                <a:gd name="csX12" fmla="*/ 609601 w 609862"/>
                <a:gd name="csY12" fmla="*/ 3945503 h 4459853"/>
                <a:gd name="csX13" fmla="*/ 361951 w 609862"/>
                <a:gd name="csY13" fmla="*/ 4224795 h 4459853"/>
                <a:gd name="csX14" fmla="*/ 590551 w 609862"/>
                <a:gd name="csY14" fmla="*/ 4459853 h 4459853"/>
                <a:gd name="csX0" fmla="*/ 245270 w 610265"/>
                <a:gd name="csY0" fmla="*/ 0 h 4459853"/>
                <a:gd name="csX1" fmla="*/ 1 w 610265"/>
                <a:gd name="csY1" fmla="*/ 364103 h 4459853"/>
                <a:gd name="csX2" fmla="*/ 247651 w 610265"/>
                <a:gd name="csY2" fmla="*/ 687953 h 4459853"/>
                <a:gd name="csX3" fmla="*/ 95251 w 610265"/>
                <a:gd name="csY3" fmla="*/ 1049903 h 4459853"/>
                <a:gd name="csX4" fmla="*/ 381001 w 610265"/>
                <a:gd name="csY4" fmla="*/ 1392803 h 4459853"/>
                <a:gd name="csX5" fmla="*/ 130970 w 610265"/>
                <a:gd name="csY5" fmla="*/ 1692688 h 4459853"/>
                <a:gd name="csX6" fmla="*/ 421482 w 610265"/>
                <a:gd name="csY6" fmla="*/ 1988269 h 4459853"/>
                <a:gd name="csX7" fmla="*/ 171451 w 610265"/>
                <a:gd name="csY7" fmla="*/ 2383403 h 4459853"/>
                <a:gd name="csX8" fmla="*/ 457201 w 610265"/>
                <a:gd name="csY8" fmla="*/ 2688203 h 4459853"/>
                <a:gd name="csX9" fmla="*/ 209551 w 610265"/>
                <a:gd name="csY9" fmla="*/ 3012053 h 4459853"/>
                <a:gd name="csX10" fmla="*/ 552451 w 610265"/>
                <a:gd name="csY10" fmla="*/ 3278753 h 4459853"/>
                <a:gd name="csX11" fmla="*/ 269082 w 610265"/>
                <a:gd name="csY11" fmla="*/ 3677260 h 4459853"/>
                <a:gd name="csX12" fmla="*/ 609601 w 610265"/>
                <a:gd name="csY12" fmla="*/ 3945503 h 4459853"/>
                <a:gd name="csX13" fmla="*/ 361951 w 610265"/>
                <a:gd name="csY13" fmla="*/ 4224795 h 4459853"/>
                <a:gd name="csX14" fmla="*/ 590551 w 610265"/>
                <a:gd name="csY14" fmla="*/ 4459853 h 4459853"/>
                <a:gd name="csX0" fmla="*/ 245270 w 609862"/>
                <a:gd name="csY0" fmla="*/ 0 h 4459853"/>
                <a:gd name="csX1" fmla="*/ 1 w 609862"/>
                <a:gd name="csY1" fmla="*/ 364103 h 4459853"/>
                <a:gd name="csX2" fmla="*/ 247651 w 609862"/>
                <a:gd name="csY2" fmla="*/ 687953 h 4459853"/>
                <a:gd name="csX3" fmla="*/ 95251 w 609862"/>
                <a:gd name="csY3" fmla="*/ 1049903 h 4459853"/>
                <a:gd name="csX4" fmla="*/ 381001 w 609862"/>
                <a:gd name="csY4" fmla="*/ 1392803 h 4459853"/>
                <a:gd name="csX5" fmla="*/ 130970 w 609862"/>
                <a:gd name="csY5" fmla="*/ 1692688 h 4459853"/>
                <a:gd name="csX6" fmla="*/ 421482 w 609862"/>
                <a:gd name="csY6" fmla="*/ 1988269 h 4459853"/>
                <a:gd name="csX7" fmla="*/ 171451 w 609862"/>
                <a:gd name="csY7" fmla="*/ 2383403 h 4459853"/>
                <a:gd name="csX8" fmla="*/ 457201 w 609862"/>
                <a:gd name="csY8" fmla="*/ 2688203 h 4459853"/>
                <a:gd name="csX9" fmla="*/ 209551 w 609862"/>
                <a:gd name="csY9" fmla="*/ 3012053 h 4459853"/>
                <a:gd name="csX10" fmla="*/ 552451 w 609862"/>
                <a:gd name="csY10" fmla="*/ 3278753 h 4459853"/>
                <a:gd name="csX11" fmla="*/ 304801 w 609862"/>
                <a:gd name="csY11" fmla="*/ 3629330 h 4459853"/>
                <a:gd name="csX12" fmla="*/ 609601 w 609862"/>
                <a:gd name="csY12" fmla="*/ 3945503 h 4459853"/>
                <a:gd name="csX13" fmla="*/ 361951 w 609862"/>
                <a:gd name="csY13" fmla="*/ 4224795 h 4459853"/>
                <a:gd name="csX14" fmla="*/ 590551 w 609862"/>
                <a:gd name="csY14" fmla="*/ 4459853 h 4459853"/>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Lst>
              <a:rect l="l" t="t" r="r" b="b"/>
              <a:pathLst>
                <a:path w="609862" h="4459853">
                  <a:moveTo>
                    <a:pt x="245270" y="0"/>
                  </a:moveTo>
                  <a:cubicBezTo>
                    <a:pt x="177007" y="139700"/>
                    <a:pt x="-396" y="249444"/>
                    <a:pt x="1" y="364103"/>
                  </a:cubicBezTo>
                  <a:cubicBezTo>
                    <a:pt x="398" y="478762"/>
                    <a:pt x="231776" y="573653"/>
                    <a:pt x="247651" y="687953"/>
                  </a:cubicBezTo>
                  <a:cubicBezTo>
                    <a:pt x="263526" y="802253"/>
                    <a:pt x="73026" y="932428"/>
                    <a:pt x="95251" y="1049903"/>
                  </a:cubicBezTo>
                  <a:cubicBezTo>
                    <a:pt x="117476" y="1167378"/>
                    <a:pt x="375048" y="1285672"/>
                    <a:pt x="381001" y="1392803"/>
                  </a:cubicBezTo>
                  <a:cubicBezTo>
                    <a:pt x="386954" y="1499934"/>
                    <a:pt x="124223" y="1593444"/>
                    <a:pt x="130970" y="1692688"/>
                  </a:cubicBezTo>
                  <a:cubicBezTo>
                    <a:pt x="137717" y="1791932"/>
                    <a:pt x="414735" y="1873150"/>
                    <a:pt x="421482" y="1988269"/>
                  </a:cubicBezTo>
                  <a:cubicBezTo>
                    <a:pt x="428229" y="2103388"/>
                    <a:pt x="165498" y="2266747"/>
                    <a:pt x="171451" y="2383403"/>
                  </a:cubicBezTo>
                  <a:cubicBezTo>
                    <a:pt x="177404" y="2500059"/>
                    <a:pt x="450851" y="2583428"/>
                    <a:pt x="457201" y="2688203"/>
                  </a:cubicBezTo>
                  <a:cubicBezTo>
                    <a:pt x="463551" y="2792978"/>
                    <a:pt x="193676" y="2913628"/>
                    <a:pt x="209551" y="3012053"/>
                  </a:cubicBezTo>
                  <a:cubicBezTo>
                    <a:pt x="225426" y="3110478"/>
                    <a:pt x="536576" y="3175874"/>
                    <a:pt x="552451" y="3278753"/>
                  </a:cubicBezTo>
                  <a:cubicBezTo>
                    <a:pt x="568326" y="3381632"/>
                    <a:pt x="295276" y="3518205"/>
                    <a:pt x="304801" y="3629330"/>
                  </a:cubicBezTo>
                  <a:cubicBezTo>
                    <a:pt x="314326" y="3740455"/>
                    <a:pt x="600076" y="3846259"/>
                    <a:pt x="609601" y="3945503"/>
                  </a:cubicBezTo>
                  <a:cubicBezTo>
                    <a:pt x="619126" y="4044747"/>
                    <a:pt x="365126" y="4139070"/>
                    <a:pt x="361951" y="4224795"/>
                  </a:cubicBezTo>
                  <a:cubicBezTo>
                    <a:pt x="358776" y="4310520"/>
                    <a:pt x="474663" y="4331265"/>
                    <a:pt x="590551" y="4459853"/>
                  </a:cubicBezTo>
                </a:path>
              </a:pathLst>
            </a:custGeom>
            <a:grpFill/>
            <a:ln w="28575">
              <a:solidFill>
                <a:schemeClr val="tx1"/>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6" name="フリーフォーム: 図形 5">
              <a:extLst>
                <a:ext uri="{FF2B5EF4-FFF2-40B4-BE49-F238E27FC236}">
                  <a16:creationId xmlns:a16="http://schemas.microsoft.com/office/drawing/2014/main" id="{A2ACFF0F-EBBC-481E-BD66-B33BAEEBDF10}"/>
                </a:ext>
              </a:extLst>
            </xdr:cNvPr>
            <xdr:cNvSpPr/>
          </xdr:nvSpPr>
          <xdr:spPr>
            <a:xfrm rot="167196">
              <a:off x="39599092" y="2237965"/>
              <a:ext cx="609860" cy="5124052"/>
            </a:xfrm>
            <a:custGeom>
              <a:avLst/>
              <a:gdLst>
                <a:gd name="csX0" fmla="*/ 118579 w 614140"/>
                <a:gd name="csY0" fmla="*/ 0 h 4495800"/>
                <a:gd name="csX1" fmla="*/ 4279 w 614140"/>
                <a:gd name="csY1" fmla="*/ 400050 h 4495800"/>
                <a:gd name="csX2" fmla="*/ 251929 w 614140"/>
                <a:gd name="csY2" fmla="*/ 723900 h 4495800"/>
                <a:gd name="csX3" fmla="*/ 99529 w 614140"/>
                <a:gd name="csY3" fmla="*/ 1085850 h 4495800"/>
                <a:gd name="csX4" fmla="*/ 385279 w 614140"/>
                <a:gd name="csY4" fmla="*/ 1428750 h 4495800"/>
                <a:gd name="csX5" fmla="*/ 99529 w 614140"/>
                <a:gd name="csY5" fmla="*/ 1752600 h 4495800"/>
                <a:gd name="csX6" fmla="*/ 461479 w 614140"/>
                <a:gd name="csY6" fmla="*/ 2000250 h 4495800"/>
                <a:gd name="csX7" fmla="*/ 175729 w 614140"/>
                <a:gd name="csY7" fmla="*/ 2419350 h 4495800"/>
                <a:gd name="csX8" fmla="*/ 461479 w 614140"/>
                <a:gd name="csY8" fmla="*/ 2724150 h 4495800"/>
                <a:gd name="csX9" fmla="*/ 213829 w 614140"/>
                <a:gd name="csY9" fmla="*/ 3048000 h 4495800"/>
                <a:gd name="csX10" fmla="*/ 556729 w 614140"/>
                <a:gd name="csY10" fmla="*/ 3314700 h 4495800"/>
                <a:gd name="csX11" fmla="*/ 309079 w 614140"/>
                <a:gd name="csY11" fmla="*/ 3581400 h 4495800"/>
                <a:gd name="csX12" fmla="*/ 613879 w 614140"/>
                <a:gd name="csY12" fmla="*/ 3981450 h 4495800"/>
                <a:gd name="csX13" fmla="*/ 366229 w 614140"/>
                <a:gd name="csY13" fmla="*/ 4152900 h 4495800"/>
                <a:gd name="csX14" fmla="*/ 594829 w 614140"/>
                <a:gd name="csY14" fmla="*/ 4495800 h 4495800"/>
                <a:gd name="csX0" fmla="*/ 151813 w 611655"/>
                <a:gd name="csY0" fmla="*/ 0 h 4495800"/>
                <a:gd name="csX1" fmla="*/ 1794 w 611655"/>
                <a:gd name="csY1" fmla="*/ 400050 h 4495800"/>
                <a:gd name="csX2" fmla="*/ 249444 w 611655"/>
                <a:gd name="csY2" fmla="*/ 723900 h 4495800"/>
                <a:gd name="csX3" fmla="*/ 97044 w 611655"/>
                <a:gd name="csY3" fmla="*/ 1085850 h 4495800"/>
                <a:gd name="csX4" fmla="*/ 382794 w 611655"/>
                <a:gd name="csY4" fmla="*/ 1428750 h 4495800"/>
                <a:gd name="csX5" fmla="*/ 97044 w 611655"/>
                <a:gd name="csY5" fmla="*/ 1752600 h 4495800"/>
                <a:gd name="csX6" fmla="*/ 458994 w 611655"/>
                <a:gd name="csY6" fmla="*/ 2000250 h 4495800"/>
                <a:gd name="csX7" fmla="*/ 173244 w 611655"/>
                <a:gd name="csY7" fmla="*/ 2419350 h 4495800"/>
                <a:gd name="csX8" fmla="*/ 458994 w 611655"/>
                <a:gd name="csY8" fmla="*/ 2724150 h 4495800"/>
                <a:gd name="csX9" fmla="*/ 211344 w 611655"/>
                <a:gd name="csY9" fmla="*/ 3048000 h 4495800"/>
                <a:gd name="csX10" fmla="*/ 554244 w 611655"/>
                <a:gd name="csY10" fmla="*/ 3314700 h 4495800"/>
                <a:gd name="csX11" fmla="*/ 306594 w 611655"/>
                <a:gd name="csY11" fmla="*/ 3581400 h 4495800"/>
                <a:gd name="csX12" fmla="*/ 611394 w 611655"/>
                <a:gd name="csY12" fmla="*/ 3981450 h 4495800"/>
                <a:gd name="csX13" fmla="*/ 363744 w 611655"/>
                <a:gd name="csY13" fmla="*/ 4152900 h 4495800"/>
                <a:gd name="csX14" fmla="*/ 592344 w 611655"/>
                <a:gd name="csY14" fmla="*/ 4495800 h 4495800"/>
                <a:gd name="csX0" fmla="*/ 245270 w 609862"/>
                <a:gd name="csY0" fmla="*/ 0 h 4459853"/>
                <a:gd name="csX1" fmla="*/ 1 w 609862"/>
                <a:gd name="csY1" fmla="*/ 364103 h 4459853"/>
                <a:gd name="csX2" fmla="*/ 247651 w 609862"/>
                <a:gd name="csY2" fmla="*/ 687953 h 4459853"/>
                <a:gd name="csX3" fmla="*/ 95251 w 609862"/>
                <a:gd name="csY3" fmla="*/ 1049903 h 4459853"/>
                <a:gd name="csX4" fmla="*/ 381001 w 609862"/>
                <a:gd name="csY4" fmla="*/ 1392803 h 4459853"/>
                <a:gd name="csX5" fmla="*/ 95251 w 609862"/>
                <a:gd name="csY5" fmla="*/ 1716653 h 4459853"/>
                <a:gd name="csX6" fmla="*/ 457201 w 609862"/>
                <a:gd name="csY6" fmla="*/ 1964303 h 4459853"/>
                <a:gd name="csX7" fmla="*/ 171451 w 609862"/>
                <a:gd name="csY7" fmla="*/ 2383403 h 4459853"/>
                <a:gd name="csX8" fmla="*/ 457201 w 609862"/>
                <a:gd name="csY8" fmla="*/ 2688203 h 4459853"/>
                <a:gd name="csX9" fmla="*/ 209551 w 609862"/>
                <a:gd name="csY9" fmla="*/ 3012053 h 4459853"/>
                <a:gd name="csX10" fmla="*/ 552451 w 609862"/>
                <a:gd name="csY10" fmla="*/ 3278753 h 4459853"/>
                <a:gd name="csX11" fmla="*/ 304801 w 609862"/>
                <a:gd name="csY11" fmla="*/ 3545453 h 4459853"/>
                <a:gd name="csX12" fmla="*/ 609601 w 609862"/>
                <a:gd name="csY12" fmla="*/ 3945503 h 4459853"/>
                <a:gd name="csX13" fmla="*/ 361951 w 609862"/>
                <a:gd name="csY13" fmla="*/ 4116953 h 4459853"/>
                <a:gd name="csX14" fmla="*/ 590551 w 609862"/>
                <a:gd name="csY14" fmla="*/ 4459853 h 4459853"/>
                <a:gd name="csX0" fmla="*/ 245270 w 609862"/>
                <a:gd name="csY0" fmla="*/ 0 h 4459853"/>
                <a:gd name="csX1" fmla="*/ 1 w 609862"/>
                <a:gd name="csY1" fmla="*/ 364103 h 4459853"/>
                <a:gd name="csX2" fmla="*/ 247651 w 609862"/>
                <a:gd name="csY2" fmla="*/ 687953 h 4459853"/>
                <a:gd name="csX3" fmla="*/ 95251 w 609862"/>
                <a:gd name="csY3" fmla="*/ 1049903 h 4459853"/>
                <a:gd name="csX4" fmla="*/ 381001 w 609862"/>
                <a:gd name="csY4" fmla="*/ 1392803 h 4459853"/>
                <a:gd name="csX5" fmla="*/ 95251 w 609862"/>
                <a:gd name="csY5" fmla="*/ 1716653 h 4459853"/>
                <a:gd name="csX6" fmla="*/ 421482 w 609862"/>
                <a:gd name="csY6" fmla="*/ 1988269 h 4459853"/>
                <a:gd name="csX7" fmla="*/ 171451 w 609862"/>
                <a:gd name="csY7" fmla="*/ 2383403 h 4459853"/>
                <a:gd name="csX8" fmla="*/ 457201 w 609862"/>
                <a:gd name="csY8" fmla="*/ 2688203 h 4459853"/>
                <a:gd name="csX9" fmla="*/ 209551 w 609862"/>
                <a:gd name="csY9" fmla="*/ 3012053 h 4459853"/>
                <a:gd name="csX10" fmla="*/ 552451 w 609862"/>
                <a:gd name="csY10" fmla="*/ 3278753 h 4459853"/>
                <a:gd name="csX11" fmla="*/ 304801 w 609862"/>
                <a:gd name="csY11" fmla="*/ 3545453 h 4459853"/>
                <a:gd name="csX12" fmla="*/ 609601 w 609862"/>
                <a:gd name="csY12" fmla="*/ 3945503 h 4459853"/>
                <a:gd name="csX13" fmla="*/ 361951 w 609862"/>
                <a:gd name="csY13" fmla="*/ 4116953 h 4459853"/>
                <a:gd name="csX14" fmla="*/ 590551 w 609862"/>
                <a:gd name="csY14" fmla="*/ 4459853 h 4459853"/>
                <a:gd name="csX0" fmla="*/ 245270 w 609862"/>
                <a:gd name="csY0" fmla="*/ 0 h 4459853"/>
                <a:gd name="csX1" fmla="*/ 1 w 609862"/>
                <a:gd name="csY1" fmla="*/ 364103 h 4459853"/>
                <a:gd name="csX2" fmla="*/ 247651 w 609862"/>
                <a:gd name="csY2" fmla="*/ 687953 h 4459853"/>
                <a:gd name="csX3" fmla="*/ 95251 w 609862"/>
                <a:gd name="csY3" fmla="*/ 1049903 h 4459853"/>
                <a:gd name="csX4" fmla="*/ 381001 w 609862"/>
                <a:gd name="csY4" fmla="*/ 1392803 h 4459853"/>
                <a:gd name="csX5" fmla="*/ 130970 w 609862"/>
                <a:gd name="csY5" fmla="*/ 1692688 h 4459853"/>
                <a:gd name="csX6" fmla="*/ 421482 w 609862"/>
                <a:gd name="csY6" fmla="*/ 1988269 h 4459853"/>
                <a:gd name="csX7" fmla="*/ 171451 w 609862"/>
                <a:gd name="csY7" fmla="*/ 2383403 h 4459853"/>
                <a:gd name="csX8" fmla="*/ 457201 w 609862"/>
                <a:gd name="csY8" fmla="*/ 2688203 h 4459853"/>
                <a:gd name="csX9" fmla="*/ 209551 w 609862"/>
                <a:gd name="csY9" fmla="*/ 3012053 h 4459853"/>
                <a:gd name="csX10" fmla="*/ 552451 w 609862"/>
                <a:gd name="csY10" fmla="*/ 3278753 h 4459853"/>
                <a:gd name="csX11" fmla="*/ 304801 w 609862"/>
                <a:gd name="csY11" fmla="*/ 3545453 h 4459853"/>
                <a:gd name="csX12" fmla="*/ 609601 w 609862"/>
                <a:gd name="csY12" fmla="*/ 3945503 h 4459853"/>
                <a:gd name="csX13" fmla="*/ 361951 w 609862"/>
                <a:gd name="csY13" fmla="*/ 4116953 h 4459853"/>
                <a:gd name="csX14" fmla="*/ 590551 w 609862"/>
                <a:gd name="csY14" fmla="*/ 4459853 h 4459853"/>
                <a:gd name="csX0" fmla="*/ 245270 w 609862"/>
                <a:gd name="csY0" fmla="*/ 0 h 4459853"/>
                <a:gd name="csX1" fmla="*/ 1 w 609862"/>
                <a:gd name="csY1" fmla="*/ 364103 h 4459853"/>
                <a:gd name="csX2" fmla="*/ 247651 w 609862"/>
                <a:gd name="csY2" fmla="*/ 687953 h 4459853"/>
                <a:gd name="csX3" fmla="*/ 95251 w 609862"/>
                <a:gd name="csY3" fmla="*/ 1049903 h 4459853"/>
                <a:gd name="csX4" fmla="*/ 381001 w 609862"/>
                <a:gd name="csY4" fmla="*/ 1392803 h 4459853"/>
                <a:gd name="csX5" fmla="*/ 130970 w 609862"/>
                <a:gd name="csY5" fmla="*/ 1692688 h 4459853"/>
                <a:gd name="csX6" fmla="*/ 421482 w 609862"/>
                <a:gd name="csY6" fmla="*/ 1988269 h 4459853"/>
                <a:gd name="csX7" fmla="*/ 171451 w 609862"/>
                <a:gd name="csY7" fmla="*/ 2383403 h 4459853"/>
                <a:gd name="csX8" fmla="*/ 457201 w 609862"/>
                <a:gd name="csY8" fmla="*/ 2688203 h 4459853"/>
                <a:gd name="csX9" fmla="*/ 209551 w 609862"/>
                <a:gd name="csY9" fmla="*/ 3012053 h 4459853"/>
                <a:gd name="csX10" fmla="*/ 552451 w 609862"/>
                <a:gd name="csY10" fmla="*/ 3278753 h 4459853"/>
                <a:gd name="csX11" fmla="*/ 304801 w 609862"/>
                <a:gd name="csY11" fmla="*/ 3545453 h 4459853"/>
                <a:gd name="csX12" fmla="*/ 609601 w 609862"/>
                <a:gd name="csY12" fmla="*/ 3945503 h 4459853"/>
                <a:gd name="csX13" fmla="*/ 361951 w 609862"/>
                <a:gd name="csY13" fmla="*/ 4224795 h 4459853"/>
                <a:gd name="csX14" fmla="*/ 590551 w 609862"/>
                <a:gd name="csY14" fmla="*/ 4459853 h 4459853"/>
                <a:gd name="csX0" fmla="*/ 245270 w 610265"/>
                <a:gd name="csY0" fmla="*/ 0 h 4459853"/>
                <a:gd name="csX1" fmla="*/ 1 w 610265"/>
                <a:gd name="csY1" fmla="*/ 364103 h 4459853"/>
                <a:gd name="csX2" fmla="*/ 247651 w 610265"/>
                <a:gd name="csY2" fmla="*/ 687953 h 4459853"/>
                <a:gd name="csX3" fmla="*/ 95251 w 610265"/>
                <a:gd name="csY3" fmla="*/ 1049903 h 4459853"/>
                <a:gd name="csX4" fmla="*/ 381001 w 610265"/>
                <a:gd name="csY4" fmla="*/ 1392803 h 4459853"/>
                <a:gd name="csX5" fmla="*/ 130970 w 610265"/>
                <a:gd name="csY5" fmla="*/ 1692688 h 4459853"/>
                <a:gd name="csX6" fmla="*/ 421482 w 610265"/>
                <a:gd name="csY6" fmla="*/ 1988269 h 4459853"/>
                <a:gd name="csX7" fmla="*/ 171451 w 610265"/>
                <a:gd name="csY7" fmla="*/ 2383403 h 4459853"/>
                <a:gd name="csX8" fmla="*/ 457201 w 610265"/>
                <a:gd name="csY8" fmla="*/ 2688203 h 4459853"/>
                <a:gd name="csX9" fmla="*/ 209551 w 610265"/>
                <a:gd name="csY9" fmla="*/ 3012053 h 4459853"/>
                <a:gd name="csX10" fmla="*/ 552451 w 610265"/>
                <a:gd name="csY10" fmla="*/ 3278753 h 4459853"/>
                <a:gd name="csX11" fmla="*/ 269082 w 610265"/>
                <a:gd name="csY11" fmla="*/ 3677260 h 4459853"/>
                <a:gd name="csX12" fmla="*/ 609601 w 610265"/>
                <a:gd name="csY12" fmla="*/ 3945503 h 4459853"/>
                <a:gd name="csX13" fmla="*/ 361951 w 610265"/>
                <a:gd name="csY13" fmla="*/ 4224795 h 4459853"/>
                <a:gd name="csX14" fmla="*/ 590551 w 610265"/>
                <a:gd name="csY14" fmla="*/ 4459853 h 4459853"/>
                <a:gd name="csX0" fmla="*/ 245270 w 609862"/>
                <a:gd name="csY0" fmla="*/ 0 h 4459853"/>
                <a:gd name="csX1" fmla="*/ 1 w 609862"/>
                <a:gd name="csY1" fmla="*/ 364103 h 4459853"/>
                <a:gd name="csX2" fmla="*/ 247651 w 609862"/>
                <a:gd name="csY2" fmla="*/ 687953 h 4459853"/>
                <a:gd name="csX3" fmla="*/ 95251 w 609862"/>
                <a:gd name="csY3" fmla="*/ 1049903 h 4459853"/>
                <a:gd name="csX4" fmla="*/ 381001 w 609862"/>
                <a:gd name="csY4" fmla="*/ 1392803 h 4459853"/>
                <a:gd name="csX5" fmla="*/ 130970 w 609862"/>
                <a:gd name="csY5" fmla="*/ 1692688 h 4459853"/>
                <a:gd name="csX6" fmla="*/ 421482 w 609862"/>
                <a:gd name="csY6" fmla="*/ 1988269 h 4459853"/>
                <a:gd name="csX7" fmla="*/ 171451 w 609862"/>
                <a:gd name="csY7" fmla="*/ 2383403 h 4459853"/>
                <a:gd name="csX8" fmla="*/ 457201 w 609862"/>
                <a:gd name="csY8" fmla="*/ 2688203 h 4459853"/>
                <a:gd name="csX9" fmla="*/ 209551 w 609862"/>
                <a:gd name="csY9" fmla="*/ 3012053 h 4459853"/>
                <a:gd name="csX10" fmla="*/ 552451 w 609862"/>
                <a:gd name="csY10" fmla="*/ 3278753 h 4459853"/>
                <a:gd name="csX11" fmla="*/ 304801 w 609862"/>
                <a:gd name="csY11" fmla="*/ 3629330 h 4459853"/>
                <a:gd name="csX12" fmla="*/ 609601 w 609862"/>
                <a:gd name="csY12" fmla="*/ 3945503 h 4459853"/>
                <a:gd name="csX13" fmla="*/ 361951 w 609862"/>
                <a:gd name="csY13" fmla="*/ 4224795 h 4459853"/>
                <a:gd name="csX14" fmla="*/ 590551 w 609862"/>
                <a:gd name="csY14" fmla="*/ 4459853 h 4459853"/>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Lst>
              <a:rect l="l" t="t" r="r" b="b"/>
              <a:pathLst>
                <a:path w="609862" h="4459853">
                  <a:moveTo>
                    <a:pt x="245270" y="0"/>
                  </a:moveTo>
                  <a:cubicBezTo>
                    <a:pt x="177007" y="139700"/>
                    <a:pt x="-396" y="249444"/>
                    <a:pt x="1" y="364103"/>
                  </a:cubicBezTo>
                  <a:cubicBezTo>
                    <a:pt x="398" y="478762"/>
                    <a:pt x="231776" y="573653"/>
                    <a:pt x="247651" y="687953"/>
                  </a:cubicBezTo>
                  <a:cubicBezTo>
                    <a:pt x="263526" y="802253"/>
                    <a:pt x="73026" y="932428"/>
                    <a:pt x="95251" y="1049903"/>
                  </a:cubicBezTo>
                  <a:cubicBezTo>
                    <a:pt x="117476" y="1167378"/>
                    <a:pt x="375048" y="1285672"/>
                    <a:pt x="381001" y="1392803"/>
                  </a:cubicBezTo>
                  <a:cubicBezTo>
                    <a:pt x="386954" y="1499934"/>
                    <a:pt x="124223" y="1593444"/>
                    <a:pt x="130970" y="1692688"/>
                  </a:cubicBezTo>
                  <a:cubicBezTo>
                    <a:pt x="137717" y="1791932"/>
                    <a:pt x="414735" y="1873150"/>
                    <a:pt x="421482" y="1988269"/>
                  </a:cubicBezTo>
                  <a:cubicBezTo>
                    <a:pt x="428229" y="2103388"/>
                    <a:pt x="165498" y="2266747"/>
                    <a:pt x="171451" y="2383403"/>
                  </a:cubicBezTo>
                  <a:cubicBezTo>
                    <a:pt x="177404" y="2500059"/>
                    <a:pt x="450851" y="2583428"/>
                    <a:pt x="457201" y="2688203"/>
                  </a:cubicBezTo>
                  <a:cubicBezTo>
                    <a:pt x="463551" y="2792978"/>
                    <a:pt x="193676" y="2913628"/>
                    <a:pt x="209551" y="3012053"/>
                  </a:cubicBezTo>
                  <a:cubicBezTo>
                    <a:pt x="225426" y="3110478"/>
                    <a:pt x="536576" y="3175874"/>
                    <a:pt x="552451" y="3278753"/>
                  </a:cubicBezTo>
                  <a:cubicBezTo>
                    <a:pt x="568326" y="3381632"/>
                    <a:pt x="295276" y="3518205"/>
                    <a:pt x="304801" y="3629330"/>
                  </a:cubicBezTo>
                  <a:cubicBezTo>
                    <a:pt x="314326" y="3740455"/>
                    <a:pt x="600076" y="3846259"/>
                    <a:pt x="609601" y="3945503"/>
                  </a:cubicBezTo>
                  <a:cubicBezTo>
                    <a:pt x="619126" y="4044747"/>
                    <a:pt x="365126" y="4139070"/>
                    <a:pt x="361951" y="4224795"/>
                  </a:cubicBezTo>
                  <a:cubicBezTo>
                    <a:pt x="358776" y="4310520"/>
                    <a:pt x="474663" y="4331265"/>
                    <a:pt x="590551" y="4459853"/>
                  </a:cubicBezTo>
                </a:path>
              </a:pathLst>
            </a:custGeom>
            <a:grpFill/>
            <a:ln w="25400">
              <a:solidFill>
                <a:schemeClr val="tx1"/>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a:p>
          </xdr:txBody>
        </xdr:sp>
      </xdr:grpSp>
      <xdr:sp macro="" textlink="">
        <xdr:nvSpPr>
          <xdr:cNvPr id="21" name="吹き出し: 四角形 20">
            <a:extLst>
              <a:ext uri="{FF2B5EF4-FFF2-40B4-BE49-F238E27FC236}">
                <a16:creationId xmlns:a16="http://schemas.microsoft.com/office/drawing/2014/main" id="{03EF43B1-12C3-4A23-AECF-ACEF64E49830}"/>
              </a:ext>
            </a:extLst>
          </xdr:cNvPr>
          <xdr:cNvSpPr/>
        </xdr:nvSpPr>
        <xdr:spPr>
          <a:xfrm>
            <a:off x="26524249" y="1611020"/>
            <a:ext cx="1612582" cy="376941"/>
          </a:xfrm>
          <a:prstGeom prst="wedgeRectCallout">
            <a:avLst>
              <a:gd name="adj1" fmla="val -477380"/>
              <a:gd name="adj2" fmla="val 497551"/>
            </a:avLst>
          </a:prstGeom>
          <a:no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endParaRPr kumimoji="1" lang="ja-JP" altLang="en-US" sz="2800" b="1" u="sng" kern="1200">
              <a:solidFill>
                <a:srgbClr val="FF0000"/>
              </a:solidFill>
            </a:endParaRPr>
          </a:p>
        </xdr:txBody>
      </xdr:sp>
      <xdr:sp macro="" textlink="">
        <xdr:nvSpPr>
          <xdr:cNvPr id="14" name="吹き出し: 四角形 13">
            <a:extLst>
              <a:ext uri="{FF2B5EF4-FFF2-40B4-BE49-F238E27FC236}">
                <a16:creationId xmlns:a16="http://schemas.microsoft.com/office/drawing/2014/main" id="{08965C9E-627C-457B-A1CC-5F124967C9B4}"/>
              </a:ext>
            </a:extLst>
          </xdr:cNvPr>
          <xdr:cNvSpPr/>
        </xdr:nvSpPr>
        <xdr:spPr>
          <a:xfrm>
            <a:off x="26456429" y="1368862"/>
            <a:ext cx="3288451" cy="934718"/>
          </a:xfrm>
          <a:prstGeom prst="wedgeRectCallout">
            <a:avLst>
              <a:gd name="adj1" fmla="val -92612"/>
              <a:gd name="adj2" fmla="val 186031"/>
            </a:avLst>
          </a:prstGeom>
          <a:solidFill>
            <a:schemeClr val="bg1"/>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ja-JP" altLang="en-US" sz="2000" kern="1200"/>
              <a:t>３泊４日の場合（例）</a:t>
            </a:r>
            <a:endParaRPr kumimoji="1" lang="en-US" altLang="ja-JP" sz="2000" kern="1200"/>
          </a:p>
          <a:p>
            <a:pPr algn="l"/>
            <a:r>
              <a:rPr kumimoji="1" lang="ja-JP" altLang="en-US" sz="2000" kern="1200"/>
              <a:t>１泊目はキャンプ場で宿泊</a:t>
            </a:r>
            <a:endParaRPr kumimoji="1" lang="en-US" altLang="ja-JP" sz="2000" kern="1200"/>
          </a:p>
          <a:p>
            <a:pPr algn="l"/>
            <a:r>
              <a:rPr kumimoji="1" lang="ja-JP" altLang="en-US" sz="2000" kern="1200"/>
              <a:t>２泊目と</a:t>
            </a:r>
            <a:r>
              <a:rPr kumimoji="1" lang="en-US" altLang="ja-JP" sz="2000" kern="1200"/>
              <a:t>3</a:t>
            </a:r>
            <a:r>
              <a:rPr kumimoji="1" lang="ja-JP" altLang="en-US" sz="2000" kern="1200"/>
              <a:t>日目は宿泊棟で宿泊</a:t>
            </a:r>
            <a:endParaRPr kumimoji="1" lang="ja-JP" altLang="en-US" sz="2800" b="1" u="sng" kern="1200">
              <a:solidFill>
                <a:srgbClr val="FF0000"/>
              </a:solidFill>
            </a:endParaRPr>
          </a:p>
        </xdr:txBody>
      </xdr:sp>
    </xdr:grpSp>
    <xdr:clientData/>
  </xdr:twoCellAnchor>
  <xdr:twoCellAnchor>
    <xdr:from>
      <xdr:col>19</xdr:col>
      <xdr:colOff>184514</xdr:colOff>
      <xdr:row>0</xdr:row>
      <xdr:rowOff>990598</xdr:rowOff>
    </xdr:from>
    <xdr:to>
      <xdr:col>20</xdr:col>
      <xdr:colOff>1023143</xdr:colOff>
      <xdr:row>1</xdr:row>
      <xdr:rowOff>438149</xdr:rowOff>
    </xdr:to>
    <xdr:sp macro="" textlink="">
      <xdr:nvSpPr>
        <xdr:cNvPr id="9" name="四角形: 角を丸くする 8">
          <a:extLst>
            <a:ext uri="{FF2B5EF4-FFF2-40B4-BE49-F238E27FC236}">
              <a16:creationId xmlns:a16="http://schemas.microsoft.com/office/drawing/2014/main" id="{3A830FEC-43C9-4466-8DD8-EB530463FEA8}"/>
            </a:ext>
          </a:extLst>
        </xdr:cNvPr>
        <xdr:cNvSpPr/>
      </xdr:nvSpPr>
      <xdr:spPr>
        <a:xfrm>
          <a:off x="16262714" y="990598"/>
          <a:ext cx="1417749" cy="895351"/>
        </a:xfrm>
        <a:prstGeom prst="roundRect">
          <a:avLst/>
        </a:prstGeom>
        <a:solidFill>
          <a:schemeClr val="bg1"/>
        </a:solidFill>
        <a:ln w="47625">
          <a:solidFill>
            <a:schemeClr val="accent1">
              <a:lumMod val="60000"/>
              <a:lumOff val="40000"/>
            </a:schemeClr>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ctr"/>
          <a:r>
            <a:rPr kumimoji="1" lang="ja-JP" altLang="en-US" sz="2400" b="1" kern="1200">
              <a:solidFill>
                <a:srgbClr val="FF0000"/>
              </a:solidFill>
            </a:rPr>
            <a:t>記入例</a:t>
          </a:r>
          <a:endParaRPr kumimoji="1" lang="ja-JP" altLang="en-US" sz="2400" kern="1200"/>
        </a:p>
      </xdr:txBody>
    </xdr:sp>
    <xdr:clientData/>
  </xdr:twoCellAnchor>
  <xdr:twoCellAnchor>
    <xdr:from>
      <xdr:col>25</xdr:col>
      <xdr:colOff>51148</xdr:colOff>
      <xdr:row>0</xdr:row>
      <xdr:rowOff>166315</xdr:rowOff>
    </xdr:from>
    <xdr:to>
      <xdr:col>156</xdr:col>
      <xdr:colOff>402866</xdr:colOff>
      <xdr:row>0</xdr:row>
      <xdr:rowOff>753055</xdr:rowOff>
    </xdr:to>
    <xdr:sp macro="" textlink="">
      <xdr:nvSpPr>
        <xdr:cNvPr id="11" name="吹き出し: 四角形 10">
          <a:extLst>
            <a:ext uri="{FF2B5EF4-FFF2-40B4-BE49-F238E27FC236}">
              <a16:creationId xmlns:a16="http://schemas.microsoft.com/office/drawing/2014/main" id="{6021047F-50A1-4C41-AF50-5AF10CEE078B}"/>
            </a:ext>
          </a:extLst>
        </xdr:cNvPr>
        <xdr:cNvSpPr/>
      </xdr:nvSpPr>
      <xdr:spPr>
        <a:xfrm flipH="1">
          <a:off x="21834409" y="166315"/>
          <a:ext cx="5702283" cy="586740"/>
        </a:xfrm>
        <a:prstGeom prst="wedgeRectCallout">
          <a:avLst>
            <a:gd name="adj1" fmla="val 82785"/>
            <a:gd name="adj2" fmla="val 434273"/>
          </a:avLst>
        </a:prstGeom>
        <a:solidFill>
          <a:schemeClr val="bg1"/>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ja-JP" altLang="en-US" sz="2000" kern="1200"/>
            <a:t>小学生～高校生までは　</a:t>
          </a:r>
          <a:r>
            <a:rPr kumimoji="1" lang="ja-JP" altLang="en-US" sz="2800" b="1" u="sng" kern="1200">
              <a:solidFill>
                <a:srgbClr val="FF0000"/>
              </a:solidFill>
            </a:rPr>
            <a:t>学年を必ず記入　</a:t>
          </a:r>
        </a:p>
      </xdr:txBody>
    </xdr:sp>
    <xdr:clientData/>
  </xdr:twoCellAnchor>
  <xdr:twoCellAnchor>
    <xdr:from>
      <xdr:col>150</xdr:col>
      <xdr:colOff>400048</xdr:colOff>
      <xdr:row>21</xdr:row>
      <xdr:rowOff>1066800</xdr:rowOff>
    </xdr:from>
    <xdr:to>
      <xdr:col>164</xdr:col>
      <xdr:colOff>212725</xdr:colOff>
      <xdr:row>24</xdr:row>
      <xdr:rowOff>0</xdr:rowOff>
    </xdr:to>
    <xdr:sp macro="" textlink="">
      <xdr:nvSpPr>
        <xdr:cNvPr id="17" name="吹き出し: 四角形 16">
          <a:extLst>
            <a:ext uri="{FF2B5EF4-FFF2-40B4-BE49-F238E27FC236}">
              <a16:creationId xmlns:a16="http://schemas.microsoft.com/office/drawing/2014/main" id="{CACE68E3-1C90-4334-8A43-A8A199D9E2E9}"/>
            </a:ext>
          </a:extLst>
        </xdr:cNvPr>
        <xdr:cNvSpPr/>
      </xdr:nvSpPr>
      <xdr:spPr>
        <a:xfrm flipH="1">
          <a:off x="24098248" y="4705350"/>
          <a:ext cx="7585077" cy="1352550"/>
        </a:xfrm>
        <a:prstGeom prst="wedgeRectCallout">
          <a:avLst>
            <a:gd name="adj1" fmla="val 63493"/>
            <a:gd name="adj2" fmla="val -21869"/>
          </a:avLst>
        </a:prstGeom>
        <a:solidFill>
          <a:schemeClr val="bg1"/>
        </a:solidFill>
        <a:ln>
          <a:solidFill>
            <a:schemeClr val="tx1"/>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ja-JP" altLang="en-US" sz="2400" b="1" u="sng" kern="1200">
              <a:solidFill>
                <a:schemeClr val="accent5">
                  <a:lumMod val="50000"/>
                </a:schemeClr>
              </a:solidFill>
            </a:rPr>
            <a:t>キャンプ場宿泊の場合 </a:t>
          </a:r>
          <a:endParaRPr kumimoji="1" lang="en-US" altLang="ja-JP" sz="2400" b="1" u="sng" kern="1200">
            <a:solidFill>
              <a:schemeClr val="accent5">
                <a:lumMod val="50000"/>
              </a:schemeClr>
            </a:solidFill>
          </a:endParaRPr>
        </a:p>
        <a:p>
          <a:pPr algn="l"/>
          <a:r>
            <a:rPr kumimoji="1" lang="ja-JP" altLang="en-US" sz="2400" b="1" u="sng" kern="1200">
              <a:solidFill>
                <a:srgbClr val="FF0000"/>
              </a:solidFill>
            </a:rPr>
            <a:t>入浴＝シャワーのみ（グラウンド横のシャワー室）</a:t>
          </a:r>
        </a:p>
      </xdr:txBody>
    </xdr:sp>
    <xdr:clientData/>
  </xdr:twoCellAnchor>
  <xdr:twoCellAnchor>
    <xdr:from>
      <xdr:col>18</xdr:col>
      <xdr:colOff>1920240</xdr:colOff>
      <xdr:row>0</xdr:row>
      <xdr:rowOff>167640</xdr:rowOff>
    </xdr:from>
    <xdr:to>
      <xdr:col>20</xdr:col>
      <xdr:colOff>655320</xdr:colOff>
      <xdr:row>0</xdr:row>
      <xdr:rowOff>754380</xdr:rowOff>
    </xdr:to>
    <xdr:sp macro="" textlink="">
      <xdr:nvSpPr>
        <xdr:cNvPr id="3" name="吹き出し: 四角形 2">
          <a:extLst>
            <a:ext uri="{FF2B5EF4-FFF2-40B4-BE49-F238E27FC236}">
              <a16:creationId xmlns:a16="http://schemas.microsoft.com/office/drawing/2014/main" id="{5111543A-B9A9-4514-9A8C-54894EB27AEF}"/>
            </a:ext>
          </a:extLst>
        </xdr:cNvPr>
        <xdr:cNvSpPr/>
      </xdr:nvSpPr>
      <xdr:spPr>
        <a:xfrm flipH="1">
          <a:off x="16002000" y="167640"/>
          <a:ext cx="1310640" cy="586740"/>
        </a:xfrm>
        <a:prstGeom prst="wedgeRectCallout">
          <a:avLst>
            <a:gd name="adj1" fmla="val -49249"/>
            <a:gd name="adj2" fmla="val 49632"/>
          </a:avLst>
        </a:prstGeom>
        <a:solidFill>
          <a:srgbClr val="FFCCFF"/>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ja-JP" altLang="en-US" sz="2000" b="1" kern="1200"/>
            <a:t>未就学児</a:t>
          </a:r>
          <a:endParaRPr kumimoji="1" lang="ja-JP" altLang="en-US" sz="2800" b="1" u="sng" kern="1200">
            <a:solidFill>
              <a:srgbClr val="FF0000"/>
            </a:solidFill>
          </a:endParaRPr>
        </a:p>
      </xdr:txBody>
    </xdr:sp>
    <xdr:clientData/>
  </xdr:twoCellAnchor>
  <xdr:twoCellAnchor>
    <xdr:from>
      <xdr:col>20</xdr:col>
      <xdr:colOff>609600</xdr:colOff>
      <xdr:row>0</xdr:row>
      <xdr:rowOff>167640</xdr:rowOff>
    </xdr:from>
    <xdr:to>
      <xdr:col>22</xdr:col>
      <xdr:colOff>477140</xdr:colOff>
      <xdr:row>0</xdr:row>
      <xdr:rowOff>754380</xdr:rowOff>
    </xdr:to>
    <xdr:sp macro="" textlink="">
      <xdr:nvSpPr>
        <xdr:cNvPr id="4" name="吹き出し: 四角形 3">
          <a:extLst>
            <a:ext uri="{FF2B5EF4-FFF2-40B4-BE49-F238E27FC236}">
              <a16:creationId xmlns:a16="http://schemas.microsoft.com/office/drawing/2014/main" id="{58EC4DA2-959A-4EB4-9D87-BFDB3A6FFA48}"/>
            </a:ext>
          </a:extLst>
        </xdr:cNvPr>
        <xdr:cNvSpPr/>
      </xdr:nvSpPr>
      <xdr:spPr>
        <a:xfrm flipH="1">
          <a:off x="17159955" y="167640"/>
          <a:ext cx="1961260" cy="586740"/>
        </a:xfrm>
        <a:prstGeom prst="wedgeRectCallout">
          <a:avLst>
            <a:gd name="adj1" fmla="val -51188"/>
            <a:gd name="adj2" fmla="val 49632"/>
          </a:avLst>
        </a:prstGeom>
        <a:solidFill>
          <a:schemeClr val="accent5">
            <a:lumMod val="40000"/>
            <a:lumOff val="60000"/>
          </a:schemeClr>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ja-JP" altLang="en-US" sz="2000" b="1" kern="1200"/>
            <a:t>小学生～高校生</a:t>
          </a:r>
          <a:endParaRPr kumimoji="1" lang="ja-JP" altLang="en-US" sz="2800" b="1" u="sng" kern="1200">
            <a:solidFill>
              <a:srgbClr val="FF0000"/>
            </a:solidFill>
          </a:endParaRPr>
        </a:p>
      </xdr:txBody>
    </xdr:sp>
    <xdr:clientData/>
  </xdr:twoCellAnchor>
  <xdr:twoCellAnchor>
    <xdr:from>
      <xdr:col>22</xdr:col>
      <xdr:colOff>479563</xdr:colOff>
      <xdr:row>0</xdr:row>
      <xdr:rowOff>168638</xdr:rowOff>
    </xdr:from>
    <xdr:to>
      <xdr:col>23</xdr:col>
      <xdr:colOff>296683</xdr:colOff>
      <xdr:row>0</xdr:row>
      <xdr:rowOff>755378</xdr:rowOff>
    </xdr:to>
    <xdr:sp macro="" textlink="">
      <xdr:nvSpPr>
        <xdr:cNvPr id="8" name="吹き出し: 四角形 7">
          <a:extLst>
            <a:ext uri="{FF2B5EF4-FFF2-40B4-BE49-F238E27FC236}">
              <a16:creationId xmlns:a16="http://schemas.microsoft.com/office/drawing/2014/main" id="{E72DCE99-EC5C-400B-B607-2AAD5CF11730}"/>
            </a:ext>
          </a:extLst>
        </xdr:cNvPr>
        <xdr:cNvSpPr/>
      </xdr:nvSpPr>
      <xdr:spPr>
        <a:xfrm flipH="1">
          <a:off x="19123638" y="168638"/>
          <a:ext cx="863980" cy="586740"/>
        </a:xfrm>
        <a:prstGeom prst="wedgeRectCallout">
          <a:avLst>
            <a:gd name="adj1" fmla="val 32349"/>
            <a:gd name="adj2" fmla="val 44194"/>
          </a:avLst>
        </a:prstGeom>
        <a:solidFill>
          <a:srgbClr val="FFFF00"/>
        </a:solid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ja-JP" altLang="en-US" sz="2400" b="1" u="none" kern="1200">
              <a:solidFill>
                <a:sysClr val="windowText" lastClr="000000"/>
              </a:solidFill>
            </a:rPr>
            <a:t>一般</a:t>
          </a:r>
        </a:p>
      </xdr:txBody>
    </xdr:sp>
    <xdr:clientData/>
  </xdr:twoCellAnchor>
  <xdr:twoCellAnchor>
    <xdr:from>
      <xdr:col>23</xdr:col>
      <xdr:colOff>296683</xdr:colOff>
      <xdr:row>0</xdr:row>
      <xdr:rowOff>168637</xdr:rowOff>
    </xdr:from>
    <xdr:to>
      <xdr:col>24</xdr:col>
      <xdr:colOff>418603</xdr:colOff>
      <xdr:row>0</xdr:row>
      <xdr:rowOff>755377</xdr:rowOff>
    </xdr:to>
    <xdr:sp macro="" textlink="">
      <xdr:nvSpPr>
        <xdr:cNvPr id="10" name="吹き出し: 四角形 9">
          <a:extLst>
            <a:ext uri="{FF2B5EF4-FFF2-40B4-BE49-F238E27FC236}">
              <a16:creationId xmlns:a16="http://schemas.microsoft.com/office/drawing/2014/main" id="{00F50D0D-F199-482B-986A-1B2C0DE38CBF}"/>
            </a:ext>
          </a:extLst>
        </xdr:cNvPr>
        <xdr:cNvSpPr/>
      </xdr:nvSpPr>
      <xdr:spPr>
        <a:xfrm flipH="1">
          <a:off x="19987618" y="168637"/>
          <a:ext cx="1168779" cy="586740"/>
        </a:xfrm>
        <a:prstGeom prst="wedgeRectCallout">
          <a:avLst>
            <a:gd name="adj1" fmla="val 90872"/>
            <a:gd name="adj2" fmla="val 96385"/>
          </a:avLst>
        </a:prstGeom>
        <a:noFill/>
        <a:ln>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ja-JP" altLang="en-US" sz="2400" b="1" u="none" kern="1200">
              <a:solidFill>
                <a:sysClr val="windowText" lastClr="000000"/>
              </a:solidFill>
            </a:rPr>
            <a:t>を選択</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57150</xdr:colOff>
      <xdr:row>42</xdr:row>
      <xdr:rowOff>11973</xdr:rowOff>
    </xdr:from>
    <xdr:to>
      <xdr:col>58</xdr:col>
      <xdr:colOff>209550</xdr:colOff>
      <xdr:row>57</xdr:row>
      <xdr:rowOff>327660</xdr:rowOff>
    </xdr:to>
    <xdr:sp macro="" textlink="">
      <xdr:nvSpPr>
        <xdr:cNvPr id="2" name="右中かっこ 1">
          <a:extLst>
            <a:ext uri="{FF2B5EF4-FFF2-40B4-BE49-F238E27FC236}">
              <a16:creationId xmlns:a16="http://schemas.microsoft.com/office/drawing/2014/main" id="{B9DD8CE4-0A61-4892-BACA-9701719204AC}"/>
            </a:ext>
          </a:extLst>
        </xdr:cNvPr>
        <xdr:cNvSpPr/>
      </xdr:nvSpPr>
      <xdr:spPr>
        <a:xfrm>
          <a:off x="15373350" y="14585223"/>
          <a:ext cx="609600" cy="5459187"/>
        </a:xfrm>
        <a:prstGeom prst="rightBrace">
          <a:avLst>
            <a:gd name="adj1" fmla="val 90719"/>
            <a:gd name="adj2" fmla="val 41758"/>
          </a:avLst>
        </a:prstGeom>
        <a:ln w="38100"/>
      </xdr:spPr>
      <xdr:style>
        <a:lnRef idx="3">
          <a:schemeClr val="accent2"/>
        </a:lnRef>
        <a:fillRef idx="0">
          <a:schemeClr val="accent2"/>
        </a:fillRef>
        <a:effectRef idx="2">
          <a:schemeClr val="accent2"/>
        </a:effectRef>
        <a:fontRef idx="minor">
          <a:schemeClr val="tx1"/>
        </a:fontRef>
      </xdr:style>
      <xdr:txBody>
        <a:bodyPr vertOverflow="clip" rtlCol="0" anchor="ctr"/>
        <a:lstStyle/>
        <a:p>
          <a:pPr algn="ctr"/>
          <a:endParaRPr kumimoji="1" lang="ja-JP" altLang="en-US" sz="1100"/>
        </a:p>
      </xdr:txBody>
    </xdr:sp>
    <xdr:clientData/>
  </xdr:twoCellAnchor>
  <xdr:twoCellAnchor>
    <xdr:from>
      <xdr:col>28</xdr:col>
      <xdr:colOff>668582</xdr:colOff>
      <xdr:row>8</xdr:row>
      <xdr:rowOff>217583</xdr:rowOff>
    </xdr:from>
    <xdr:to>
      <xdr:col>29</xdr:col>
      <xdr:colOff>194949</xdr:colOff>
      <xdr:row>11</xdr:row>
      <xdr:rowOff>151640</xdr:rowOff>
    </xdr:to>
    <xdr:sp macro="" textlink="">
      <xdr:nvSpPr>
        <xdr:cNvPr id="3" name="右中かっこ 2">
          <a:extLst>
            <a:ext uri="{FF2B5EF4-FFF2-40B4-BE49-F238E27FC236}">
              <a16:creationId xmlns:a16="http://schemas.microsoft.com/office/drawing/2014/main" id="{375A5939-2BFB-489A-A025-234A7541DBE9}"/>
            </a:ext>
          </a:extLst>
        </xdr:cNvPr>
        <xdr:cNvSpPr/>
      </xdr:nvSpPr>
      <xdr:spPr>
        <a:xfrm>
          <a:off x="16270532" y="2703608"/>
          <a:ext cx="240742" cy="648432"/>
        </a:xfrm>
        <a:prstGeom prst="rightBrace">
          <a:avLst>
            <a:gd name="adj1" fmla="val 45050"/>
            <a:gd name="adj2" fmla="val 51405"/>
          </a:avLst>
        </a:prstGeom>
        <a:ln w="38100"/>
      </xdr:spPr>
      <xdr:style>
        <a:lnRef idx="3">
          <a:schemeClr val="accent2"/>
        </a:lnRef>
        <a:fillRef idx="0">
          <a:schemeClr val="accent2"/>
        </a:fillRef>
        <a:effectRef idx="2">
          <a:schemeClr val="accent2"/>
        </a:effectRef>
        <a:fontRef idx="minor">
          <a:schemeClr val="tx1"/>
        </a:fontRef>
      </xdr:style>
      <xdr:txBody>
        <a:bodyPr vertOverflow="clip" rtlCol="0" anchor="ctr"/>
        <a:lstStyle/>
        <a:p>
          <a:pPr algn="ctr"/>
          <a:endParaRPr kumimoji="1" lang="ja-JP" altLang="en-US" sz="1100"/>
        </a:p>
      </xdr:txBody>
    </xdr:sp>
    <xdr:clientData/>
  </xdr:twoCellAnchor>
  <xdr:twoCellAnchor>
    <xdr:from>
      <xdr:col>55</xdr:col>
      <xdr:colOff>203682</xdr:colOff>
      <xdr:row>30</xdr:row>
      <xdr:rowOff>328666</xdr:rowOff>
    </xdr:from>
    <xdr:to>
      <xdr:col>55</xdr:col>
      <xdr:colOff>652718</xdr:colOff>
      <xdr:row>40</xdr:row>
      <xdr:rowOff>372070</xdr:rowOff>
    </xdr:to>
    <xdr:sp macro="" textlink="">
      <xdr:nvSpPr>
        <xdr:cNvPr id="9" name="吹き出し: 角を丸めた四角形 8">
          <a:hlinkClick xmlns:r="http://schemas.openxmlformats.org/officeDocument/2006/relationships" r:id="rId1"/>
          <a:extLst>
            <a:ext uri="{FF2B5EF4-FFF2-40B4-BE49-F238E27FC236}">
              <a16:creationId xmlns:a16="http://schemas.microsoft.com/office/drawing/2014/main" id="{B417049B-C3EA-DDE9-942F-7FAA11F9F8C7}"/>
            </a:ext>
          </a:extLst>
        </xdr:cNvPr>
        <xdr:cNvSpPr/>
      </xdr:nvSpPr>
      <xdr:spPr>
        <a:xfrm>
          <a:off x="13404737" y="11684252"/>
          <a:ext cx="449036" cy="4210591"/>
        </a:xfrm>
        <a:prstGeom prst="wedgeRoundRectCallout">
          <a:avLst>
            <a:gd name="adj1" fmla="val -49925"/>
            <a:gd name="adj2" fmla="val 36701"/>
            <a:gd name="adj3" fmla="val 16667"/>
          </a:avLst>
        </a:prstGeom>
        <a:solidFill>
          <a:srgbClr val="FFFF00"/>
        </a:solidFill>
        <a:ln>
          <a:solidFill>
            <a:sysClr val="windowText" lastClr="000000"/>
          </a:solidFill>
        </a:ln>
      </xdr:spPr>
      <xdr:style>
        <a:lnRef idx="3">
          <a:schemeClr val="accent1"/>
        </a:lnRef>
        <a:fillRef idx="0">
          <a:schemeClr val="accent1"/>
        </a:fillRef>
        <a:effectRef idx="2">
          <a:schemeClr val="accent1"/>
        </a:effectRef>
        <a:fontRef idx="minor">
          <a:schemeClr val="tx1"/>
        </a:fontRef>
      </xdr:style>
      <xdr:txBody>
        <a:bodyPr vertOverflow="clip" horzOverflow="clip" vert="horz" rtlCol="0" anchor="ctr"/>
        <a:lstStyle/>
        <a:p>
          <a:pPr algn="ctr"/>
          <a:r>
            <a:rPr kumimoji="0" lang="ja-JP" altLang="en-US" sz="1800" b="1" i="0" u="none" strike="noStrike">
              <a:solidFill>
                <a:schemeClr val="tx1"/>
              </a:solidFill>
              <a:effectLst/>
              <a:latin typeface="+mn-lt"/>
              <a:ea typeface="+mn-ea"/>
              <a:cs typeface="+mn-cs"/>
            </a:rPr>
            <a:t>食材注文表</a:t>
          </a:r>
          <a:endParaRPr kumimoji="0" lang="en-US" altLang="ja-JP" sz="1800" b="1" i="0" u="none" strike="noStrike">
            <a:solidFill>
              <a:schemeClr val="tx1"/>
            </a:solidFill>
            <a:effectLst/>
            <a:latin typeface="+mn-lt"/>
            <a:ea typeface="+mn-ea"/>
            <a:cs typeface="+mn-cs"/>
          </a:endParaRPr>
        </a:p>
        <a:p>
          <a:pPr algn="ctr"/>
          <a:r>
            <a:rPr kumimoji="0" lang="ja-JP" altLang="en-US" sz="1800" b="0" i="0" u="none" strike="noStrike">
              <a:solidFill>
                <a:schemeClr val="tx1"/>
              </a:solidFill>
              <a:effectLst/>
              <a:latin typeface="+mn-lt"/>
              <a:ea typeface="+mn-ea"/>
              <a:cs typeface="+mn-cs"/>
            </a:rPr>
            <a:t>に詳細記入</a:t>
          </a:r>
          <a:endParaRPr kumimoji="1" lang="ja-JP" altLang="en-US" sz="1800"/>
        </a:p>
      </xdr:txBody>
    </xdr:sp>
    <xdr:clientData/>
  </xdr:twoCellAnchor>
  <xdr:twoCellAnchor>
    <xdr:from>
      <xdr:col>1</xdr:col>
      <xdr:colOff>513756</xdr:colOff>
      <xdr:row>0</xdr:row>
      <xdr:rowOff>62111</xdr:rowOff>
    </xdr:from>
    <xdr:to>
      <xdr:col>21</xdr:col>
      <xdr:colOff>762000</xdr:colOff>
      <xdr:row>0</xdr:row>
      <xdr:rowOff>672307</xdr:rowOff>
    </xdr:to>
    <xdr:sp macro="" textlink="">
      <xdr:nvSpPr>
        <xdr:cNvPr id="4" name="四角形: 角を丸くする 3">
          <a:extLst>
            <a:ext uri="{FF2B5EF4-FFF2-40B4-BE49-F238E27FC236}">
              <a16:creationId xmlns:a16="http://schemas.microsoft.com/office/drawing/2014/main" id="{3F1E2A1D-8D5F-4B84-8A61-7CFB60E89422}"/>
            </a:ext>
          </a:extLst>
        </xdr:cNvPr>
        <xdr:cNvSpPr/>
      </xdr:nvSpPr>
      <xdr:spPr>
        <a:xfrm>
          <a:off x="815381" y="62111"/>
          <a:ext cx="14281744" cy="610196"/>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3200" b="0" kern="1200">
              <a:solidFill>
                <a:sysClr val="windowText" lastClr="000000"/>
              </a:solidFill>
            </a:rPr>
            <a:t>sheet</a:t>
          </a:r>
          <a:r>
            <a:rPr kumimoji="1" lang="ja-JP" altLang="en-US" sz="3200" b="1" kern="1200">
              <a:solidFill>
                <a:srgbClr val="FF0000"/>
              </a:solidFill>
            </a:rPr>
            <a:t>①</a:t>
          </a:r>
          <a:r>
            <a:rPr kumimoji="1" lang="ja-JP" altLang="en-US" sz="2400" b="1" kern="1200">
              <a:solidFill>
                <a:srgbClr val="FF0000"/>
              </a:solidFill>
            </a:rPr>
            <a:t>利用</a:t>
          </a:r>
          <a:r>
            <a:rPr kumimoji="1" lang="ja-JP" altLang="en-US" sz="2400" b="0" kern="1200">
              <a:solidFill>
                <a:sysClr val="windowText" lastClr="000000"/>
              </a:solidFill>
            </a:rPr>
            <a:t>許可申請書</a:t>
          </a:r>
          <a:r>
            <a:rPr kumimoji="1" lang="ja-JP" altLang="en-US" sz="2400" b="1" kern="1200">
              <a:solidFill>
                <a:srgbClr val="FF0000"/>
              </a:solidFill>
            </a:rPr>
            <a:t>～</a:t>
          </a:r>
          <a:r>
            <a:rPr kumimoji="1" lang="ja-JP" altLang="en-US" sz="3200" b="1" kern="1200">
              <a:solidFill>
                <a:srgbClr val="FF0000"/>
              </a:solidFill>
            </a:rPr>
            <a:t>⑤</a:t>
          </a:r>
          <a:r>
            <a:rPr kumimoji="1" lang="ja-JP" altLang="en-US" sz="2400" b="1" kern="1200">
              <a:solidFill>
                <a:srgbClr val="FF0000"/>
              </a:solidFill>
            </a:rPr>
            <a:t>食物</a:t>
          </a:r>
          <a:r>
            <a:rPr kumimoji="1" lang="ja-JP" altLang="en-US" sz="2400" b="0" kern="1200">
              <a:solidFill>
                <a:sysClr val="windowText" lastClr="000000"/>
              </a:solidFill>
            </a:rPr>
            <a:t>アレルギー確認表　</a:t>
          </a:r>
          <a:r>
            <a:rPr kumimoji="1" lang="ja-JP" altLang="en-US" sz="2400" b="1" kern="1200">
              <a:solidFill>
                <a:srgbClr val="FF0000"/>
              </a:solidFill>
            </a:rPr>
            <a:t>必ず提出　　</a:t>
          </a:r>
          <a:r>
            <a:rPr kumimoji="1" lang="ja-JP" altLang="en-US" sz="3200" b="1" kern="1200">
              <a:solidFill>
                <a:schemeClr val="accent1"/>
              </a:solidFill>
            </a:rPr>
            <a:t>⑥～⑧</a:t>
          </a:r>
          <a:r>
            <a:rPr kumimoji="1" lang="ja-JP" altLang="en-US" sz="2400" kern="1200">
              <a:solidFill>
                <a:schemeClr val="accent1"/>
              </a:solidFill>
            </a:rPr>
            <a:t>　</a:t>
          </a:r>
          <a:r>
            <a:rPr kumimoji="1" lang="ja-JP" altLang="en-US" sz="2400" b="1" kern="1200">
              <a:solidFill>
                <a:srgbClr val="0070C0"/>
              </a:solidFill>
            </a:rPr>
            <a:t>該当する場合に提出</a:t>
          </a:r>
        </a:p>
      </xdr:txBody>
    </xdr:sp>
    <xdr:clientData/>
  </xdr:twoCellAnchor>
  <xdr:twoCellAnchor>
    <xdr:from>
      <xdr:col>38</xdr:col>
      <xdr:colOff>342306</xdr:colOff>
      <xdr:row>0</xdr:row>
      <xdr:rowOff>163711</xdr:rowOff>
    </xdr:from>
    <xdr:to>
      <xdr:col>55</xdr:col>
      <xdr:colOff>0</xdr:colOff>
      <xdr:row>0</xdr:row>
      <xdr:rowOff>773907</xdr:rowOff>
    </xdr:to>
    <xdr:sp macro="" textlink="">
      <xdr:nvSpPr>
        <xdr:cNvPr id="5" name="四角形: 角を丸くする 4">
          <a:extLst>
            <a:ext uri="{FF2B5EF4-FFF2-40B4-BE49-F238E27FC236}">
              <a16:creationId xmlns:a16="http://schemas.microsoft.com/office/drawing/2014/main" id="{FC49B1E8-EBE1-4F82-9393-C11740F7E5D1}"/>
            </a:ext>
          </a:extLst>
        </xdr:cNvPr>
        <xdr:cNvSpPr/>
      </xdr:nvSpPr>
      <xdr:spPr>
        <a:xfrm>
          <a:off x="647106" y="163711"/>
          <a:ext cx="12015701" cy="610196"/>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2800" b="0" kern="1200">
              <a:solidFill>
                <a:sysClr val="windowText" lastClr="000000"/>
              </a:solidFill>
            </a:rPr>
            <a:t>sheet</a:t>
          </a:r>
          <a:r>
            <a:rPr kumimoji="1" lang="ja-JP" altLang="en-US" sz="2800" b="1" kern="1200">
              <a:solidFill>
                <a:srgbClr val="FF0000"/>
              </a:solidFill>
            </a:rPr>
            <a:t>①</a:t>
          </a:r>
          <a:r>
            <a:rPr kumimoji="1" lang="ja-JP" altLang="en-US" sz="2000" b="1" kern="1200">
              <a:solidFill>
                <a:srgbClr val="FF0000"/>
              </a:solidFill>
            </a:rPr>
            <a:t>利用</a:t>
          </a:r>
          <a:r>
            <a:rPr kumimoji="1" lang="ja-JP" altLang="en-US" sz="2000" b="0" kern="1200">
              <a:solidFill>
                <a:sysClr val="windowText" lastClr="000000"/>
              </a:solidFill>
            </a:rPr>
            <a:t>許可申請書</a:t>
          </a:r>
          <a:r>
            <a:rPr kumimoji="1" lang="ja-JP" altLang="en-US" sz="2000" b="1" kern="1200">
              <a:solidFill>
                <a:srgbClr val="FF0000"/>
              </a:solidFill>
            </a:rPr>
            <a:t>～</a:t>
          </a:r>
          <a:r>
            <a:rPr kumimoji="1" lang="ja-JP" altLang="en-US" sz="2800" b="1" kern="1200">
              <a:solidFill>
                <a:srgbClr val="FF0000"/>
              </a:solidFill>
            </a:rPr>
            <a:t>⑤</a:t>
          </a:r>
          <a:r>
            <a:rPr kumimoji="1" lang="ja-JP" altLang="en-US" sz="2000" b="1" kern="1200">
              <a:solidFill>
                <a:srgbClr val="FF0000"/>
              </a:solidFill>
            </a:rPr>
            <a:t>食物</a:t>
          </a:r>
          <a:r>
            <a:rPr kumimoji="1" lang="ja-JP" altLang="en-US" sz="2000" b="0" kern="1200">
              <a:solidFill>
                <a:sysClr val="windowText" lastClr="000000"/>
              </a:solidFill>
            </a:rPr>
            <a:t>アレルギー確認表　</a:t>
          </a:r>
          <a:r>
            <a:rPr kumimoji="1" lang="ja-JP" altLang="en-US" sz="2000" b="1" kern="1200">
              <a:solidFill>
                <a:srgbClr val="FF0000"/>
              </a:solidFill>
            </a:rPr>
            <a:t>必ず提出　　</a:t>
          </a:r>
          <a:r>
            <a:rPr kumimoji="1" lang="ja-JP" altLang="en-US" sz="2800" b="1" kern="1200">
              <a:solidFill>
                <a:schemeClr val="accent1"/>
              </a:solidFill>
            </a:rPr>
            <a:t>⑥～⑧</a:t>
          </a:r>
          <a:r>
            <a:rPr kumimoji="1" lang="ja-JP" altLang="en-US" sz="2000" kern="1200">
              <a:solidFill>
                <a:schemeClr val="accent1"/>
              </a:solidFill>
            </a:rPr>
            <a:t>　</a:t>
          </a:r>
          <a:r>
            <a:rPr kumimoji="1" lang="ja-JP" altLang="en-US" sz="2000" b="1" kern="1200">
              <a:solidFill>
                <a:srgbClr val="0070C0"/>
              </a:solidFill>
            </a:rPr>
            <a:t>該当する場合に提出</a:t>
          </a:r>
        </a:p>
      </xdr:txBody>
    </xdr:sp>
    <xdr:clientData/>
  </xdr:twoCellAnchor>
  <xdr:twoCellAnchor>
    <xdr:from>
      <xdr:col>58</xdr:col>
      <xdr:colOff>289406</xdr:colOff>
      <xdr:row>43</xdr:row>
      <xdr:rowOff>60696</xdr:rowOff>
    </xdr:from>
    <xdr:to>
      <xdr:col>58</xdr:col>
      <xdr:colOff>967740</xdr:colOff>
      <xdr:row>54</xdr:row>
      <xdr:rowOff>106680</xdr:rowOff>
    </xdr:to>
    <xdr:sp macro="" textlink="">
      <xdr:nvSpPr>
        <xdr:cNvPr id="8" name="吹き出し: 角を丸めた四角形 7">
          <a:hlinkClick xmlns:r="http://schemas.openxmlformats.org/officeDocument/2006/relationships" r:id="rId1"/>
          <a:extLst>
            <a:ext uri="{FF2B5EF4-FFF2-40B4-BE49-F238E27FC236}">
              <a16:creationId xmlns:a16="http://schemas.microsoft.com/office/drawing/2014/main" id="{293996B1-FEA2-4513-8D72-EC3829D058C7}"/>
            </a:ext>
          </a:extLst>
        </xdr:cNvPr>
        <xdr:cNvSpPr/>
      </xdr:nvSpPr>
      <xdr:spPr>
        <a:xfrm>
          <a:off x="15948506" y="16024596"/>
          <a:ext cx="678334" cy="4579884"/>
        </a:xfrm>
        <a:prstGeom prst="wedgeRoundRectCallout">
          <a:avLst>
            <a:gd name="adj1" fmla="val -49925"/>
            <a:gd name="adj2" fmla="val 36701"/>
            <a:gd name="adj3" fmla="val 16667"/>
          </a:avLst>
        </a:prstGeom>
        <a:solidFill>
          <a:srgbClr val="FFFF00"/>
        </a:solidFill>
        <a:ln>
          <a:solidFill>
            <a:sysClr val="windowText" lastClr="000000"/>
          </a:solidFill>
        </a:ln>
      </xdr:spPr>
      <xdr:style>
        <a:lnRef idx="3">
          <a:schemeClr val="accent1"/>
        </a:lnRef>
        <a:fillRef idx="0">
          <a:schemeClr val="accent1"/>
        </a:fillRef>
        <a:effectRef idx="2">
          <a:schemeClr val="accent1"/>
        </a:effectRef>
        <a:fontRef idx="minor">
          <a:schemeClr val="tx1"/>
        </a:fontRef>
      </xdr:style>
      <xdr:txBody>
        <a:bodyPr vertOverflow="clip" horzOverflow="clip" vert="horz" rtlCol="0" anchor="ctr"/>
        <a:lstStyle/>
        <a:p>
          <a:pPr algn="ctr"/>
          <a:r>
            <a:rPr kumimoji="0" lang="ja-JP" altLang="en-US" sz="2000" b="1" i="0" u="none" strike="noStrike">
              <a:solidFill>
                <a:schemeClr val="tx1"/>
              </a:solidFill>
              <a:effectLst/>
              <a:latin typeface="+mn-lt"/>
              <a:ea typeface="+mn-ea"/>
              <a:cs typeface="+mn-cs"/>
            </a:rPr>
            <a:t>食材注文表</a:t>
          </a:r>
          <a:endParaRPr kumimoji="0" lang="en-US" altLang="ja-JP" sz="2000" b="1" i="0" u="none" strike="noStrike">
            <a:solidFill>
              <a:schemeClr val="tx1"/>
            </a:solidFill>
            <a:effectLst/>
            <a:latin typeface="+mn-lt"/>
            <a:ea typeface="+mn-ea"/>
            <a:cs typeface="+mn-cs"/>
          </a:endParaRPr>
        </a:p>
        <a:p>
          <a:pPr algn="ctr"/>
          <a:r>
            <a:rPr kumimoji="0" lang="ja-JP" altLang="en-US" sz="2000" b="0" i="0" u="none" strike="noStrike">
              <a:solidFill>
                <a:schemeClr val="tx1"/>
              </a:solidFill>
              <a:effectLst/>
              <a:latin typeface="+mn-lt"/>
              <a:ea typeface="+mn-ea"/>
              <a:cs typeface="+mn-cs"/>
            </a:rPr>
            <a:t>に詳細記入</a:t>
          </a:r>
          <a:endParaRPr kumimoji="1" lang="ja-JP" altLang="en-US" sz="2000"/>
        </a:p>
      </xdr:txBody>
    </xdr:sp>
    <xdr:clientData/>
  </xdr:twoCellAnchor>
  <xdr:twoCellAnchor>
    <xdr:from>
      <xdr:col>58</xdr:col>
      <xdr:colOff>869949</xdr:colOff>
      <xdr:row>14</xdr:row>
      <xdr:rowOff>25400</xdr:rowOff>
    </xdr:from>
    <xdr:to>
      <xdr:col>60</xdr:col>
      <xdr:colOff>1212849</xdr:colOff>
      <xdr:row>16</xdr:row>
      <xdr:rowOff>47625</xdr:rowOff>
    </xdr:to>
    <xdr:sp macro="" textlink="">
      <xdr:nvSpPr>
        <xdr:cNvPr id="6" name="吹き出し: 四角形 5">
          <a:extLst>
            <a:ext uri="{FF2B5EF4-FFF2-40B4-BE49-F238E27FC236}">
              <a16:creationId xmlns:a16="http://schemas.microsoft.com/office/drawing/2014/main" id="{5B106F3D-F92B-415D-A8EA-A793386C629F}"/>
            </a:ext>
          </a:extLst>
        </xdr:cNvPr>
        <xdr:cNvSpPr/>
      </xdr:nvSpPr>
      <xdr:spPr>
        <a:xfrm flipH="1">
          <a:off x="16554449" y="4930775"/>
          <a:ext cx="2200275" cy="752475"/>
        </a:xfrm>
        <a:prstGeom prst="wedgeRectCallout">
          <a:avLst>
            <a:gd name="adj1" fmla="val 106443"/>
            <a:gd name="adj2" fmla="val -20867"/>
          </a:avLst>
        </a:prstGeom>
        <a:solidFill>
          <a:schemeClr val="bg1"/>
        </a:solidFill>
        <a:ln w="38100">
          <a:solidFill>
            <a:srgbClr val="00B05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ja-JP" altLang="en-US" sz="2800" b="1" u="sng" kern="1200">
              <a:solidFill>
                <a:srgbClr val="00B050"/>
              </a:solidFill>
            </a:rPr>
            <a:t>キャンプ場</a:t>
          </a:r>
          <a:r>
            <a:rPr kumimoji="1" lang="ja-JP" altLang="en-US" sz="2800" b="1" u="sng" kern="1200">
              <a:solidFill>
                <a:srgbClr val="FF0000"/>
              </a:solidFill>
            </a:rPr>
            <a:t>　</a:t>
          </a:r>
        </a:p>
      </xdr:txBody>
    </xdr:sp>
    <xdr:clientData/>
  </xdr:twoCellAnchor>
  <xdr:twoCellAnchor>
    <xdr:from>
      <xdr:col>58</xdr:col>
      <xdr:colOff>831849</xdr:colOff>
      <xdr:row>22</xdr:row>
      <xdr:rowOff>174625</xdr:rowOff>
    </xdr:from>
    <xdr:to>
      <xdr:col>60</xdr:col>
      <xdr:colOff>1269999</xdr:colOff>
      <xdr:row>24</xdr:row>
      <xdr:rowOff>158750</xdr:rowOff>
    </xdr:to>
    <xdr:sp macro="" textlink="">
      <xdr:nvSpPr>
        <xdr:cNvPr id="10" name="吹き出し: 四角形 9">
          <a:extLst>
            <a:ext uri="{FF2B5EF4-FFF2-40B4-BE49-F238E27FC236}">
              <a16:creationId xmlns:a16="http://schemas.microsoft.com/office/drawing/2014/main" id="{C2765870-C632-4FC9-A0BF-87D3EE13DC0A}"/>
            </a:ext>
          </a:extLst>
        </xdr:cNvPr>
        <xdr:cNvSpPr/>
      </xdr:nvSpPr>
      <xdr:spPr>
        <a:xfrm flipH="1">
          <a:off x="16516349" y="7556500"/>
          <a:ext cx="2295525" cy="809625"/>
        </a:xfrm>
        <a:prstGeom prst="wedgeRectCallout">
          <a:avLst>
            <a:gd name="adj1" fmla="val 99937"/>
            <a:gd name="adj2" fmla="val -24117"/>
          </a:avLst>
        </a:prstGeom>
        <a:solidFill>
          <a:schemeClr val="bg1"/>
        </a:solidFill>
        <a:ln w="50800">
          <a:solidFill>
            <a:srgbClr val="0070C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ja-JP" altLang="en-US" sz="2800" b="1" u="sng" kern="1200">
              <a:solidFill>
                <a:srgbClr val="0070C0"/>
              </a:solidFill>
            </a:rPr>
            <a:t>宿泊棟</a:t>
          </a:r>
          <a:r>
            <a:rPr kumimoji="1" lang="ja-JP" altLang="en-US" sz="2800" b="1" u="sng" kern="1200">
              <a:solidFill>
                <a:srgbClr val="FF0000"/>
              </a:solidFill>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74</xdr:col>
      <xdr:colOff>90992</xdr:colOff>
      <xdr:row>0</xdr:row>
      <xdr:rowOff>1871110</xdr:rowOff>
    </xdr:from>
    <xdr:to>
      <xdr:col>96</xdr:col>
      <xdr:colOff>417084</xdr:colOff>
      <xdr:row>25</xdr:row>
      <xdr:rowOff>374630</xdr:rowOff>
    </xdr:to>
    <xdr:pic>
      <xdr:nvPicPr>
        <xdr:cNvPr id="3" name="図 2">
          <a:extLst>
            <a:ext uri="{FF2B5EF4-FFF2-40B4-BE49-F238E27FC236}">
              <a16:creationId xmlns:a16="http://schemas.microsoft.com/office/drawing/2014/main" id="{AD45887A-F2D2-BBFC-0DC5-8F5E698FB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58239" y="1871110"/>
          <a:ext cx="15394854" cy="10587427"/>
        </a:xfrm>
        <a:prstGeom prst="rect">
          <a:avLst/>
        </a:prstGeom>
        <a:solidFill>
          <a:schemeClr val="accent4">
            <a:lumMod val="20000"/>
            <a:lumOff val="80000"/>
          </a:schemeClr>
        </a:solidFill>
      </xdr:spPr>
    </xdr:pic>
    <xdr:clientData/>
  </xdr:twoCellAnchor>
  <xdr:twoCellAnchor editAs="oneCell">
    <xdr:from>
      <xdr:col>74</xdr:col>
      <xdr:colOff>79375</xdr:colOff>
      <xdr:row>0</xdr:row>
      <xdr:rowOff>1016000</xdr:rowOff>
    </xdr:from>
    <xdr:to>
      <xdr:col>75</xdr:col>
      <xdr:colOff>391559</xdr:colOff>
      <xdr:row>1</xdr:row>
      <xdr:rowOff>44089</xdr:rowOff>
    </xdr:to>
    <xdr:pic>
      <xdr:nvPicPr>
        <xdr:cNvPr id="4" name="図 3">
          <a:extLst>
            <a:ext uri="{FF2B5EF4-FFF2-40B4-BE49-F238E27FC236}">
              <a16:creationId xmlns:a16="http://schemas.microsoft.com/office/drawing/2014/main" id="{FEEA7CB7-252B-6995-B966-4FDA51E53849}"/>
            </a:ext>
          </a:extLst>
        </xdr:cNvPr>
        <xdr:cNvPicPr>
          <a:picLocks noChangeAspect="1"/>
        </xdr:cNvPicPr>
      </xdr:nvPicPr>
      <xdr:blipFill>
        <a:blip xmlns:r="http://schemas.openxmlformats.org/officeDocument/2006/relationships" r:embed="rId2"/>
        <a:stretch>
          <a:fillRect/>
        </a:stretch>
      </xdr:blipFill>
      <xdr:spPr>
        <a:xfrm>
          <a:off x="19377025" y="1016000"/>
          <a:ext cx="997984" cy="971189"/>
        </a:xfrm>
        <a:prstGeom prst="rect">
          <a:avLst/>
        </a:prstGeom>
      </xdr:spPr>
    </xdr:pic>
    <xdr:clientData/>
  </xdr:twoCellAnchor>
  <xdr:twoCellAnchor>
    <xdr:from>
      <xdr:col>3</xdr:col>
      <xdr:colOff>47625</xdr:colOff>
      <xdr:row>0</xdr:row>
      <xdr:rowOff>1301750</xdr:rowOff>
    </xdr:from>
    <xdr:to>
      <xdr:col>6</xdr:col>
      <xdr:colOff>381000</xdr:colOff>
      <xdr:row>0</xdr:row>
      <xdr:rowOff>1698625</xdr:rowOff>
    </xdr:to>
    <xdr:sp macro="" textlink="">
      <xdr:nvSpPr>
        <xdr:cNvPr id="2" name="正方形/長方形 1">
          <a:extLst>
            <a:ext uri="{FF2B5EF4-FFF2-40B4-BE49-F238E27FC236}">
              <a16:creationId xmlns:a16="http://schemas.microsoft.com/office/drawing/2014/main" id="{C653C4A1-BC03-B9B7-24E4-61BDC3CEAAFA}"/>
            </a:ext>
          </a:extLst>
        </xdr:cNvPr>
        <xdr:cNvSpPr/>
      </xdr:nvSpPr>
      <xdr:spPr>
        <a:xfrm>
          <a:off x="1333500" y="1301750"/>
          <a:ext cx="1047750" cy="396875"/>
        </a:xfrm>
        <a:prstGeom prst="rect">
          <a:avLst/>
        </a:prstGeom>
        <a:solidFill>
          <a:schemeClr val="accent5">
            <a:lumMod val="20000"/>
            <a:lumOff val="80000"/>
          </a:schemeClr>
        </a:solidFill>
        <a:ln w="47625">
          <a:no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79374</xdr:colOff>
      <xdr:row>0</xdr:row>
      <xdr:rowOff>190500</xdr:rowOff>
    </xdr:from>
    <xdr:to>
      <xdr:col>45</xdr:col>
      <xdr:colOff>114299</xdr:colOff>
      <xdr:row>0</xdr:row>
      <xdr:rowOff>920750</xdr:rowOff>
    </xdr:to>
    <xdr:sp macro="" textlink="">
      <xdr:nvSpPr>
        <xdr:cNvPr id="7" name="四角形: 角を丸くする 6">
          <a:extLst>
            <a:ext uri="{FF2B5EF4-FFF2-40B4-BE49-F238E27FC236}">
              <a16:creationId xmlns:a16="http://schemas.microsoft.com/office/drawing/2014/main" id="{FA087D9A-93A1-482E-BAE4-5B43B732E0D1}"/>
            </a:ext>
          </a:extLst>
        </xdr:cNvPr>
        <xdr:cNvSpPr/>
      </xdr:nvSpPr>
      <xdr:spPr>
        <a:xfrm>
          <a:off x="936624" y="190500"/>
          <a:ext cx="16665575" cy="730250"/>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3600" b="0" kern="1200">
              <a:solidFill>
                <a:sysClr val="windowText" lastClr="000000"/>
              </a:solidFill>
            </a:rPr>
            <a:t>sheet</a:t>
          </a:r>
          <a:r>
            <a:rPr kumimoji="1" lang="ja-JP" altLang="en-US" sz="3600" b="1" kern="1200">
              <a:solidFill>
                <a:srgbClr val="FF0000"/>
              </a:solidFill>
            </a:rPr>
            <a:t>①</a:t>
          </a:r>
          <a:r>
            <a:rPr kumimoji="1" lang="ja-JP" altLang="en-US" sz="2800" b="1" kern="1200">
              <a:solidFill>
                <a:srgbClr val="FF0000"/>
              </a:solidFill>
            </a:rPr>
            <a:t>利用</a:t>
          </a:r>
          <a:r>
            <a:rPr kumimoji="1" lang="ja-JP" altLang="en-US" sz="2800" b="0" kern="1200">
              <a:solidFill>
                <a:sysClr val="windowText" lastClr="000000"/>
              </a:solidFill>
            </a:rPr>
            <a:t>許可申請書</a:t>
          </a:r>
          <a:r>
            <a:rPr kumimoji="1" lang="ja-JP" altLang="en-US" sz="2800" b="1" kern="1200">
              <a:solidFill>
                <a:srgbClr val="FF0000"/>
              </a:solidFill>
            </a:rPr>
            <a:t>～</a:t>
          </a:r>
          <a:r>
            <a:rPr kumimoji="1" lang="ja-JP" altLang="en-US" sz="3600" b="1" kern="1200">
              <a:solidFill>
                <a:srgbClr val="FF0000"/>
              </a:solidFill>
            </a:rPr>
            <a:t>⑤</a:t>
          </a:r>
          <a:r>
            <a:rPr kumimoji="1" lang="ja-JP" altLang="en-US" sz="2800" b="1" kern="1200">
              <a:solidFill>
                <a:srgbClr val="FF0000"/>
              </a:solidFill>
            </a:rPr>
            <a:t>食物</a:t>
          </a:r>
          <a:r>
            <a:rPr kumimoji="1" lang="ja-JP" altLang="en-US" sz="2800" b="0" kern="1200">
              <a:solidFill>
                <a:sysClr val="windowText" lastClr="000000"/>
              </a:solidFill>
            </a:rPr>
            <a:t>アレルギー確認表　</a:t>
          </a:r>
          <a:r>
            <a:rPr kumimoji="1" lang="ja-JP" altLang="en-US" sz="2800" b="1" kern="1200">
              <a:solidFill>
                <a:srgbClr val="FF0000"/>
              </a:solidFill>
            </a:rPr>
            <a:t>必ず提出　　</a:t>
          </a:r>
          <a:r>
            <a:rPr kumimoji="1" lang="ja-JP" altLang="en-US" sz="3600" b="1" kern="1200">
              <a:solidFill>
                <a:schemeClr val="accent1"/>
              </a:solidFill>
            </a:rPr>
            <a:t>⑥～⑧</a:t>
          </a:r>
          <a:r>
            <a:rPr kumimoji="1" lang="ja-JP" altLang="en-US" sz="2800" kern="1200">
              <a:solidFill>
                <a:schemeClr val="accent1"/>
              </a:solidFill>
            </a:rPr>
            <a:t>　</a:t>
          </a:r>
          <a:r>
            <a:rPr kumimoji="1" lang="ja-JP" altLang="en-US" sz="2800" b="1" kern="1200">
              <a:solidFill>
                <a:srgbClr val="0070C0"/>
              </a:solidFill>
            </a:rPr>
            <a:t>該当する場合に提出</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60960</xdr:colOff>
          <xdr:row>6</xdr:row>
          <xdr:rowOff>137160</xdr:rowOff>
        </xdr:from>
        <xdr:to>
          <xdr:col>12</xdr:col>
          <xdr:colOff>60960</xdr:colOff>
          <xdr:row>6</xdr:row>
          <xdr:rowOff>525780</xdr:rowOff>
        </xdr:to>
        <xdr:sp macro="" textlink="">
          <xdr:nvSpPr>
            <xdr:cNvPr id="3080" name="Option Button 8" hidden="1">
              <a:extLst>
                <a:ext uri="{63B3BB69-23CF-44E3-9099-C40C66FF867C}">
                  <a14:compatExt spid="_x0000_s3080"/>
                </a:ext>
                <a:ext uri="{FF2B5EF4-FFF2-40B4-BE49-F238E27FC236}">
                  <a16:creationId xmlns:a16="http://schemas.microsoft.com/office/drawing/2014/main" id="{00000000-0008-0000-04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64008" rIns="0" bIns="64008" anchor="ctr" upright="1"/>
            <a:lstStyle/>
            <a:p>
              <a:pPr algn="l" rtl="0">
                <a:defRPr sz="1000"/>
              </a:pPr>
              <a:r>
                <a:rPr lang="ja-JP" altLang="en-US" sz="1600" b="1" i="0" u="none" strike="noStrike" baseline="0">
                  <a:solidFill>
                    <a:srgbClr val="000000"/>
                  </a:solidFill>
                  <a:latin typeface="游ゴシック"/>
                  <a:ea typeface="游ゴシック"/>
                </a:rPr>
                <a:t> 有り</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60960</xdr:colOff>
          <xdr:row>6</xdr:row>
          <xdr:rowOff>106680</xdr:rowOff>
        </xdr:from>
        <xdr:to>
          <xdr:col>19</xdr:col>
          <xdr:colOff>68580</xdr:colOff>
          <xdr:row>6</xdr:row>
          <xdr:rowOff>594360</xdr:rowOff>
        </xdr:to>
        <xdr:sp macro="" textlink="">
          <xdr:nvSpPr>
            <xdr:cNvPr id="3081" name="Option Button 9" hidden="1">
              <a:extLst>
                <a:ext uri="{63B3BB69-23CF-44E3-9099-C40C66FF867C}">
                  <a14:compatExt spid="_x0000_s3081"/>
                </a:ext>
                <a:ext uri="{FF2B5EF4-FFF2-40B4-BE49-F238E27FC236}">
                  <a16:creationId xmlns:a16="http://schemas.microsoft.com/office/drawing/2014/main" id="{00000000-0008-0000-04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64008" rIns="0" bIns="64008" anchor="ctr" upright="1"/>
            <a:lstStyle/>
            <a:p>
              <a:pPr algn="l" rtl="0">
                <a:defRPr sz="1000"/>
              </a:pPr>
              <a:r>
                <a:rPr lang="ja-JP" altLang="en-US" sz="1600" b="1" i="0" u="none" strike="noStrike" baseline="0">
                  <a:solidFill>
                    <a:srgbClr val="000000"/>
                  </a:solidFill>
                  <a:latin typeface="游ゴシック"/>
                  <a:ea typeface="游ゴシック"/>
                </a:rPr>
                <a:t> 無し</a:t>
              </a:r>
            </a:p>
          </xdr:txBody>
        </xdr:sp>
        <xdr:clientData/>
      </xdr:twoCellAnchor>
    </mc:Choice>
    <mc:Fallback/>
  </mc:AlternateContent>
  <mc:AlternateContent xmlns:mc="http://schemas.openxmlformats.org/markup-compatibility/2006">
    <mc:Choice xmlns:a14="http://schemas.microsoft.com/office/drawing/2010/main" Requires="a14">
      <xdr:twoCellAnchor>
        <xdr:from>
          <xdr:col>42</xdr:col>
          <xdr:colOff>60960</xdr:colOff>
          <xdr:row>8</xdr:row>
          <xdr:rowOff>38100</xdr:rowOff>
        </xdr:from>
        <xdr:to>
          <xdr:col>50</xdr:col>
          <xdr:colOff>68580</xdr:colOff>
          <xdr:row>8</xdr:row>
          <xdr:rowOff>175260</xdr:rowOff>
        </xdr:to>
        <xdr:sp macro="" textlink="">
          <xdr:nvSpPr>
            <xdr:cNvPr id="3082" name="Group Box 10" hidden="1">
              <a:extLst>
                <a:ext uri="{63B3BB69-23CF-44E3-9099-C40C66FF867C}">
                  <a14:compatExt spid="_x0000_s3082"/>
                </a:ext>
                <a:ext uri="{FF2B5EF4-FFF2-40B4-BE49-F238E27FC236}">
                  <a16:creationId xmlns:a16="http://schemas.microsoft.com/office/drawing/2014/main" id="{00000000-0008-0000-0400-00000A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xdr:col>
      <xdr:colOff>152400</xdr:colOff>
      <xdr:row>0</xdr:row>
      <xdr:rowOff>152400</xdr:rowOff>
    </xdr:from>
    <xdr:to>
      <xdr:col>41</xdr:col>
      <xdr:colOff>59531</xdr:colOff>
      <xdr:row>0</xdr:row>
      <xdr:rowOff>600075</xdr:rowOff>
    </xdr:to>
    <xdr:sp macro="" textlink="">
      <xdr:nvSpPr>
        <xdr:cNvPr id="3" name="四角形: 角を丸くする 2">
          <a:extLst>
            <a:ext uri="{FF2B5EF4-FFF2-40B4-BE49-F238E27FC236}">
              <a16:creationId xmlns:a16="http://schemas.microsoft.com/office/drawing/2014/main" id="{28EFAA61-C517-424F-82B6-E3CC4267B042}"/>
            </a:ext>
          </a:extLst>
        </xdr:cNvPr>
        <xdr:cNvSpPr/>
      </xdr:nvSpPr>
      <xdr:spPr>
        <a:xfrm>
          <a:off x="473869" y="152400"/>
          <a:ext cx="8693943" cy="447675"/>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1800" b="0" kern="1200">
              <a:solidFill>
                <a:sysClr val="windowText" lastClr="000000"/>
              </a:solidFill>
            </a:rPr>
            <a:t>sheet</a:t>
          </a:r>
          <a:r>
            <a:rPr kumimoji="1" lang="ja-JP" altLang="en-US" sz="1800" b="1" kern="1200">
              <a:solidFill>
                <a:srgbClr val="FF0000"/>
              </a:solidFill>
            </a:rPr>
            <a:t>①</a:t>
          </a:r>
          <a:r>
            <a:rPr kumimoji="1" lang="ja-JP" altLang="en-US" sz="1400" b="1" kern="1200">
              <a:solidFill>
                <a:srgbClr val="FF0000"/>
              </a:solidFill>
            </a:rPr>
            <a:t>利用</a:t>
          </a:r>
          <a:r>
            <a:rPr kumimoji="1" lang="ja-JP" altLang="en-US" sz="1400" b="0" kern="1200">
              <a:solidFill>
                <a:sysClr val="windowText" lastClr="000000"/>
              </a:solidFill>
            </a:rPr>
            <a:t>許可申請書</a:t>
          </a:r>
          <a:r>
            <a:rPr kumimoji="1" lang="ja-JP" altLang="en-US" sz="1400" b="1" kern="1200">
              <a:solidFill>
                <a:srgbClr val="FF0000"/>
              </a:solidFill>
            </a:rPr>
            <a:t>～</a:t>
          </a:r>
          <a:r>
            <a:rPr kumimoji="1" lang="ja-JP" altLang="en-US" sz="1800" b="1" kern="1200">
              <a:solidFill>
                <a:srgbClr val="FF0000"/>
              </a:solidFill>
            </a:rPr>
            <a:t>⑤</a:t>
          </a:r>
          <a:r>
            <a:rPr kumimoji="1" lang="ja-JP" altLang="en-US" sz="1400" b="1" kern="1200">
              <a:solidFill>
                <a:srgbClr val="FF0000"/>
              </a:solidFill>
            </a:rPr>
            <a:t>食物</a:t>
          </a:r>
          <a:r>
            <a:rPr kumimoji="1" lang="ja-JP" altLang="en-US" sz="1400" b="0" kern="1200">
              <a:solidFill>
                <a:sysClr val="windowText" lastClr="000000"/>
              </a:solidFill>
            </a:rPr>
            <a:t>アレルギー確認表　</a:t>
          </a:r>
          <a:r>
            <a:rPr kumimoji="1" lang="ja-JP" altLang="en-US" sz="1400" b="1" kern="1200">
              <a:solidFill>
                <a:srgbClr val="FF0000"/>
              </a:solidFill>
            </a:rPr>
            <a:t>必ず提出　　</a:t>
          </a:r>
          <a:r>
            <a:rPr kumimoji="1" lang="ja-JP" altLang="en-US" sz="1800" b="1" kern="1200">
              <a:solidFill>
                <a:schemeClr val="accent1"/>
              </a:solidFill>
            </a:rPr>
            <a:t>⑥～⑧</a:t>
          </a:r>
          <a:r>
            <a:rPr kumimoji="1" lang="ja-JP" altLang="en-US" sz="1400" kern="1200">
              <a:solidFill>
                <a:schemeClr val="accent1"/>
              </a:solidFill>
            </a:rPr>
            <a:t>　</a:t>
          </a:r>
          <a:r>
            <a:rPr kumimoji="1" lang="ja-JP" altLang="en-US" sz="1400" b="1" kern="1200">
              <a:solidFill>
                <a:srgbClr val="0070C0"/>
              </a:solidFill>
            </a:rPr>
            <a:t>該当する場合に提出</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163760</xdr:colOff>
      <xdr:row>1</xdr:row>
      <xdr:rowOff>40818</xdr:rowOff>
    </xdr:from>
    <xdr:to>
      <xdr:col>31</xdr:col>
      <xdr:colOff>36119</xdr:colOff>
      <xdr:row>1</xdr:row>
      <xdr:rowOff>407822</xdr:rowOff>
    </xdr:to>
    <xdr:sp macro="" textlink="">
      <xdr:nvSpPr>
        <xdr:cNvPr id="4" name="正方形/長方形 3">
          <a:extLst>
            <a:ext uri="{FF2B5EF4-FFF2-40B4-BE49-F238E27FC236}">
              <a16:creationId xmlns:a16="http://schemas.microsoft.com/office/drawing/2014/main" id="{F794B10A-B579-469B-AD00-4F1991D8B6BC}"/>
            </a:ext>
          </a:extLst>
        </xdr:cNvPr>
        <xdr:cNvSpPr/>
      </xdr:nvSpPr>
      <xdr:spPr>
        <a:xfrm>
          <a:off x="7579653" y="925282"/>
          <a:ext cx="865680" cy="367004"/>
        </a:xfrm>
        <a:prstGeom prst="rect">
          <a:avLst/>
        </a:prstGeom>
        <a:solidFill>
          <a:schemeClr val="accent4">
            <a:lumMod val="40000"/>
            <a:lumOff val="60000"/>
          </a:schemeClr>
        </a:solidFill>
        <a:ln w="6350">
          <a:solidFill>
            <a:schemeClr val="tx1"/>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3</xdr:col>
      <xdr:colOff>81642</xdr:colOff>
      <xdr:row>0</xdr:row>
      <xdr:rowOff>777874</xdr:rowOff>
    </xdr:from>
    <xdr:to>
      <xdr:col>53</xdr:col>
      <xdr:colOff>138339</xdr:colOff>
      <xdr:row>1</xdr:row>
      <xdr:rowOff>412750</xdr:rowOff>
    </xdr:to>
    <xdr:sp macro="" textlink="">
      <xdr:nvSpPr>
        <xdr:cNvPr id="5" name="正方形/長方形 4">
          <a:extLst>
            <a:ext uri="{FF2B5EF4-FFF2-40B4-BE49-F238E27FC236}">
              <a16:creationId xmlns:a16="http://schemas.microsoft.com/office/drawing/2014/main" id="{3D812720-DDC3-2614-86A6-8BE874D4C8F6}"/>
            </a:ext>
          </a:extLst>
        </xdr:cNvPr>
        <xdr:cNvSpPr/>
      </xdr:nvSpPr>
      <xdr:spPr>
        <a:xfrm>
          <a:off x="1251856" y="777874"/>
          <a:ext cx="11663590" cy="519340"/>
        </a:xfrm>
        <a:prstGeom prst="rect">
          <a:avLst/>
        </a:prstGeom>
        <a:noFill/>
        <a:ln w="47625">
          <a:no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r>
            <a:rPr kumimoji="1" lang="ja-JP" altLang="en-US" sz="2800" b="1" u="sng" kern="1200">
              <a:solidFill>
                <a:srgbClr val="FF0000"/>
              </a:solidFill>
            </a:rPr>
            <a:t>③料金</a:t>
          </a:r>
          <a:r>
            <a:rPr kumimoji="1" lang="ja-JP" altLang="en-US" sz="2800" b="0" u="sng" kern="1200">
              <a:solidFill>
                <a:sysClr val="windowText" lastClr="000000"/>
              </a:solidFill>
            </a:rPr>
            <a:t>確認表にメニューと数を記入後、　　の箇所を記入</a:t>
          </a:r>
        </a:p>
      </xdr:txBody>
    </xdr:sp>
    <xdr:clientData/>
  </xdr:twoCellAnchor>
  <xdr:twoCellAnchor>
    <xdr:from>
      <xdr:col>1</xdr:col>
      <xdr:colOff>666748</xdr:colOff>
      <xdr:row>0</xdr:row>
      <xdr:rowOff>244928</xdr:rowOff>
    </xdr:from>
    <xdr:to>
      <xdr:col>54</xdr:col>
      <xdr:colOff>13605</xdr:colOff>
      <xdr:row>0</xdr:row>
      <xdr:rowOff>843643</xdr:rowOff>
    </xdr:to>
    <xdr:sp macro="" textlink="">
      <xdr:nvSpPr>
        <xdr:cNvPr id="2" name="四角形: 角を丸くする 1">
          <a:extLst>
            <a:ext uri="{FF2B5EF4-FFF2-40B4-BE49-F238E27FC236}">
              <a16:creationId xmlns:a16="http://schemas.microsoft.com/office/drawing/2014/main" id="{EA8574A4-5990-4D87-B1F2-16D295684192}"/>
            </a:ext>
          </a:extLst>
        </xdr:cNvPr>
        <xdr:cNvSpPr/>
      </xdr:nvSpPr>
      <xdr:spPr>
        <a:xfrm>
          <a:off x="911677" y="244928"/>
          <a:ext cx="12042321" cy="598715"/>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2800" b="0" kern="1200">
              <a:solidFill>
                <a:sysClr val="windowText" lastClr="000000"/>
              </a:solidFill>
            </a:rPr>
            <a:t>sheet</a:t>
          </a:r>
          <a:r>
            <a:rPr kumimoji="1" lang="ja-JP" altLang="en-US" sz="2800" b="1" kern="1200">
              <a:solidFill>
                <a:srgbClr val="FF0000"/>
              </a:solidFill>
            </a:rPr>
            <a:t>①</a:t>
          </a:r>
          <a:r>
            <a:rPr kumimoji="1" lang="ja-JP" altLang="en-US" sz="2000" b="1" kern="1200">
              <a:solidFill>
                <a:srgbClr val="FF0000"/>
              </a:solidFill>
            </a:rPr>
            <a:t>利用</a:t>
          </a:r>
          <a:r>
            <a:rPr kumimoji="1" lang="ja-JP" altLang="en-US" sz="2000" b="0" kern="1200">
              <a:solidFill>
                <a:sysClr val="windowText" lastClr="000000"/>
              </a:solidFill>
            </a:rPr>
            <a:t>許可申請書</a:t>
          </a:r>
          <a:r>
            <a:rPr kumimoji="1" lang="ja-JP" altLang="en-US" sz="2000" b="1" kern="1200">
              <a:solidFill>
                <a:srgbClr val="FF0000"/>
              </a:solidFill>
            </a:rPr>
            <a:t>～</a:t>
          </a:r>
          <a:r>
            <a:rPr kumimoji="1" lang="ja-JP" altLang="en-US" sz="2800" b="1" kern="1200">
              <a:solidFill>
                <a:srgbClr val="FF0000"/>
              </a:solidFill>
            </a:rPr>
            <a:t>⑤</a:t>
          </a:r>
          <a:r>
            <a:rPr kumimoji="1" lang="ja-JP" altLang="en-US" sz="2000" b="1" kern="1200">
              <a:solidFill>
                <a:srgbClr val="FF0000"/>
              </a:solidFill>
            </a:rPr>
            <a:t>食物</a:t>
          </a:r>
          <a:r>
            <a:rPr kumimoji="1" lang="ja-JP" altLang="en-US" sz="2000" b="0" kern="1200">
              <a:solidFill>
                <a:sysClr val="windowText" lastClr="000000"/>
              </a:solidFill>
            </a:rPr>
            <a:t>アレルギー確認表　</a:t>
          </a:r>
          <a:r>
            <a:rPr kumimoji="1" lang="ja-JP" altLang="en-US" sz="2000" b="1" kern="1200">
              <a:solidFill>
                <a:srgbClr val="FF0000"/>
              </a:solidFill>
            </a:rPr>
            <a:t>必ず提出　　</a:t>
          </a:r>
          <a:r>
            <a:rPr kumimoji="1" lang="ja-JP" altLang="en-US" sz="2800" b="1" kern="1200">
              <a:solidFill>
                <a:schemeClr val="accent1"/>
              </a:solidFill>
            </a:rPr>
            <a:t>⑥～⑧</a:t>
          </a:r>
          <a:r>
            <a:rPr kumimoji="1" lang="ja-JP" altLang="en-US" sz="2000" kern="1200">
              <a:solidFill>
                <a:schemeClr val="accent1"/>
              </a:solidFill>
            </a:rPr>
            <a:t>　</a:t>
          </a:r>
          <a:r>
            <a:rPr kumimoji="1" lang="ja-JP" altLang="en-US" sz="2000" b="1" kern="1200">
              <a:solidFill>
                <a:srgbClr val="0070C0"/>
              </a:solidFill>
            </a:rPr>
            <a:t>該当する場合に提出</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63500</xdr:colOff>
      <xdr:row>0</xdr:row>
      <xdr:rowOff>396875</xdr:rowOff>
    </xdr:from>
    <xdr:to>
      <xdr:col>23</xdr:col>
      <xdr:colOff>492126</xdr:colOff>
      <xdr:row>0</xdr:row>
      <xdr:rowOff>1000125</xdr:rowOff>
    </xdr:to>
    <xdr:sp macro="" textlink="">
      <xdr:nvSpPr>
        <xdr:cNvPr id="3" name="四角形: 角を丸くする 2">
          <a:extLst>
            <a:ext uri="{FF2B5EF4-FFF2-40B4-BE49-F238E27FC236}">
              <a16:creationId xmlns:a16="http://schemas.microsoft.com/office/drawing/2014/main" id="{2D956502-6BDA-49DE-A745-F665842F1EFE}"/>
            </a:ext>
          </a:extLst>
        </xdr:cNvPr>
        <xdr:cNvSpPr/>
      </xdr:nvSpPr>
      <xdr:spPr>
        <a:xfrm>
          <a:off x="1158875" y="396875"/>
          <a:ext cx="14398626" cy="603250"/>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3200" b="0" kern="1200">
              <a:solidFill>
                <a:sysClr val="windowText" lastClr="000000"/>
              </a:solidFill>
            </a:rPr>
            <a:t>sheet</a:t>
          </a:r>
          <a:r>
            <a:rPr kumimoji="1" lang="ja-JP" altLang="en-US" sz="3200" b="1" kern="1200">
              <a:solidFill>
                <a:srgbClr val="FF0000"/>
              </a:solidFill>
            </a:rPr>
            <a:t>①</a:t>
          </a:r>
          <a:r>
            <a:rPr kumimoji="1" lang="ja-JP" altLang="en-US" sz="2400" b="1" kern="1200">
              <a:solidFill>
                <a:srgbClr val="FF0000"/>
              </a:solidFill>
            </a:rPr>
            <a:t>利用</a:t>
          </a:r>
          <a:r>
            <a:rPr kumimoji="1" lang="ja-JP" altLang="en-US" sz="2400" b="0" kern="1200">
              <a:solidFill>
                <a:sysClr val="windowText" lastClr="000000"/>
              </a:solidFill>
            </a:rPr>
            <a:t>許可申請書</a:t>
          </a:r>
          <a:r>
            <a:rPr kumimoji="1" lang="ja-JP" altLang="en-US" sz="2400" b="1" kern="1200">
              <a:solidFill>
                <a:srgbClr val="FF0000"/>
              </a:solidFill>
            </a:rPr>
            <a:t>～</a:t>
          </a:r>
          <a:r>
            <a:rPr kumimoji="1" lang="ja-JP" altLang="en-US" sz="3200" b="1" kern="1200">
              <a:solidFill>
                <a:srgbClr val="FF0000"/>
              </a:solidFill>
            </a:rPr>
            <a:t>⑤</a:t>
          </a:r>
          <a:r>
            <a:rPr kumimoji="1" lang="ja-JP" altLang="en-US" sz="2400" b="1" kern="1200">
              <a:solidFill>
                <a:srgbClr val="FF0000"/>
              </a:solidFill>
            </a:rPr>
            <a:t>食物</a:t>
          </a:r>
          <a:r>
            <a:rPr kumimoji="1" lang="ja-JP" altLang="en-US" sz="2400" b="0" kern="1200">
              <a:solidFill>
                <a:sysClr val="windowText" lastClr="000000"/>
              </a:solidFill>
            </a:rPr>
            <a:t>アレルギー確認表　</a:t>
          </a:r>
          <a:r>
            <a:rPr kumimoji="1" lang="ja-JP" altLang="en-US" sz="2400" b="1" kern="1200">
              <a:solidFill>
                <a:srgbClr val="FF0000"/>
              </a:solidFill>
            </a:rPr>
            <a:t>必ず提出　　</a:t>
          </a:r>
          <a:r>
            <a:rPr kumimoji="1" lang="ja-JP" altLang="en-US" sz="3200" b="1" kern="1200">
              <a:solidFill>
                <a:schemeClr val="accent1"/>
              </a:solidFill>
            </a:rPr>
            <a:t>⑥～⑧</a:t>
          </a:r>
          <a:r>
            <a:rPr kumimoji="1" lang="ja-JP" altLang="en-US" sz="2400" kern="1200">
              <a:solidFill>
                <a:schemeClr val="accent1"/>
              </a:solidFill>
            </a:rPr>
            <a:t>　</a:t>
          </a:r>
          <a:r>
            <a:rPr kumimoji="1" lang="ja-JP" altLang="en-US" sz="2400" b="1" kern="1200">
              <a:solidFill>
                <a:srgbClr val="0070C0"/>
              </a:solidFill>
            </a:rPr>
            <a:t>該当する場合に提出</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330774</xdr:colOff>
      <xdr:row>49</xdr:row>
      <xdr:rowOff>108676</xdr:rowOff>
    </xdr:from>
    <xdr:to>
      <xdr:col>31</xdr:col>
      <xdr:colOff>17318</xdr:colOff>
      <xdr:row>160</xdr:row>
      <xdr:rowOff>77934</xdr:rowOff>
    </xdr:to>
    <xdr:pic>
      <xdr:nvPicPr>
        <xdr:cNvPr id="2" name="図 1">
          <a:extLst>
            <a:ext uri="{FF2B5EF4-FFF2-40B4-BE49-F238E27FC236}">
              <a16:creationId xmlns:a16="http://schemas.microsoft.com/office/drawing/2014/main" id="{E848CC67-D8A2-0B95-8274-4672EC7DB1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4842" y="10923881"/>
          <a:ext cx="6717726" cy="11771598"/>
        </a:xfrm>
        <a:prstGeom prst="rect">
          <a:avLst/>
        </a:prstGeom>
        <a:solidFill>
          <a:schemeClr val="accent4">
            <a:lumMod val="20000"/>
            <a:lumOff val="80000"/>
          </a:schemeClr>
        </a:solidFill>
      </xdr:spPr>
    </xdr:pic>
    <xdr:clientData/>
  </xdr:twoCellAnchor>
  <xdr:twoCellAnchor>
    <xdr:from>
      <xdr:col>1</xdr:col>
      <xdr:colOff>161926</xdr:colOff>
      <xdr:row>0</xdr:row>
      <xdr:rowOff>133350</xdr:rowOff>
    </xdr:from>
    <xdr:to>
      <xdr:col>32</xdr:col>
      <xdr:colOff>676276</xdr:colOff>
      <xdr:row>1</xdr:row>
      <xdr:rowOff>38100</xdr:rowOff>
    </xdr:to>
    <xdr:sp macro="" textlink="">
      <xdr:nvSpPr>
        <xdr:cNvPr id="3" name="四角形: 角を丸くする 2">
          <a:extLst>
            <a:ext uri="{FF2B5EF4-FFF2-40B4-BE49-F238E27FC236}">
              <a16:creationId xmlns:a16="http://schemas.microsoft.com/office/drawing/2014/main" id="{D95D7045-9EB3-41D4-8864-ED2E035B87F1}"/>
            </a:ext>
          </a:extLst>
        </xdr:cNvPr>
        <xdr:cNvSpPr/>
      </xdr:nvSpPr>
      <xdr:spPr>
        <a:xfrm>
          <a:off x="295276" y="133350"/>
          <a:ext cx="7886700" cy="447675"/>
        </a:xfrm>
        <a:prstGeom prst="roundRect">
          <a:avLst/>
        </a:prstGeom>
        <a:solidFill>
          <a:schemeClr val="bg1"/>
        </a:solidFill>
        <a:ln w="25400">
          <a:solidFill>
            <a:srgbClr val="FF0000"/>
          </a:solidFill>
        </a:ln>
      </xdr:spPr>
      <xdr:style>
        <a:lnRef idx="3">
          <a:schemeClr val="accent1"/>
        </a:lnRef>
        <a:fillRef idx="0">
          <a:schemeClr val="accent1"/>
        </a:fillRef>
        <a:effectRef idx="2">
          <a:schemeClr val="accent1"/>
        </a:effectRef>
        <a:fontRef idx="minor">
          <a:schemeClr val="tx1"/>
        </a:fontRef>
      </xdr:style>
      <xdr:txBody>
        <a:bodyPr vertOverflow="clip" horzOverflow="clip" rtlCol="0" anchor="ctr"/>
        <a:lstStyle/>
        <a:p>
          <a:pPr algn="l"/>
          <a:r>
            <a:rPr kumimoji="1" lang="en-US" altLang="ja-JP" sz="1800" b="0" kern="1200">
              <a:solidFill>
                <a:sysClr val="windowText" lastClr="000000"/>
              </a:solidFill>
            </a:rPr>
            <a:t>sheet</a:t>
          </a:r>
          <a:r>
            <a:rPr kumimoji="1" lang="ja-JP" altLang="en-US" sz="1800" b="1" kern="1200">
              <a:solidFill>
                <a:srgbClr val="FF0000"/>
              </a:solidFill>
            </a:rPr>
            <a:t>①</a:t>
          </a:r>
          <a:r>
            <a:rPr kumimoji="1" lang="ja-JP" altLang="en-US" sz="1400" b="1" kern="1200">
              <a:solidFill>
                <a:srgbClr val="FF0000"/>
              </a:solidFill>
            </a:rPr>
            <a:t>利用</a:t>
          </a:r>
          <a:r>
            <a:rPr kumimoji="1" lang="ja-JP" altLang="en-US" sz="1400" b="0" kern="1200">
              <a:solidFill>
                <a:sysClr val="windowText" lastClr="000000"/>
              </a:solidFill>
            </a:rPr>
            <a:t>許可申請書</a:t>
          </a:r>
          <a:r>
            <a:rPr kumimoji="1" lang="ja-JP" altLang="en-US" sz="1400" b="1" kern="1200">
              <a:solidFill>
                <a:srgbClr val="FF0000"/>
              </a:solidFill>
            </a:rPr>
            <a:t>～</a:t>
          </a:r>
          <a:r>
            <a:rPr kumimoji="1" lang="ja-JP" altLang="en-US" sz="1800" b="1" kern="1200">
              <a:solidFill>
                <a:srgbClr val="FF0000"/>
              </a:solidFill>
            </a:rPr>
            <a:t>⑤</a:t>
          </a:r>
          <a:r>
            <a:rPr kumimoji="1" lang="ja-JP" altLang="en-US" sz="1400" b="1" kern="1200">
              <a:solidFill>
                <a:srgbClr val="FF0000"/>
              </a:solidFill>
            </a:rPr>
            <a:t>食物</a:t>
          </a:r>
          <a:r>
            <a:rPr kumimoji="1" lang="ja-JP" altLang="en-US" sz="1400" b="0" kern="1200">
              <a:solidFill>
                <a:sysClr val="windowText" lastClr="000000"/>
              </a:solidFill>
            </a:rPr>
            <a:t>アレルギー確認表　</a:t>
          </a:r>
          <a:r>
            <a:rPr kumimoji="1" lang="ja-JP" altLang="en-US" sz="1400" b="1" kern="1200">
              <a:solidFill>
                <a:srgbClr val="FF0000"/>
              </a:solidFill>
            </a:rPr>
            <a:t>必ず提出　  </a:t>
          </a:r>
          <a:r>
            <a:rPr kumimoji="1" lang="ja-JP" altLang="en-US" sz="1800" b="1" kern="1200">
              <a:solidFill>
                <a:schemeClr val="accent1"/>
              </a:solidFill>
            </a:rPr>
            <a:t>⑥～⑧</a:t>
          </a:r>
          <a:r>
            <a:rPr kumimoji="1" lang="ja-JP" altLang="en-US" sz="1400" b="1" kern="1200">
              <a:solidFill>
                <a:srgbClr val="0070C0"/>
              </a:solidFill>
            </a:rPr>
            <a:t>該当する場合に提出</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175260</xdr:colOff>
          <xdr:row>72</xdr:row>
          <xdr:rowOff>99060</xdr:rowOff>
        </xdr:from>
        <xdr:to>
          <xdr:col>17</xdr:col>
          <xdr:colOff>68580</xdr:colOff>
          <xdr:row>73</xdr:row>
          <xdr:rowOff>0</xdr:rowOff>
        </xdr:to>
        <xdr:sp macro="" textlink="">
          <xdr:nvSpPr>
            <xdr:cNvPr id="19592" name="Check Box 136" hidden="1">
              <a:extLst>
                <a:ext uri="{63B3BB69-23CF-44E3-9099-C40C66FF867C}">
                  <a14:compatExt spid="_x0000_s19592"/>
                </a:ext>
                <a:ext uri="{FF2B5EF4-FFF2-40B4-BE49-F238E27FC236}">
                  <a16:creationId xmlns:a16="http://schemas.microsoft.com/office/drawing/2014/main" id="{00000000-0008-0000-0800-00008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175260</xdr:colOff>
          <xdr:row>72</xdr:row>
          <xdr:rowOff>76200</xdr:rowOff>
        </xdr:from>
        <xdr:to>
          <xdr:col>26</xdr:col>
          <xdr:colOff>60960</xdr:colOff>
          <xdr:row>72</xdr:row>
          <xdr:rowOff>556260</xdr:rowOff>
        </xdr:to>
        <xdr:sp macro="" textlink="">
          <xdr:nvSpPr>
            <xdr:cNvPr id="19593" name="Check Box 137" hidden="1">
              <a:extLst>
                <a:ext uri="{63B3BB69-23CF-44E3-9099-C40C66FF867C}">
                  <a14:compatExt spid="_x0000_s19593"/>
                </a:ext>
                <a:ext uri="{FF2B5EF4-FFF2-40B4-BE49-F238E27FC236}">
                  <a16:creationId xmlns:a16="http://schemas.microsoft.com/office/drawing/2014/main" id="{00000000-0008-0000-0800-00008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99060</xdr:rowOff>
        </xdr:from>
        <xdr:to>
          <xdr:col>8</xdr:col>
          <xdr:colOff>327660</xdr:colOff>
          <xdr:row>72</xdr:row>
          <xdr:rowOff>533400</xdr:rowOff>
        </xdr:to>
        <xdr:sp macro="" textlink="">
          <xdr:nvSpPr>
            <xdr:cNvPr id="19595" name="Check Box 139" hidden="1">
              <a:extLst>
                <a:ext uri="{63B3BB69-23CF-44E3-9099-C40C66FF867C}">
                  <a14:compatExt spid="_x0000_s19595"/>
                </a:ext>
                <a:ext uri="{FF2B5EF4-FFF2-40B4-BE49-F238E27FC236}">
                  <a16:creationId xmlns:a16="http://schemas.microsoft.com/office/drawing/2014/main" id="{00000000-0008-0000-0800-00008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26</xdr:col>
          <xdr:colOff>137160</xdr:colOff>
          <xdr:row>74</xdr:row>
          <xdr:rowOff>68580</xdr:rowOff>
        </xdr:from>
        <xdr:to>
          <xdr:col>30</xdr:col>
          <xdr:colOff>152400</xdr:colOff>
          <xdr:row>74</xdr:row>
          <xdr:rowOff>571500</xdr:rowOff>
        </xdr:to>
        <xdr:sp macro="" textlink="">
          <xdr:nvSpPr>
            <xdr:cNvPr id="19597" name="Check Box 141" hidden="1">
              <a:extLst>
                <a:ext uri="{63B3BB69-23CF-44E3-9099-C40C66FF867C}">
                  <a14:compatExt spid="_x0000_s19597"/>
                </a:ext>
                <a:ext uri="{FF2B5EF4-FFF2-40B4-BE49-F238E27FC236}">
                  <a16:creationId xmlns:a16="http://schemas.microsoft.com/office/drawing/2014/main" id="{00000000-0008-0000-0800-00008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47625">
          <a:solidFill>
            <a:srgbClr val="FF0000"/>
          </a:solidFill>
        </a:ln>
      </a:spPr>
      <a:bodyPr vertOverflow="clip" horzOverflow="clip" rtlCol="0" anchor="t"/>
      <a:lstStyle>
        <a:defPPr algn="l">
          <a:defRPr kumimoji="1" sz="1100" kern="1200"/>
        </a:defPPr>
      </a:lstStyle>
      <a:style>
        <a:lnRef idx="3">
          <a:schemeClr val="accent1"/>
        </a:lnRef>
        <a:fillRef idx="0">
          <a:schemeClr val="accent1"/>
        </a:fillRef>
        <a:effectRef idx="2">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15.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0.xml"/><Relationship Id="rId3" Type="http://schemas.openxmlformats.org/officeDocument/2006/relationships/vmlDrawing" Target="../drawings/vmlDrawing11.vml"/><Relationship Id="rId7" Type="http://schemas.openxmlformats.org/officeDocument/2006/relationships/ctrlProp" Target="../ctrlProps/ctrlProp19.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omments" Target="../comments5.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11.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C1:CC32"/>
  <sheetViews>
    <sheetView showGridLines="0" tabSelected="1" zoomScale="80" zoomScaleNormal="80" workbookViewId="0">
      <selection activeCell="AF3" sqref="AF3:AG3"/>
    </sheetView>
  </sheetViews>
  <sheetFormatPr defaultColWidth="3.5" defaultRowHeight="14.4"/>
  <cols>
    <col min="1" max="1" width="4.69921875" style="6" customWidth="1"/>
    <col min="2" max="2" width="0.69921875" style="6" customWidth="1"/>
    <col min="3" max="3" width="2.69921875" style="6" customWidth="1"/>
    <col min="4" max="4" width="3.19921875" style="6" customWidth="1"/>
    <col min="5" max="7" width="2.69921875" style="6" customWidth="1"/>
    <col min="8" max="9" width="2.19921875" style="6" customWidth="1"/>
    <col min="10" max="10" width="2.69921875" style="6" customWidth="1"/>
    <col min="11" max="12" width="2.5" style="6" customWidth="1"/>
    <col min="13" max="13" width="3.3984375" style="6" customWidth="1"/>
    <col min="14" max="14" width="2.5" style="6" customWidth="1"/>
    <col min="15" max="15" width="3" style="6" customWidth="1"/>
    <col min="16" max="16" width="3.5" style="6" customWidth="1"/>
    <col min="17" max="17" width="3" style="6" customWidth="1"/>
    <col min="18" max="18" width="2.5" style="6" customWidth="1"/>
    <col min="19" max="20" width="1.59765625" style="6" customWidth="1"/>
    <col min="21" max="21" width="1.09765625" style="6" customWidth="1"/>
    <col min="22" max="22" width="1.59765625" style="6" customWidth="1"/>
    <col min="23" max="23" width="3.19921875" style="6" customWidth="1"/>
    <col min="24" max="24" width="2.5" style="6" customWidth="1"/>
    <col min="25" max="26" width="3.19921875" style="6" customWidth="1"/>
    <col min="27" max="27" width="2.5" style="6" customWidth="1"/>
    <col min="28" max="28" width="2.59765625" style="6" customWidth="1"/>
    <col min="29" max="30" width="1.19921875" style="6" customWidth="1"/>
    <col min="31" max="31" width="2.59765625" style="6" customWidth="1"/>
    <col min="32" max="32" width="1.69921875" style="6" customWidth="1"/>
    <col min="33" max="33" width="1.19921875" style="6" customWidth="1"/>
    <col min="34" max="34" width="2.59765625" style="6" customWidth="1"/>
    <col min="35" max="35" width="1.19921875" style="6" customWidth="1"/>
    <col min="36" max="36" width="2" style="6" customWidth="1"/>
    <col min="37" max="37" width="1.19921875" style="6" customWidth="1"/>
    <col min="38" max="39" width="2.69921875" style="6" customWidth="1"/>
    <col min="40" max="40" width="3.69921875" style="6" hidden="1" customWidth="1"/>
    <col min="41" max="41" width="12.09765625" style="6" hidden="1" customWidth="1"/>
    <col min="42" max="43" width="7.59765625" style="6" hidden="1" customWidth="1"/>
    <col min="44" max="44" width="9.8984375" style="6" hidden="1" customWidth="1"/>
    <col min="45" max="45" width="7.59765625" style="7" hidden="1" customWidth="1"/>
    <col min="46" max="46" width="12.19921875" style="6" hidden="1" customWidth="1"/>
    <col min="47" max="47" width="4.69921875" style="6" hidden="1" customWidth="1"/>
    <col min="48" max="48" width="20.09765625" style="6" hidden="1" customWidth="1"/>
    <col min="49" max="50" width="3.5" style="6" hidden="1" customWidth="1"/>
    <col min="51" max="72" width="3.5" style="6" customWidth="1"/>
    <col min="73" max="75" width="3.5" style="6"/>
    <col min="76" max="78" width="0" style="6" hidden="1" customWidth="1"/>
    <col min="79" max="79" width="3.5" style="6" hidden="1" customWidth="1"/>
    <col min="80" max="100" width="0" style="6" hidden="1" customWidth="1"/>
    <col min="101" max="16384" width="3.5" style="6"/>
  </cols>
  <sheetData>
    <row r="1" spans="3:48" ht="54.6" customHeight="1" thickBot="1">
      <c r="C1" s="119"/>
      <c r="D1" s="129"/>
      <c r="E1" s="120"/>
      <c r="F1" s="120"/>
      <c r="G1" s="120"/>
      <c r="H1" s="120"/>
      <c r="I1" s="120"/>
      <c r="J1" s="120"/>
      <c r="K1" s="120"/>
      <c r="L1" s="120"/>
      <c r="M1" s="120"/>
      <c r="N1" s="120"/>
    </row>
    <row r="2" spans="3:48" ht="37.950000000000003" customHeight="1">
      <c r="C2" s="1634" t="s">
        <v>0</v>
      </c>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6"/>
    </row>
    <row r="3" spans="3:48" ht="20.25" customHeight="1">
      <c r="C3" s="78"/>
      <c r="AA3" s="1624" t="s">
        <v>1</v>
      </c>
      <c r="AB3" s="1624"/>
      <c r="AC3" s="1637">
        <v>8</v>
      </c>
      <c r="AD3" s="1637"/>
      <c r="AE3" s="7" t="s">
        <v>2</v>
      </c>
      <c r="AF3" s="1637"/>
      <c r="AG3" s="1637"/>
      <c r="AH3" s="6" t="s">
        <v>3</v>
      </c>
      <c r="AI3" s="1637"/>
      <c r="AJ3" s="1637"/>
      <c r="AK3" s="1609" t="s">
        <v>4</v>
      </c>
      <c r="AL3" s="1638"/>
    </row>
    <row r="4" spans="3:48" ht="20.25" customHeight="1">
      <c r="C4" s="78"/>
      <c r="D4" s="6" t="s">
        <v>5</v>
      </c>
      <c r="AL4" s="79"/>
    </row>
    <row r="5" spans="3:48" ht="20.25" customHeight="1">
      <c r="C5" s="78"/>
      <c r="D5" s="6" t="s">
        <v>6</v>
      </c>
      <c r="AL5" s="79"/>
    </row>
    <row r="6" spans="3:48" ht="19.5" customHeight="1">
      <c r="C6" s="78"/>
      <c r="G6" s="6" t="s">
        <v>7</v>
      </c>
      <c r="AL6" s="79"/>
    </row>
    <row r="7" spans="3:48" ht="7.95" customHeight="1">
      <c r="C7" s="78"/>
      <c r="AL7" s="79"/>
    </row>
    <row r="8" spans="3:48" ht="30.75" customHeight="1">
      <c r="C8" s="78"/>
      <c r="M8" s="1598" t="s">
        <v>8</v>
      </c>
      <c r="N8" s="1598"/>
      <c r="O8" s="1598"/>
      <c r="P8" s="1598"/>
      <c r="Q8" s="1598"/>
      <c r="R8" s="1598"/>
      <c r="S8" s="1604"/>
      <c r="T8" s="1604"/>
      <c r="U8" s="1604"/>
      <c r="V8" s="1604"/>
      <c r="W8" s="1604"/>
      <c r="X8" s="1604"/>
      <c r="Y8" s="1604"/>
      <c r="Z8" s="1604"/>
      <c r="AA8" s="1604"/>
      <c r="AB8" s="1604"/>
      <c r="AC8" s="1604"/>
      <c r="AD8" s="1604"/>
      <c r="AE8" s="1604"/>
      <c r="AF8" s="1604"/>
      <c r="AG8" s="1604"/>
      <c r="AH8" s="1604"/>
      <c r="AI8" s="1604"/>
      <c r="AJ8" s="1604"/>
      <c r="AK8" s="1604"/>
      <c r="AL8" s="1605"/>
    </row>
    <row r="9" spans="3:48" ht="13.95" customHeight="1">
      <c r="C9" s="78"/>
      <c r="M9" s="1598" t="s">
        <v>232</v>
      </c>
      <c r="N9" s="1598"/>
      <c r="O9" s="1598"/>
      <c r="P9" s="1598"/>
      <c r="Q9" s="1598"/>
      <c r="R9" s="1598"/>
      <c r="S9" s="1606"/>
      <c r="T9" s="1606"/>
      <c r="U9" s="1606"/>
      <c r="V9" s="1606"/>
      <c r="W9" s="1606"/>
      <c r="X9" s="1606"/>
      <c r="Y9" s="1606"/>
      <c r="Z9" s="30"/>
      <c r="AA9" s="30"/>
      <c r="AB9" s="30"/>
      <c r="AC9" s="30"/>
      <c r="AD9" s="30"/>
      <c r="AE9" s="30"/>
      <c r="AF9" s="30"/>
      <c r="AG9" s="30"/>
      <c r="AH9" s="30"/>
      <c r="AI9" s="30"/>
      <c r="AJ9" s="30"/>
      <c r="AK9" s="30"/>
      <c r="AL9" s="153"/>
    </row>
    <row r="10" spans="3:48" ht="15.75" customHeight="1">
      <c r="C10" s="78"/>
      <c r="M10" s="85"/>
      <c r="N10" s="85"/>
      <c r="O10" s="85"/>
      <c r="P10" s="85"/>
      <c r="Q10" s="85"/>
      <c r="R10" s="85"/>
      <c r="S10" s="1599"/>
      <c r="T10" s="1599"/>
      <c r="U10" s="1599"/>
      <c r="V10" s="1599"/>
      <c r="W10" s="1599"/>
      <c r="X10" s="1599"/>
      <c r="Y10" s="1599"/>
      <c r="Z10" s="1599"/>
      <c r="AA10" s="1599"/>
      <c r="AB10" s="1599"/>
      <c r="AC10" s="1599"/>
      <c r="AD10" s="1599"/>
      <c r="AE10" s="1599"/>
      <c r="AF10" s="1599"/>
      <c r="AG10" s="1599"/>
      <c r="AH10" s="1599"/>
      <c r="AI10" s="1599"/>
      <c r="AJ10" s="1599"/>
      <c r="AK10" s="1599"/>
      <c r="AL10" s="1600"/>
    </row>
    <row r="11" spans="3:48" ht="18.75" customHeight="1">
      <c r="C11" s="78"/>
      <c r="M11" s="85"/>
      <c r="N11" s="85"/>
      <c r="O11" s="85"/>
      <c r="P11" s="85"/>
      <c r="Q11" s="85"/>
      <c r="R11" s="85"/>
      <c r="S11" s="1599"/>
      <c r="T11" s="1599"/>
      <c r="U11" s="1599"/>
      <c r="V11" s="1599"/>
      <c r="W11" s="1599"/>
      <c r="X11" s="1599"/>
      <c r="Y11" s="1599"/>
      <c r="Z11" s="1599"/>
      <c r="AA11" s="1599"/>
      <c r="AB11" s="1599"/>
      <c r="AC11" s="1599"/>
      <c r="AD11" s="1599"/>
      <c r="AE11" s="1599"/>
      <c r="AF11" s="1599"/>
      <c r="AG11" s="1599"/>
      <c r="AH11" s="1599"/>
      <c r="AI11" s="1599"/>
      <c r="AJ11" s="1599"/>
      <c r="AK11" s="1599"/>
      <c r="AL11" s="1600"/>
    </row>
    <row r="12" spans="3:48" ht="31.5" customHeight="1">
      <c r="C12" s="78"/>
      <c r="M12" s="85"/>
      <c r="N12" s="1598" t="s">
        <v>233</v>
      </c>
      <c r="O12" s="1598"/>
      <c r="P12" s="1598"/>
      <c r="Q12" s="1598"/>
      <c r="R12" s="85"/>
      <c r="S12" s="1601"/>
      <c r="T12" s="1601"/>
      <c r="U12" s="1601"/>
      <c r="V12" s="1601"/>
      <c r="W12" s="1601"/>
      <c r="X12" s="1601"/>
      <c r="Y12" s="1601"/>
      <c r="Z12" s="1601"/>
      <c r="AA12" s="1601"/>
      <c r="AB12" s="1601"/>
      <c r="AC12" s="1601"/>
      <c r="AD12" s="1601"/>
      <c r="AE12" s="1601"/>
      <c r="AF12" s="1601"/>
      <c r="AG12" s="1601"/>
      <c r="AH12" s="1601"/>
      <c r="AI12" s="1601"/>
      <c r="AJ12" s="1601"/>
      <c r="AK12" s="1601"/>
      <c r="AL12" s="1602"/>
      <c r="AT12" s="6">
        <f>M20+2018</f>
        <v>2018</v>
      </c>
    </row>
    <row r="13" spans="3:48" ht="19.5" customHeight="1">
      <c r="C13" s="78"/>
      <c r="M13" s="85"/>
      <c r="N13" s="1598" t="s">
        <v>275</v>
      </c>
      <c r="O13" s="1598"/>
      <c r="P13" s="1598"/>
      <c r="Q13" s="1598"/>
      <c r="R13" s="85"/>
      <c r="S13" s="1603"/>
      <c r="T13" s="1603"/>
      <c r="U13" s="1603"/>
      <c r="V13" s="1603"/>
      <c r="W13" s="1603"/>
      <c r="X13" s="1603"/>
      <c r="Y13" s="1603"/>
      <c r="Z13" s="1603"/>
      <c r="AA13" s="1603"/>
      <c r="AB13" s="1603"/>
      <c r="AC13" s="1603"/>
      <c r="AD13" s="94"/>
      <c r="AE13" s="94"/>
      <c r="AF13" s="94"/>
      <c r="AG13" s="94"/>
      <c r="AH13" s="94"/>
      <c r="AI13" s="94"/>
      <c r="AJ13" s="94"/>
      <c r="AK13" s="94"/>
      <c r="AL13" s="154"/>
      <c r="AR13" s="6">
        <v>3</v>
      </c>
      <c r="AT13" s="6">
        <f>M21+2018</f>
        <v>2018</v>
      </c>
      <c r="AV13" s="121"/>
    </row>
    <row r="14" spans="3:48" ht="19.5" customHeight="1">
      <c r="C14" s="78"/>
      <c r="M14" s="85"/>
      <c r="N14" s="1598" t="s">
        <v>276</v>
      </c>
      <c r="O14" s="1598"/>
      <c r="P14" s="1598"/>
      <c r="Q14" s="1598"/>
      <c r="R14" s="85"/>
      <c r="S14" s="1603"/>
      <c r="T14" s="1603"/>
      <c r="U14" s="1603"/>
      <c r="V14" s="1603"/>
      <c r="W14" s="1603"/>
      <c r="X14" s="1603"/>
      <c r="Y14" s="1603"/>
      <c r="Z14" s="1603"/>
      <c r="AA14" s="1603"/>
      <c r="AB14" s="1603"/>
      <c r="AC14" s="1603"/>
      <c r="AD14" s="94"/>
      <c r="AE14" s="94"/>
      <c r="AF14" s="94"/>
      <c r="AG14" s="94"/>
      <c r="AH14" s="94"/>
      <c r="AI14" s="94"/>
      <c r="AJ14" s="94"/>
      <c r="AK14" s="94"/>
      <c r="AL14" s="154"/>
      <c r="AV14" s="103"/>
    </row>
    <row r="15" spans="3:48" ht="6.6" customHeight="1">
      <c r="C15" s="78"/>
      <c r="M15" s="85"/>
      <c r="N15" s="85"/>
      <c r="O15" s="85"/>
      <c r="P15" s="85"/>
      <c r="Q15" s="85"/>
      <c r="R15" s="85"/>
      <c r="AL15" s="79"/>
      <c r="AV15" s="103"/>
    </row>
    <row r="16" spans="3:48" ht="20.25" customHeight="1">
      <c r="C16" s="78"/>
      <c r="I16" s="6" t="s">
        <v>9</v>
      </c>
      <c r="AL16" s="79"/>
      <c r="AV16" s="103"/>
    </row>
    <row r="17" spans="3:81" ht="16.95" customHeight="1">
      <c r="C17" s="122"/>
      <c r="D17" s="90"/>
      <c r="E17" s="90"/>
      <c r="F17" s="90"/>
      <c r="G17" s="90"/>
      <c r="H17" s="90"/>
      <c r="I17" s="90"/>
      <c r="J17" s="90"/>
      <c r="K17" s="90"/>
      <c r="L17" s="90"/>
      <c r="M17" s="90"/>
      <c r="N17" s="90"/>
      <c r="O17" s="90"/>
      <c r="P17" s="90"/>
      <c r="Q17" s="90"/>
      <c r="R17" s="90"/>
      <c r="S17" s="90"/>
      <c r="T17" s="90" t="s">
        <v>10</v>
      </c>
      <c r="U17" s="90"/>
      <c r="V17" s="90"/>
      <c r="W17" s="90"/>
      <c r="X17" s="90"/>
      <c r="Y17" s="90"/>
      <c r="Z17" s="90"/>
      <c r="AA17" s="90"/>
      <c r="AB17" s="90"/>
      <c r="AC17" s="90"/>
      <c r="AD17" s="90"/>
      <c r="AE17" s="90"/>
      <c r="AF17" s="90"/>
      <c r="AG17" s="90"/>
      <c r="AH17" s="90"/>
      <c r="AI17" s="90"/>
      <c r="AJ17" s="90"/>
      <c r="AK17" s="90"/>
      <c r="AL17" s="123"/>
      <c r="AV17" s="103"/>
    </row>
    <row r="18" spans="3:81" ht="61.2" customHeight="1">
      <c r="C18" s="1607" t="s">
        <v>11</v>
      </c>
      <c r="D18" s="1608"/>
      <c r="E18" s="1608"/>
      <c r="F18" s="1609"/>
      <c r="G18" s="1610"/>
      <c r="H18" s="1611"/>
      <c r="I18" s="1611"/>
      <c r="J18" s="1611"/>
      <c r="K18" s="1611"/>
      <c r="L18" s="1611"/>
      <c r="M18" s="1611"/>
      <c r="N18" s="1611"/>
      <c r="O18" s="1611"/>
      <c r="P18" s="1611"/>
      <c r="Q18" s="1611"/>
      <c r="R18" s="1611"/>
      <c r="S18" s="1611"/>
      <c r="T18" s="1611"/>
      <c r="U18" s="1611"/>
      <c r="V18" s="1611"/>
      <c r="W18" s="1611"/>
      <c r="X18" s="1611"/>
      <c r="Y18" s="1611"/>
      <c r="Z18" s="1611"/>
      <c r="AA18" s="1611"/>
      <c r="AB18" s="1611"/>
      <c r="AC18" s="1611"/>
      <c r="AD18" s="1611"/>
      <c r="AE18" s="1611"/>
      <c r="AF18" s="1611"/>
      <c r="AG18" s="1611"/>
      <c r="AH18" s="1611"/>
      <c r="AI18" s="1611"/>
      <c r="AJ18" s="1611"/>
      <c r="AK18" s="1611"/>
      <c r="AL18" s="1612"/>
      <c r="AV18" s="103"/>
    </row>
    <row r="19" spans="3:81" ht="30.75" customHeight="1">
      <c r="C19" s="1613" t="s">
        <v>12</v>
      </c>
      <c r="D19" s="1614"/>
      <c r="E19" s="1614"/>
      <c r="F19" s="1615"/>
      <c r="G19" s="629"/>
      <c r="H19" s="629"/>
      <c r="I19" s="630"/>
      <c r="J19" s="1616" t="s">
        <v>13</v>
      </c>
      <c r="K19" s="1616"/>
      <c r="L19" s="1616" t="b">
        <v>0</v>
      </c>
      <c r="M19" s="631"/>
      <c r="N19" s="629"/>
      <c r="O19" s="629"/>
      <c r="P19" s="629"/>
      <c r="Q19" s="632"/>
      <c r="R19" s="629" t="s">
        <v>14</v>
      </c>
      <c r="S19" s="629"/>
      <c r="T19" s="629"/>
      <c r="U19" s="629"/>
      <c r="V19" s="629"/>
      <c r="W19" s="629"/>
      <c r="X19" s="629"/>
      <c r="Y19" s="632"/>
      <c r="Z19" s="629" t="s">
        <v>231</v>
      </c>
      <c r="AA19" s="629"/>
      <c r="AB19" s="631"/>
      <c r="AC19" s="1631"/>
      <c r="AD19" s="1631"/>
      <c r="AE19" s="1631"/>
      <c r="AF19" s="1631"/>
      <c r="AG19" s="1631"/>
      <c r="AH19" s="1631"/>
      <c r="AI19" s="1631"/>
      <c r="AJ19" s="1631"/>
      <c r="AK19" s="1631"/>
      <c r="AL19" s="633" t="s">
        <v>277</v>
      </c>
      <c r="AO19" s="6" t="b">
        <v>0</v>
      </c>
    </row>
    <row r="20" spans="3:81" ht="39" customHeight="1" thickBot="1">
      <c r="C20" s="1618" t="s">
        <v>17</v>
      </c>
      <c r="D20" s="1619"/>
      <c r="E20" s="1619"/>
      <c r="F20" s="1620"/>
      <c r="G20" s="1624" t="s">
        <v>18</v>
      </c>
      <c r="H20" s="1624"/>
      <c r="I20" s="1624"/>
      <c r="J20" s="1625"/>
      <c r="K20" s="1626" t="s">
        <v>1</v>
      </c>
      <c r="L20" s="1627"/>
      <c r="M20" s="125"/>
      <c r="N20" s="99" t="s">
        <v>2</v>
      </c>
      <c r="O20" s="126"/>
      <c r="P20" s="99" t="s">
        <v>3</v>
      </c>
      <c r="Q20" s="126"/>
      <c r="R20" s="99" t="s">
        <v>588</v>
      </c>
      <c r="S20" s="99" t="s">
        <v>278</v>
      </c>
      <c r="T20" s="1630" t="str">
        <f>IF(M20="","",(TEXT(DATE(M20+2018,O20,Q20),"aaa")))</f>
        <v/>
      </c>
      <c r="U20" s="1630"/>
      <c r="V20" s="28" t="s">
        <v>279</v>
      </c>
      <c r="W20" s="127"/>
      <c r="X20" s="99" t="s">
        <v>19</v>
      </c>
      <c r="Y20" s="128"/>
      <c r="Z20" s="28" t="s">
        <v>20</v>
      </c>
      <c r="AA20" s="28" t="s">
        <v>280</v>
      </c>
      <c r="AB20" s="28"/>
      <c r="AC20" s="102" t="s">
        <v>281</v>
      </c>
      <c r="AD20" s="1632">
        <f>AT22-AT20</f>
        <v>0</v>
      </c>
      <c r="AE20" s="1632"/>
      <c r="AF20" s="6" t="s">
        <v>282</v>
      </c>
      <c r="AG20" s="1627" t="s">
        <v>136</v>
      </c>
      <c r="AH20" s="1627"/>
      <c r="AI20" s="1633">
        <f>AT22-AT20+1</f>
        <v>1</v>
      </c>
      <c r="AJ20" s="1633"/>
      <c r="AK20" s="17" t="s">
        <v>282</v>
      </c>
      <c r="AL20" s="79" t="s">
        <v>4</v>
      </c>
      <c r="AO20" s="98">
        <v>2025</v>
      </c>
      <c r="AS20" s="92">
        <v>1</v>
      </c>
      <c r="AT20" s="8">
        <f>DATE(AT12,O20,Q20)</f>
        <v>43069</v>
      </c>
      <c r="AU20" s="6" t="str">
        <f>TEXT(AT20,"aaa")</f>
        <v>木</v>
      </c>
      <c r="AV20" s="86">
        <v>43069</v>
      </c>
    </row>
    <row r="21" spans="3:81" ht="39" customHeight="1">
      <c r="C21" s="1621"/>
      <c r="D21" s="1622"/>
      <c r="E21" s="1622"/>
      <c r="F21" s="1623"/>
      <c r="G21" s="1628" t="s">
        <v>22</v>
      </c>
      <c r="H21" s="1628"/>
      <c r="I21" s="1628"/>
      <c r="J21" s="1629"/>
      <c r="K21" s="1626" t="s">
        <v>1</v>
      </c>
      <c r="L21" s="1627"/>
      <c r="M21" s="125"/>
      <c r="N21" s="99" t="s">
        <v>2</v>
      </c>
      <c r="O21" s="126"/>
      <c r="P21" s="99" t="s">
        <v>3</v>
      </c>
      <c r="Q21" s="126"/>
      <c r="R21" s="99" t="s">
        <v>4</v>
      </c>
      <c r="S21" s="99" t="s">
        <v>278</v>
      </c>
      <c r="T21" s="1630" t="str">
        <f>IF(M21="","",(TEXT(DATE(M21+2018,O21,Q21),"aaa")))</f>
        <v/>
      </c>
      <c r="U21" s="1630"/>
      <c r="V21" s="28" t="s">
        <v>279</v>
      </c>
      <c r="W21" s="127"/>
      <c r="X21" s="99" t="s">
        <v>19</v>
      </c>
      <c r="Y21" s="128"/>
      <c r="Z21" s="28" t="s">
        <v>20</v>
      </c>
      <c r="AA21" s="28" t="s">
        <v>283</v>
      </c>
      <c r="AB21" s="29"/>
      <c r="AC21" s="26"/>
      <c r="AF21" s="1614" t="s">
        <v>24</v>
      </c>
      <c r="AG21" s="1614"/>
      <c r="AH21" s="1614"/>
      <c r="AI21" s="1614"/>
      <c r="AJ21" s="1614"/>
      <c r="AK21" s="1614"/>
      <c r="AL21" s="1617"/>
      <c r="AO21" s="104">
        <f>DATE(AO20,O20,Q20)</f>
        <v>45626</v>
      </c>
      <c r="AS21" s="92">
        <v>2</v>
      </c>
      <c r="AT21" s="8">
        <f>AT20+1</f>
        <v>43070</v>
      </c>
      <c r="AU21" s="6" t="str">
        <f>TEXT(AT21,"aaa")</f>
        <v>金</v>
      </c>
      <c r="AV21" s="86">
        <v>43070</v>
      </c>
    </row>
    <row r="22" spans="3:81" ht="18" customHeight="1">
      <c r="C22" s="1646" t="s">
        <v>285</v>
      </c>
      <c r="D22" s="1628"/>
      <c r="E22" s="1628"/>
      <c r="F22" s="1629"/>
      <c r="G22" s="1639"/>
      <c r="H22" s="1639"/>
      <c r="I22" s="1639"/>
      <c r="J22" s="1639"/>
      <c r="K22" s="1639"/>
      <c r="L22" s="1639"/>
      <c r="M22" s="1639"/>
      <c r="N22" s="1626" t="s">
        <v>25</v>
      </c>
      <c r="O22" s="1627"/>
      <c r="P22" s="1627"/>
      <c r="Q22" s="1627"/>
      <c r="R22" s="1627"/>
      <c r="S22" s="1627"/>
      <c r="T22" s="1627"/>
      <c r="U22" s="1656"/>
      <c r="V22" s="1685" t="s">
        <v>26</v>
      </c>
      <c r="W22" s="1624"/>
      <c r="X22" s="1624"/>
      <c r="Y22" s="1624"/>
      <c r="Z22" s="1624"/>
      <c r="AA22" s="1624"/>
      <c r="AB22" s="1625"/>
      <c r="AC22" s="1626" t="s">
        <v>235</v>
      </c>
      <c r="AD22" s="1627"/>
      <c r="AE22" s="1627"/>
      <c r="AF22" s="1627"/>
      <c r="AG22" s="1627"/>
      <c r="AH22" s="1627"/>
      <c r="AI22" s="1627"/>
      <c r="AJ22" s="1627"/>
      <c r="AK22" s="1627"/>
      <c r="AL22" s="1686"/>
      <c r="AO22" s="104">
        <f>DATE(AO20,O21,Q21)</f>
        <v>45626</v>
      </c>
      <c r="AS22" s="92">
        <v>3</v>
      </c>
      <c r="AT22" s="8">
        <f>DATE(AT13,O21,Q21)</f>
        <v>43069</v>
      </c>
      <c r="AU22" s="6" t="str">
        <f>TEXT(AT22,"aaa")</f>
        <v>木</v>
      </c>
      <c r="AV22" s="86">
        <v>43069</v>
      </c>
    </row>
    <row r="23" spans="3:81" ht="33.75" customHeight="1">
      <c r="C23" s="1647"/>
      <c r="D23" s="1624"/>
      <c r="E23" s="1624"/>
      <c r="F23" s="1625"/>
      <c r="G23" s="1639" t="s">
        <v>28</v>
      </c>
      <c r="H23" s="1639"/>
      <c r="I23" s="1639"/>
      <c r="J23" s="1639"/>
      <c r="K23" s="1639"/>
      <c r="L23" s="1639"/>
      <c r="M23" s="1639"/>
      <c r="N23" s="1654"/>
      <c r="O23" s="1655"/>
      <c r="P23" s="1655"/>
      <c r="Q23" s="1655"/>
      <c r="R23" s="1655"/>
      <c r="S23" s="1643" t="s">
        <v>29</v>
      </c>
      <c r="T23" s="1643"/>
      <c r="U23" s="1644"/>
      <c r="V23" s="1654"/>
      <c r="W23" s="1655"/>
      <c r="X23" s="1655"/>
      <c r="Y23" s="1655"/>
      <c r="Z23" s="1655"/>
      <c r="AA23" s="1643" t="s">
        <v>29</v>
      </c>
      <c r="AB23" s="1644"/>
      <c r="AC23" s="1680">
        <f>SUM(N23:AA23)</f>
        <v>0</v>
      </c>
      <c r="AD23" s="1681"/>
      <c r="AE23" s="1681"/>
      <c r="AF23" s="1681"/>
      <c r="AG23" s="1681"/>
      <c r="AH23" s="1681"/>
      <c r="AI23" s="1681"/>
      <c r="AJ23" s="627"/>
      <c r="AK23" s="1683" t="s">
        <v>29</v>
      </c>
      <c r="AL23" s="1684"/>
      <c r="AN23" s="6" t="s">
        <v>340</v>
      </c>
      <c r="AO23" s="152" t="b">
        <v>0</v>
      </c>
      <c r="AP23" s="130" t="b">
        <v>1</v>
      </c>
      <c r="AS23" s="92"/>
      <c r="AT23" s="8">
        <f>AT22+AD20-2</f>
        <v>43067</v>
      </c>
      <c r="AU23" s="6" t="str">
        <f>TEXT(AT23,"aaa")</f>
        <v>火</v>
      </c>
      <c r="AV23" s="86">
        <v>43067</v>
      </c>
    </row>
    <row r="24" spans="3:81" ht="33.75" customHeight="1">
      <c r="C24" s="1647"/>
      <c r="D24" s="1624"/>
      <c r="E24" s="1624"/>
      <c r="F24" s="1625"/>
      <c r="G24" s="1639" t="s">
        <v>30</v>
      </c>
      <c r="H24" s="1639"/>
      <c r="I24" s="1639"/>
      <c r="J24" s="1639"/>
      <c r="K24" s="1639"/>
      <c r="L24" s="1639"/>
      <c r="M24" s="1639"/>
      <c r="N24" s="1651"/>
      <c r="O24" s="1652"/>
      <c r="P24" s="1652"/>
      <c r="Q24" s="1652"/>
      <c r="R24" s="1652"/>
      <c r="S24" s="1643" t="s">
        <v>29</v>
      </c>
      <c r="T24" s="1643"/>
      <c r="U24" s="1644"/>
      <c r="V24" s="1689"/>
      <c r="W24" s="1690"/>
      <c r="X24" s="1690"/>
      <c r="Y24" s="1690"/>
      <c r="Z24" s="1690"/>
      <c r="AA24" s="1687" t="s">
        <v>29</v>
      </c>
      <c r="AB24" s="1688"/>
      <c r="AC24" s="1680">
        <f>SUM(N24:AA24)</f>
        <v>0</v>
      </c>
      <c r="AD24" s="1681"/>
      <c r="AE24" s="1681"/>
      <c r="AF24" s="1681"/>
      <c r="AG24" s="1681"/>
      <c r="AH24" s="1681"/>
      <c r="AI24" s="1681"/>
      <c r="AJ24" s="627"/>
      <c r="AK24" s="1683" t="s">
        <v>29</v>
      </c>
      <c r="AL24" s="1684"/>
      <c r="AO24" s="95"/>
      <c r="AP24" s="131" t="b">
        <v>1</v>
      </c>
    </row>
    <row r="25" spans="3:81" ht="33.75" customHeight="1">
      <c r="C25" s="1647"/>
      <c r="D25" s="1624"/>
      <c r="E25" s="1624"/>
      <c r="F25" s="1625"/>
      <c r="G25" s="1639" t="s">
        <v>31</v>
      </c>
      <c r="H25" s="1639"/>
      <c r="I25" s="1639"/>
      <c r="J25" s="1639"/>
      <c r="K25" s="1639"/>
      <c r="L25" s="1639"/>
      <c r="M25" s="1639"/>
      <c r="N25" s="1651"/>
      <c r="O25" s="1652"/>
      <c r="P25" s="1652"/>
      <c r="Q25" s="1652"/>
      <c r="R25" s="1652"/>
      <c r="S25" s="1643" t="s">
        <v>29</v>
      </c>
      <c r="T25" s="1643"/>
      <c r="U25" s="1644"/>
      <c r="V25" s="1654"/>
      <c r="W25" s="1655"/>
      <c r="X25" s="1655"/>
      <c r="Y25" s="1655"/>
      <c r="Z25" s="1655"/>
      <c r="AA25" s="1643" t="s">
        <v>29</v>
      </c>
      <c r="AB25" s="1644"/>
      <c r="AC25" s="1680">
        <f>SUM(N25:AA25)</f>
        <v>0</v>
      </c>
      <c r="AD25" s="1681"/>
      <c r="AE25" s="1681"/>
      <c r="AF25" s="1681"/>
      <c r="AG25" s="1681"/>
      <c r="AH25" s="1681"/>
      <c r="AI25" s="1681"/>
      <c r="AJ25" s="627"/>
      <c r="AK25" s="1683" t="s">
        <v>29</v>
      </c>
      <c r="AL25" s="1684"/>
      <c r="AO25" s="95" t="b">
        <v>1</v>
      </c>
      <c r="AP25" s="124" t="b">
        <v>1</v>
      </c>
    </row>
    <row r="26" spans="3:81" ht="33.75" customHeight="1">
      <c r="C26" s="1647"/>
      <c r="D26" s="1624"/>
      <c r="E26" s="1624"/>
      <c r="F26" s="1625"/>
      <c r="G26" s="1639" t="s">
        <v>32</v>
      </c>
      <c r="H26" s="1639"/>
      <c r="I26" s="1639"/>
      <c r="J26" s="1639"/>
      <c r="K26" s="1639"/>
      <c r="L26" s="1639"/>
      <c r="M26" s="1639"/>
      <c r="N26" s="1651"/>
      <c r="O26" s="1652"/>
      <c r="P26" s="1652"/>
      <c r="Q26" s="1652"/>
      <c r="R26" s="1652"/>
      <c r="S26" s="1643" t="s">
        <v>29</v>
      </c>
      <c r="T26" s="1643"/>
      <c r="U26" s="1644"/>
      <c r="V26" s="1654"/>
      <c r="W26" s="1655"/>
      <c r="X26" s="1655"/>
      <c r="Y26" s="1655"/>
      <c r="Z26" s="1655"/>
      <c r="AA26" s="1643" t="s">
        <v>29</v>
      </c>
      <c r="AB26" s="1644"/>
      <c r="AC26" s="1680">
        <f>SUM(N26:AA26)</f>
        <v>0</v>
      </c>
      <c r="AD26" s="1681"/>
      <c r="AE26" s="1681"/>
      <c r="AF26" s="1681"/>
      <c r="AG26" s="1681"/>
      <c r="AH26" s="1681"/>
      <c r="AI26" s="1681"/>
      <c r="AJ26" s="627"/>
      <c r="AK26" s="1683" t="s">
        <v>29</v>
      </c>
      <c r="AL26" s="1684"/>
      <c r="AN26" s="6" t="s">
        <v>341</v>
      </c>
      <c r="AO26" s="155" t="b">
        <v>0</v>
      </c>
      <c r="AQ26" s="776" t="s">
        <v>772</v>
      </c>
      <c r="AR26" s="776" t="s">
        <v>771</v>
      </c>
      <c r="CC26" s="6" t="s">
        <v>242</v>
      </c>
    </row>
    <row r="27" spans="3:81" ht="33.75" customHeight="1" thickBot="1">
      <c r="C27" s="1647"/>
      <c r="D27" s="1624"/>
      <c r="E27" s="1624"/>
      <c r="F27" s="1625"/>
      <c r="G27" s="1659" t="s">
        <v>78</v>
      </c>
      <c r="H27" s="1640"/>
      <c r="I27" s="1640"/>
      <c r="J27" s="230" t="s">
        <v>284</v>
      </c>
      <c r="K27" s="1640" t="s">
        <v>138</v>
      </c>
      <c r="L27" s="1640"/>
      <c r="M27" s="1641"/>
      <c r="N27" s="1645"/>
      <c r="O27" s="1642"/>
      <c r="P27" s="231" t="s">
        <v>299</v>
      </c>
      <c r="Q27" s="1642"/>
      <c r="R27" s="1642"/>
      <c r="S27" s="1642"/>
      <c r="T27" s="1662" t="s">
        <v>29</v>
      </c>
      <c r="U27" s="1663"/>
      <c r="V27" s="1678"/>
      <c r="W27" s="1679"/>
      <c r="X27" s="1679"/>
      <c r="Y27" s="231" t="s">
        <v>299</v>
      </c>
      <c r="Z27" s="1682"/>
      <c r="AA27" s="1682"/>
      <c r="AB27" s="588" t="s">
        <v>29</v>
      </c>
      <c r="AC27" s="1674">
        <f>SUM(N27+V27)</f>
        <v>0</v>
      </c>
      <c r="AD27" s="1675"/>
      <c r="AE27" s="1675"/>
      <c r="AF27" s="1675" t="s">
        <v>395</v>
      </c>
      <c r="AG27" s="1675"/>
      <c r="AH27" s="1675">
        <f>Q27+Z27</f>
        <v>0</v>
      </c>
      <c r="AI27" s="1675"/>
      <c r="AJ27" s="1675"/>
      <c r="AK27" s="1675"/>
      <c r="AL27" s="628" t="s">
        <v>394</v>
      </c>
      <c r="AO27" s="155" t="b">
        <v>0</v>
      </c>
      <c r="AQ27" s="777">
        <f>N27+Q27</f>
        <v>0</v>
      </c>
      <c r="AR27" s="773">
        <f>V27+Z27</f>
        <v>0</v>
      </c>
      <c r="AS27" s="7">
        <f>SUM(AQ27:AR27)</f>
        <v>0</v>
      </c>
    </row>
    <row r="28" spans="3:81" ht="31.5" customHeight="1" thickTop="1">
      <c r="C28" s="1648"/>
      <c r="D28" s="1649"/>
      <c r="E28" s="1649"/>
      <c r="F28" s="1650"/>
      <c r="G28" s="1653"/>
      <c r="H28" s="1649"/>
      <c r="I28" s="1649" t="s">
        <v>234</v>
      </c>
      <c r="J28" s="1649"/>
      <c r="K28" s="1649"/>
      <c r="L28" s="1649"/>
      <c r="M28" s="1650"/>
      <c r="N28" s="1660">
        <f>SUM(N23:R27)</f>
        <v>0</v>
      </c>
      <c r="O28" s="1661"/>
      <c r="P28" s="1661"/>
      <c r="Q28" s="1661"/>
      <c r="R28" s="232"/>
      <c r="S28" s="1657" t="s">
        <v>29</v>
      </c>
      <c r="T28" s="1657"/>
      <c r="U28" s="1658"/>
      <c r="V28" s="1660">
        <f>SUM(V23:AB27)</f>
        <v>0</v>
      </c>
      <c r="W28" s="1661"/>
      <c r="X28" s="1661"/>
      <c r="Y28" s="1661"/>
      <c r="Z28" s="232"/>
      <c r="AA28" s="1676" t="s">
        <v>29</v>
      </c>
      <c r="AB28" s="1677"/>
      <c r="AC28" s="178"/>
      <c r="AD28" s="232"/>
      <c r="AE28" s="1661">
        <f>N28+V28</f>
        <v>0</v>
      </c>
      <c r="AF28" s="1661"/>
      <c r="AG28" s="1661"/>
      <c r="AH28" s="1661"/>
      <c r="AI28" s="1661"/>
      <c r="AJ28" s="1672" t="s">
        <v>29</v>
      </c>
      <c r="AK28" s="1672"/>
      <c r="AL28" s="1673"/>
      <c r="AO28" s="17">
        <v>1</v>
      </c>
      <c r="AQ28" s="778" t="s">
        <v>773</v>
      </c>
      <c r="AR28" s="778" t="s">
        <v>773</v>
      </c>
      <c r="AS28" s="7">
        <f t="shared" ref="AS28:AS31" si="0">SUM(AQ28:AR28)</f>
        <v>0</v>
      </c>
    </row>
    <row r="29" spans="3:81" ht="35.25" customHeight="1">
      <c r="C29" s="1613" t="s">
        <v>135</v>
      </c>
      <c r="D29" s="1614"/>
      <c r="E29" s="1614"/>
      <c r="F29" s="1615"/>
      <c r="G29" s="1670"/>
      <c r="H29" s="1611"/>
      <c r="I29" s="1611"/>
      <c r="J29" s="1611"/>
      <c r="K29" s="1611"/>
      <c r="L29" s="1611"/>
      <c r="M29" s="1611"/>
      <c r="N29" s="1611"/>
      <c r="O29" s="1611"/>
      <c r="P29" s="1611"/>
      <c r="Q29" s="1611"/>
      <c r="R29" s="1671"/>
      <c r="S29" s="1667" t="s">
        <v>286</v>
      </c>
      <c r="T29" s="1639"/>
      <c r="U29" s="1639"/>
      <c r="V29" s="1639"/>
      <c r="W29" s="1639"/>
      <c r="X29" s="1639"/>
      <c r="Y29" s="1668"/>
      <c r="Z29" s="1668"/>
      <c r="AA29" s="1668"/>
      <c r="AB29" s="1668"/>
      <c r="AC29" s="1668"/>
      <c r="AD29" s="1668"/>
      <c r="AE29" s="1668"/>
      <c r="AF29" s="1668"/>
      <c r="AG29" s="1668"/>
      <c r="AH29" s="1668"/>
      <c r="AI29" s="1668"/>
      <c r="AJ29" s="1668"/>
      <c r="AK29" s="1668"/>
      <c r="AL29" s="1669"/>
      <c r="AQ29" s="777">
        <f>N24+N25+N26</f>
        <v>0</v>
      </c>
      <c r="AR29" s="777">
        <f>V24+V25+V26</f>
        <v>0</v>
      </c>
      <c r="AS29" s="7">
        <f t="shared" si="0"/>
        <v>0</v>
      </c>
    </row>
    <row r="30" spans="3:81" ht="38.700000000000003" customHeight="1" thickBot="1">
      <c r="C30" s="1618" t="s">
        <v>33</v>
      </c>
      <c r="D30" s="1619"/>
      <c r="E30" s="1619"/>
      <c r="F30" s="1620"/>
      <c r="G30" s="1665"/>
      <c r="H30" s="1665"/>
      <c r="I30" s="1665"/>
      <c r="J30" s="1665"/>
      <c r="K30" s="1665"/>
      <c r="L30" s="1665"/>
      <c r="M30" s="1665"/>
      <c r="N30" s="1665"/>
      <c r="O30" s="1665"/>
      <c r="P30" s="1665"/>
      <c r="Q30" s="1665"/>
      <c r="R30" s="1665"/>
      <c r="S30" s="1665"/>
      <c r="T30" s="1665"/>
      <c r="U30" s="1665"/>
      <c r="V30" s="1665"/>
      <c r="W30" s="1665"/>
      <c r="X30" s="1665"/>
      <c r="Y30" s="1665"/>
      <c r="Z30" s="1665"/>
      <c r="AA30" s="1665"/>
      <c r="AB30" s="1665"/>
      <c r="AC30" s="1665"/>
      <c r="AD30" s="1665"/>
      <c r="AE30" s="1665"/>
      <c r="AF30" s="1665"/>
      <c r="AG30" s="1665"/>
      <c r="AH30" s="1665"/>
      <c r="AI30" s="1665"/>
      <c r="AJ30" s="1665"/>
      <c r="AK30" s="1665"/>
      <c r="AL30" s="1666"/>
      <c r="AQ30" s="777" t="s">
        <v>767</v>
      </c>
      <c r="AR30" s="777" t="s">
        <v>767</v>
      </c>
      <c r="AS30" s="7">
        <f t="shared" si="0"/>
        <v>0</v>
      </c>
    </row>
    <row r="31" spans="3:81" ht="19.5" customHeight="1">
      <c r="C31" s="1664" t="s">
        <v>34</v>
      </c>
      <c r="D31" s="1664"/>
      <c r="E31" s="1664"/>
      <c r="F31" s="1664"/>
      <c r="G31" s="1664"/>
      <c r="H31" s="1664"/>
      <c r="I31" s="1664"/>
      <c r="J31" s="1664"/>
      <c r="K31" s="1664"/>
      <c r="L31" s="1664"/>
      <c r="M31" s="1664"/>
      <c r="N31" s="1664"/>
      <c r="O31" s="1664"/>
      <c r="P31" s="1664"/>
      <c r="Q31" s="1664"/>
      <c r="R31" s="1664"/>
      <c r="S31" s="1664"/>
      <c r="T31" s="1664"/>
      <c r="U31" s="1664"/>
      <c r="V31" s="1664"/>
      <c r="W31" s="1664"/>
      <c r="X31" s="1664"/>
      <c r="Y31" s="1664"/>
      <c r="Z31" s="1664"/>
      <c r="AA31" s="1664"/>
      <c r="AB31" s="1664"/>
      <c r="AC31" s="1664"/>
      <c r="AD31" s="1664"/>
      <c r="AE31" s="1664"/>
      <c r="AF31" s="1664"/>
      <c r="AG31" s="1664"/>
      <c r="AH31" s="1664"/>
      <c r="AI31" s="1664"/>
      <c r="AJ31" s="1664"/>
      <c r="AK31" s="1664"/>
      <c r="AL31" s="1664"/>
      <c r="AQ31" s="777">
        <f>N23</f>
        <v>0</v>
      </c>
      <c r="AR31" s="777">
        <f>V23</f>
        <v>0</v>
      </c>
      <c r="AS31" s="7">
        <f t="shared" si="0"/>
        <v>0</v>
      </c>
    </row>
    <row r="32" spans="3:81" ht="27" hidden="1" customHeight="1">
      <c r="AY32" s="6">
        <v>1</v>
      </c>
    </row>
  </sheetData>
  <sheetProtection algorithmName="SHA-512" hashValue="SeD4ZT1UISA5clDZpibj7GeCNyLcvY2kunlreqNBmtUb+CF2v0MF1MS7vfwiZQAE0b6TY4mSKT9L8T+LhkpO3w==" saltValue="tujvFlThU+fHTiWOHQ6jfg==" spinCount="100000" sheet="1" selectLockedCells="1"/>
  <mergeCells count="91">
    <mergeCell ref="AK26:AL26"/>
    <mergeCell ref="N25:R25"/>
    <mergeCell ref="N24:R24"/>
    <mergeCell ref="V22:AB22"/>
    <mergeCell ref="AC22:AL22"/>
    <mergeCell ref="AC23:AI23"/>
    <mergeCell ref="AC24:AI24"/>
    <mergeCell ref="AA23:AB23"/>
    <mergeCell ref="AA24:AB24"/>
    <mergeCell ref="AK23:AL23"/>
    <mergeCell ref="AK24:AL24"/>
    <mergeCell ref="V23:Z23"/>
    <mergeCell ref="V24:Z24"/>
    <mergeCell ref="AJ28:AL28"/>
    <mergeCell ref="AA26:AB26"/>
    <mergeCell ref="AA25:AB25"/>
    <mergeCell ref="V28:Y28"/>
    <mergeCell ref="AC27:AE27"/>
    <mergeCell ref="AH27:AK27"/>
    <mergeCell ref="AF27:AG27"/>
    <mergeCell ref="AA28:AB28"/>
    <mergeCell ref="AE28:AI28"/>
    <mergeCell ref="V27:X27"/>
    <mergeCell ref="V25:Z25"/>
    <mergeCell ref="V26:Z26"/>
    <mergeCell ref="AC25:AI25"/>
    <mergeCell ref="AC26:AI26"/>
    <mergeCell ref="Z27:AA27"/>
    <mergeCell ref="AK25:AL25"/>
    <mergeCell ref="C31:AL31"/>
    <mergeCell ref="C30:F30"/>
    <mergeCell ref="G30:AL30"/>
    <mergeCell ref="S29:X29"/>
    <mergeCell ref="Y29:AL29"/>
    <mergeCell ref="G29:R29"/>
    <mergeCell ref="C22:F28"/>
    <mergeCell ref="C29:F29"/>
    <mergeCell ref="N26:R26"/>
    <mergeCell ref="G28:H28"/>
    <mergeCell ref="G22:M22"/>
    <mergeCell ref="G23:M23"/>
    <mergeCell ref="G24:M24"/>
    <mergeCell ref="G26:M26"/>
    <mergeCell ref="I28:M28"/>
    <mergeCell ref="N23:R23"/>
    <mergeCell ref="N22:U22"/>
    <mergeCell ref="S28:U28"/>
    <mergeCell ref="G27:I27"/>
    <mergeCell ref="S23:U23"/>
    <mergeCell ref="N28:Q28"/>
    <mergeCell ref="T27:U27"/>
    <mergeCell ref="G25:M25"/>
    <mergeCell ref="K27:M27"/>
    <mergeCell ref="Q27:S27"/>
    <mergeCell ref="S24:U24"/>
    <mergeCell ref="S25:U25"/>
    <mergeCell ref="S26:U26"/>
    <mergeCell ref="N27:O27"/>
    <mergeCell ref="C2:AL2"/>
    <mergeCell ref="AA3:AB3"/>
    <mergeCell ref="AC3:AD3"/>
    <mergeCell ref="AF3:AG3"/>
    <mergeCell ref="AI3:AJ3"/>
    <mergeCell ref="AK3:AL3"/>
    <mergeCell ref="C18:F18"/>
    <mergeCell ref="G18:AL18"/>
    <mergeCell ref="C19:F19"/>
    <mergeCell ref="J19:L19"/>
    <mergeCell ref="AF21:AL21"/>
    <mergeCell ref="C20:F21"/>
    <mergeCell ref="G20:J20"/>
    <mergeCell ref="K20:L20"/>
    <mergeCell ref="G21:J21"/>
    <mergeCell ref="K21:L21"/>
    <mergeCell ref="T20:U20"/>
    <mergeCell ref="T21:U21"/>
    <mergeCell ref="AC19:AK19"/>
    <mergeCell ref="AD20:AE20"/>
    <mergeCell ref="AI20:AJ20"/>
    <mergeCell ref="AG20:AH20"/>
    <mergeCell ref="S8:AL8"/>
    <mergeCell ref="M8:R8"/>
    <mergeCell ref="M9:R9"/>
    <mergeCell ref="N12:Q12"/>
    <mergeCell ref="S9:Y9"/>
    <mergeCell ref="N14:Q14"/>
    <mergeCell ref="S10:AL11"/>
    <mergeCell ref="S12:AL12"/>
    <mergeCell ref="N13:Q13"/>
    <mergeCell ref="S13:AC13"/>
    <mergeCell ref="S14:AC14"/>
  </mergeCells>
  <phoneticPr fontId="2"/>
  <conditionalFormatting sqref="C19:F19">
    <cfRule type="expression" dxfId="204" priority="15">
      <formula>$G$19:$AL$19="☑"</formula>
    </cfRule>
  </conditionalFormatting>
  <conditionalFormatting sqref="G19:AL19">
    <cfRule type="expression" dxfId="203" priority="4">
      <formula>$AO$27=TRUE</formula>
    </cfRule>
    <cfRule type="expression" dxfId="202" priority="5">
      <formula>$AO$26=TRUE</formula>
    </cfRule>
    <cfRule type="expression" dxfId="201" priority="6">
      <formula>$AO$23=TRUE</formula>
    </cfRule>
  </conditionalFormatting>
  <conditionalFormatting sqref="N23:R26 V23:Z26 N27:O27 Q27:S27 V27:X27 Z27:AA27">
    <cfRule type="expression" dxfId="200" priority="1">
      <formula>$AE$28=0</formula>
    </cfRule>
  </conditionalFormatting>
  <conditionalFormatting sqref="W20:W21 Y20:Y21">
    <cfRule type="containsBlanks" dxfId="199" priority="25">
      <formula>LEN(TRIM(W20))=0</formula>
    </cfRule>
  </conditionalFormatting>
  <conditionalFormatting sqref="AC3:AD3 AF3:AG3 AI3:AJ3 S8:AL8 S9:Y9 S10:AL12 S13:AC13 G18:AL18 M20:M21 O20:O21 Q20:Q21 G29:R29 Y29:AL29">
    <cfRule type="containsBlanks" dxfId="198" priority="24">
      <formula>LEN(TRIM(G3))=0</formula>
    </cfRule>
  </conditionalFormatting>
  <conditionalFormatting sqref="AI20:AJ20">
    <cfRule type="cellIs" dxfId="197" priority="23" operator="equal">
      <formula>$AY$32</formula>
    </cfRule>
  </conditionalFormatting>
  <conditionalFormatting sqref="AO25">
    <cfRule type="cellIs" dxfId="196" priority="22" operator="equal">
      <formula>$AG$77</formula>
    </cfRule>
  </conditionalFormatting>
  <pageMargins left="0.59055118110236227" right="0.70866141732283472" top="0.74803149606299213" bottom="0.74803149606299213" header="0.31496062992125984" footer="0.31496062992125984"/>
  <pageSetup paperSize="9" scale="92" orientation="portrait" errors="blank" r:id="rId1"/>
  <drawing r:id="rId2"/>
  <legacyDrawing r:id="rId3"/>
  <mc:AlternateContent xmlns:mc="http://schemas.openxmlformats.org/markup-compatibility/2006">
    <mc:Choice Requires="x14">
      <controls>
        <mc:AlternateContent xmlns:mc="http://schemas.openxmlformats.org/markup-compatibility/2006">
          <mc:Choice Requires="x14">
            <control shapeId="1063" r:id="rId4" name="Check Box 39">
              <controlPr locked="0" defaultSize="0" autoFill="0" autoLine="0" autoPict="0">
                <anchor moveWithCells="1">
                  <from>
                    <xdr:col>15</xdr:col>
                    <xdr:colOff>213360</xdr:colOff>
                    <xdr:row>18</xdr:row>
                    <xdr:rowOff>30480</xdr:rowOff>
                  </from>
                  <to>
                    <xdr:col>17</xdr:col>
                    <xdr:colOff>38100</xdr:colOff>
                    <xdr:row>18</xdr:row>
                    <xdr:rowOff>381000</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24</xdr:col>
                    <xdr:colOff>22860</xdr:colOff>
                    <xdr:row>18</xdr:row>
                    <xdr:rowOff>68580</xdr:rowOff>
                  </from>
                  <to>
                    <xdr:col>25</xdr:col>
                    <xdr:colOff>0</xdr:colOff>
                    <xdr:row>18</xdr:row>
                    <xdr:rowOff>327660</xdr:rowOff>
                  </to>
                </anchor>
              </controlPr>
            </control>
          </mc:Choice>
        </mc:AlternateContent>
        <mc:AlternateContent xmlns:mc="http://schemas.openxmlformats.org/markup-compatibility/2006">
          <mc:Choice Requires="x14">
            <control shapeId="1067" r:id="rId6" name="Check Box 43">
              <controlPr locked="0" defaultSize="0" autoFill="0" autoLine="0" autoPict="0">
                <anchor moveWithCells="1">
                  <from>
                    <xdr:col>29</xdr:col>
                    <xdr:colOff>30480</xdr:colOff>
                    <xdr:row>20</xdr:row>
                    <xdr:rowOff>99060</xdr:rowOff>
                  </from>
                  <to>
                    <xdr:col>31</xdr:col>
                    <xdr:colOff>0</xdr:colOff>
                    <xdr:row>20</xdr:row>
                    <xdr:rowOff>411480</xdr:rowOff>
                  </to>
                </anchor>
              </controlPr>
            </control>
          </mc:Choice>
        </mc:AlternateContent>
        <mc:AlternateContent xmlns:mc="http://schemas.openxmlformats.org/markup-compatibility/2006">
          <mc:Choice Requires="x14">
            <control shapeId="1068" r:id="rId7" name="Check Box 44">
              <controlPr defaultSize="0" autoFill="0" autoLine="0" autoPict="0">
                <anchor moveWithCells="1">
                  <from>
                    <xdr:col>7</xdr:col>
                    <xdr:colOff>137160</xdr:colOff>
                    <xdr:row>18</xdr:row>
                    <xdr:rowOff>60960</xdr:rowOff>
                  </from>
                  <to>
                    <xdr:col>9</xdr:col>
                    <xdr:colOff>175260</xdr:colOff>
                    <xdr:row>18</xdr:row>
                    <xdr:rowOff>365760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EEAF7-3B7D-4DC1-BC3A-89AC1FB7F85B}">
  <sheetPr codeName="Sheet13">
    <tabColor rgb="FF9BFF9B"/>
    <pageSetUpPr fitToPage="1"/>
  </sheetPr>
  <dimension ref="B1:L12"/>
  <sheetViews>
    <sheetView view="pageBreakPreview" zoomScale="60" zoomScaleNormal="100" workbookViewId="0">
      <selection activeCell="H6" sqref="F5:Z8"/>
    </sheetView>
  </sheetViews>
  <sheetFormatPr defaultRowHeight="18"/>
  <cols>
    <col min="2" max="2" width="7.19921875" customWidth="1"/>
    <col min="3" max="3" width="12.19921875" style="354" customWidth="1"/>
    <col min="4" max="4" width="8.09765625" customWidth="1"/>
    <col min="5" max="5" width="8.09765625" style="354" customWidth="1"/>
    <col min="6" max="6" width="8.09765625" customWidth="1"/>
    <col min="7" max="7" width="8.09765625" style="354" customWidth="1"/>
    <col min="8" max="11" width="8.09765625" customWidth="1"/>
  </cols>
  <sheetData>
    <row r="1" spans="2:12" ht="54" customHeight="1"/>
    <row r="2" spans="2:12" ht="39" customHeight="1">
      <c r="J2" s="360" t="s">
        <v>594</v>
      </c>
    </row>
    <row r="3" spans="2:12" ht="62.25" customHeight="1">
      <c r="C3" s="361" t="s">
        <v>43</v>
      </c>
      <c r="D3" s="3516">
        <f>①利用!S8</f>
        <v>0</v>
      </c>
      <c r="E3" s="3517"/>
      <c r="F3" s="3517"/>
      <c r="G3" s="3517"/>
      <c r="H3" s="3517"/>
      <c r="I3" s="3517"/>
      <c r="J3" s="3517"/>
      <c r="K3" s="3518"/>
    </row>
    <row r="4" spans="2:12" ht="62.25" customHeight="1">
      <c r="C4" s="361" t="s">
        <v>589</v>
      </c>
      <c r="D4" s="3520">
        <f>①利用!AT20</f>
        <v>43069</v>
      </c>
      <c r="E4" s="3521"/>
      <c r="F4" s="3521"/>
      <c r="G4" s="355" t="s">
        <v>46</v>
      </c>
      <c r="H4" s="3521">
        <f>①利用!AT22</f>
        <v>43069</v>
      </c>
      <c r="I4" s="3521"/>
      <c r="J4" s="3521"/>
      <c r="K4" s="359"/>
    </row>
    <row r="5" spans="2:12" ht="62.25" customHeight="1">
      <c r="C5" s="361" t="s">
        <v>590</v>
      </c>
      <c r="D5" s="3522" t="s">
        <v>130</v>
      </c>
      <c r="E5" s="3522"/>
      <c r="F5" s="3522" t="s">
        <v>592</v>
      </c>
      <c r="G5" s="3522"/>
      <c r="H5" s="3522" t="s">
        <v>593</v>
      </c>
      <c r="I5" s="3522"/>
      <c r="J5" s="3167" t="s">
        <v>595</v>
      </c>
      <c r="K5" s="3167"/>
      <c r="L5" s="354"/>
    </row>
    <row r="6" spans="2:12" ht="42" customHeight="1">
      <c r="C6" s="3502" t="s">
        <v>591</v>
      </c>
      <c r="D6" s="357">
        <f>QUOTIENT(D7,24)</f>
        <v>0</v>
      </c>
      <c r="E6" s="358">
        <f>MOD(D7,24)</f>
        <v>0</v>
      </c>
      <c r="F6" s="357">
        <f>QUOTIENT(F7,24)</f>
        <v>0</v>
      </c>
      <c r="G6" s="358">
        <f>MOD(F7,24)</f>
        <v>0</v>
      </c>
      <c r="H6" s="357">
        <f>QUOTIENT(H7,24)</f>
        <v>0</v>
      </c>
      <c r="I6" s="358">
        <f>MOD(H7,24)</f>
        <v>0</v>
      </c>
      <c r="J6" s="357">
        <f>QUOTIENT(J7,24)</f>
        <v>0</v>
      </c>
      <c r="K6" s="358">
        <f>MOD(J7,24)</f>
        <v>0</v>
      </c>
    </row>
    <row r="7" spans="2:12" ht="62.25" customHeight="1">
      <c r="C7" s="3503"/>
      <c r="D7" s="3519">
        <f>③料金!R31+③料金!S31+③料金!U31</f>
        <v>0</v>
      </c>
      <c r="E7" s="3519"/>
      <c r="F7" s="3519">
        <f>③料金!R32+③料金!S32+③料金!U32</f>
        <v>0</v>
      </c>
      <c r="G7" s="3519"/>
      <c r="H7" s="3519">
        <f>③料金!R33+③料金!S33+③料金!U33</f>
        <v>0</v>
      </c>
      <c r="I7" s="3519"/>
      <c r="J7" s="3519">
        <f>③料金!R34+③料金!S34+③料金!U34</f>
        <v>0</v>
      </c>
      <c r="K7" s="3519"/>
    </row>
    <row r="8" spans="2:12" ht="72.75" customHeight="1">
      <c r="C8" s="356" t="s">
        <v>597</v>
      </c>
      <c r="D8" s="3513"/>
      <c r="E8" s="3514"/>
      <c r="F8" s="3514"/>
      <c r="G8" s="3514"/>
      <c r="H8" s="3514"/>
      <c r="I8" s="3514"/>
      <c r="J8" s="3514"/>
      <c r="K8" s="3515"/>
    </row>
    <row r="9" spans="2:12" ht="72.75" customHeight="1">
      <c r="C9" s="364" t="s">
        <v>596</v>
      </c>
      <c r="D9" s="362"/>
      <c r="E9" s="362"/>
      <c r="F9" s="362"/>
      <c r="G9" s="362"/>
      <c r="H9" s="362"/>
      <c r="I9" s="362"/>
      <c r="J9" s="362"/>
      <c r="K9" s="365"/>
    </row>
    <row r="10" spans="2:12" ht="6.75" customHeight="1">
      <c r="C10" s="363"/>
      <c r="D10" s="362"/>
      <c r="E10" s="362"/>
      <c r="F10" s="362"/>
      <c r="G10" s="362"/>
      <c r="H10" s="362"/>
      <c r="I10" s="362"/>
      <c r="J10" s="362"/>
      <c r="K10" s="365"/>
    </row>
    <row r="11" spans="2:12" ht="42" customHeight="1">
      <c r="C11" s="3510" t="s">
        <v>775</v>
      </c>
      <c r="D11" s="3511"/>
      <c r="E11" s="3511"/>
      <c r="F11" s="3511"/>
      <c r="G11" s="3512"/>
      <c r="H11" s="3506" t="s">
        <v>694</v>
      </c>
      <c r="I11" s="3507"/>
      <c r="J11" s="3504" t="s">
        <v>598</v>
      </c>
      <c r="K11" s="3505"/>
    </row>
    <row r="12" spans="2:12" ht="51" customHeight="1">
      <c r="B12" s="496"/>
      <c r="C12" s="3500">
        <f>D4</f>
        <v>43069</v>
      </c>
      <c r="D12" s="3501"/>
      <c r="E12" s="3508" t="s">
        <v>719</v>
      </c>
      <c r="F12" s="3508"/>
      <c r="G12" s="3509"/>
      <c r="H12" s="497"/>
      <c r="I12" s="498"/>
      <c r="J12" s="494"/>
      <c r="K12" s="495"/>
    </row>
  </sheetData>
  <mergeCells count="18">
    <mergeCell ref="D3:K3"/>
    <mergeCell ref="F7:G7"/>
    <mergeCell ref="H7:I7"/>
    <mergeCell ref="J7:K7"/>
    <mergeCell ref="D4:F4"/>
    <mergeCell ref="D5:E5"/>
    <mergeCell ref="F5:G5"/>
    <mergeCell ref="H5:I5"/>
    <mergeCell ref="J5:K5"/>
    <mergeCell ref="H4:J4"/>
    <mergeCell ref="D7:E7"/>
    <mergeCell ref="C12:D12"/>
    <mergeCell ref="C6:C7"/>
    <mergeCell ref="J11:K11"/>
    <mergeCell ref="H11:I11"/>
    <mergeCell ref="E12:G12"/>
    <mergeCell ref="C11:G11"/>
    <mergeCell ref="D8:K8"/>
  </mergeCells>
  <phoneticPr fontId="2"/>
  <conditionalFormatting sqref="D5:E7">
    <cfRule type="expression" dxfId="5" priority="4">
      <formula>$D$7&gt;0</formula>
    </cfRule>
  </conditionalFormatting>
  <conditionalFormatting sqref="F5:G7">
    <cfRule type="expression" dxfId="4" priority="3">
      <formula>$F$7&gt;0</formula>
    </cfRule>
  </conditionalFormatting>
  <conditionalFormatting sqref="H5:I7">
    <cfRule type="expression" dxfId="3" priority="2">
      <formula>$H$7&gt;0</formula>
    </cfRule>
  </conditionalFormatting>
  <conditionalFormatting sqref="J5:K7">
    <cfRule type="expression" dxfId="2" priority="1">
      <formula>$J$7&gt;0</formula>
    </cfRule>
  </conditionalFormatting>
  <pageMargins left="0.9055118110236221"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rgb="FFFF0000"/>
    <pageSetUpPr fitToPage="1"/>
  </sheetPr>
  <dimension ref="A1:BH39"/>
  <sheetViews>
    <sheetView showGridLines="0" topLeftCell="A17" zoomScale="60" zoomScaleNormal="60" workbookViewId="0">
      <selection activeCell="H6" sqref="F5:Z8"/>
    </sheetView>
  </sheetViews>
  <sheetFormatPr defaultColWidth="3.5" defaultRowHeight="14.4"/>
  <cols>
    <col min="1" max="1" width="2.69921875" style="6" customWidth="1"/>
    <col min="2" max="2" width="4.09765625" style="6" customWidth="1"/>
    <col min="3" max="6" width="2.69921875" style="6" customWidth="1"/>
    <col min="7" max="7" width="5.19921875" style="6" customWidth="1"/>
    <col min="8" max="8" width="4.09765625" style="6" customWidth="1"/>
    <col min="9" max="9" width="3.69921875" style="6" customWidth="1"/>
    <col min="10" max="10" width="4.69921875" style="6" customWidth="1"/>
    <col min="11" max="11" width="3.09765625" style="6" customWidth="1"/>
    <col min="12" max="13" width="4.19921875" style="6" customWidth="1"/>
    <col min="14" max="14" width="5" style="6" customWidth="1"/>
    <col min="15" max="15" width="3" style="6" customWidth="1"/>
    <col min="16" max="16" width="2" style="6" customWidth="1"/>
    <col min="17" max="18" width="1.59765625" style="6" customWidth="1"/>
    <col min="19" max="19" width="1.69921875" style="6" customWidth="1"/>
    <col min="20" max="20" width="4.5" style="6" customWidth="1"/>
    <col min="21" max="21" width="3.09765625" style="6" customWidth="1"/>
    <col min="22" max="22" width="5.19921875" style="6" customWidth="1"/>
    <col min="23" max="24" width="3.19921875" style="6" customWidth="1"/>
    <col min="25" max="25" width="3.09765625" style="6" customWidth="1"/>
    <col min="26" max="26" width="3.69921875" style="6" customWidth="1"/>
    <col min="27" max="27" width="1.69921875" style="6" customWidth="1"/>
    <col min="28" max="28" width="2" style="6" customWidth="1"/>
    <col min="29" max="29" width="2.59765625" style="6" customWidth="1"/>
    <col min="30" max="30" width="1.69921875" style="6" customWidth="1"/>
    <col min="31" max="31" width="2.19921875" style="6" customWidth="1"/>
    <col min="32" max="32" width="2.59765625" style="6" customWidth="1"/>
    <col min="33" max="33" width="1.19921875" style="6" customWidth="1"/>
    <col min="34" max="34" width="2.69921875" style="6" customWidth="1"/>
    <col min="35" max="35" width="1.19921875" style="6" customWidth="1"/>
    <col min="36" max="36" width="2.69921875" style="6" customWidth="1"/>
    <col min="37" max="38" width="4.5" style="6" customWidth="1"/>
    <col min="39" max="39" width="3.5" style="6" customWidth="1"/>
    <col min="40" max="40" width="3.5" style="6" hidden="1" customWidth="1"/>
    <col min="41" max="41" width="3.5" style="7" hidden="1" customWidth="1"/>
    <col min="42" max="42" width="12.19921875" style="6" hidden="1" customWidth="1"/>
    <col min="43" max="43" width="4.69921875" style="6" hidden="1" customWidth="1"/>
    <col min="44" max="44" width="20.09765625" style="6" hidden="1" customWidth="1"/>
    <col min="45" max="45" width="4.19921875" style="6" hidden="1" customWidth="1"/>
    <col min="46" max="46" width="1.69921875" style="6" customWidth="1"/>
    <col min="47" max="47" width="1.19921875" style="6" customWidth="1"/>
    <col min="48" max="16384" width="3.5" style="6"/>
  </cols>
  <sheetData>
    <row r="1" spans="1:45" hidden="1"/>
    <row r="2" spans="1:45" hidden="1"/>
    <row r="3" spans="1:45" hidden="1"/>
    <row r="5" spans="1:45" ht="9.75" customHeight="1">
      <c r="A5" s="179"/>
      <c r="B5" s="180"/>
      <c r="C5" s="180"/>
      <c r="D5" s="180"/>
      <c r="E5" s="180"/>
      <c r="F5" s="180"/>
      <c r="G5" s="180"/>
      <c r="H5" s="180"/>
      <c r="I5" s="180"/>
      <c r="J5" s="180"/>
      <c r="K5" s="180"/>
      <c r="L5" s="18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84"/>
      <c r="AN5" s="60"/>
      <c r="AO5" s="97"/>
      <c r="AP5" s="60"/>
      <c r="AQ5" s="60"/>
      <c r="AR5" s="60"/>
    </row>
    <row r="6" spans="1:45" ht="25.5" customHeight="1">
      <c r="A6" s="20"/>
      <c r="Q6" s="165"/>
      <c r="Y6" s="165" t="s">
        <v>153</v>
      </c>
      <c r="AA6" s="165"/>
      <c r="AB6" s="165"/>
      <c r="AC6" s="165"/>
      <c r="AD6" s="165"/>
      <c r="AE6" s="165"/>
      <c r="AF6" s="165"/>
      <c r="AG6" s="165"/>
      <c r="AH6" s="3368"/>
      <c r="AI6" s="3368"/>
      <c r="AJ6" s="3368"/>
      <c r="AK6" s="3368"/>
      <c r="AL6" s="171" t="s">
        <v>267</v>
      </c>
      <c r="AM6" s="19"/>
    </row>
    <row r="7" spans="1:45" ht="25.95" customHeight="1">
      <c r="A7" s="20"/>
      <c r="Y7" s="3419" t="s">
        <v>1</v>
      </c>
      <c r="Z7" s="3419"/>
      <c r="AA7" s="3419"/>
      <c r="AB7" s="3410">
        <v>8</v>
      </c>
      <c r="AC7" s="3410"/>
      <c r="AD7" s="169" t="s">
        <v>2</v>
      </c>
      <c r="AE7" s="169"/>
      <c r="AF7" s="3368"/>
      <c r="AG7" s="3368"/>
      <c r="AH7" s="3368"/>
      <c r="AI7" s="3483" t="s">
        <v>92</v>
      </c>
      <c r="AJ7" s="3483"/>
      <c r="AK7" s="171"/>
      <c r="AL7" s="171" t="s">
        <v>84</v>
      </c>
      <c r="AM7" s="19"/>
    </row>
    <row r="8" spans="1:45" ht="25.5" customHeight="1">
      <c r="A8" s="20"/>
      <c r="L8" s="3523" t="s">
        <v>311</v>
      </c>
      <c r="M8" s="3523"/>
      <c r="N8" s="3523"/>
      <c r="O8" s="3523"/>
      <c r="P8" s="3523"/>
      <c r="Q8" s="3523"/>
      <c r="R8" s="3523"/>
      <c r="S8" s="3523"/>
      <c r="T8" s="3523"/>
      <c r="U8" s="3523"/>
      <c r="V8" s="3523"/>
      <c r="W8" s="3523"/>
      <c r="AA8" s="30"/>
      <c r="AB8" s="30"/>
      <c r="AC8" s="7"/>
      <c r="AD8" s="30"/>
      <c r="AE8" s="30"/>
      <c r="AG8" s="30"/>
      <c r="AH8" s="30"/>
      <c r="AM8" s="19"/>
    </row>
    <row r="9" spans="1:45" ht="19.5" customHeight="1">
      <c r="A9" s="20"/>
      <c r="L9" s="3523"/>
      <c r="M9" s="3523"/>
      <c r="N9" s="3523"/>
      <c r="O9" s="3523"/>
      <c r="P9" s="3523"/>
      <c r="Q9" s="3523"/>
      <c r="R9" s="3523"/>
      <c r="S9" s="3523"/>
      <c r="T9" s="3523"/>
      <c r="U9" s="3523"/>
      <c r="V9" s="3523"/>
      <c r="W9" s="3523"/>
      <c r="AM9" s="19"/>
    </row>
    <row r="10" spans="1:45" s="135" customFormat="1" ht="24.6" customHeight="1">
      <c r="A10" s="162"/>
      <c r="C10" s="3524">
        <f>①利用!S8</f>
        <v>0</v>
      </c>
      <c r="D10" s="3524"/>
      <c r="E10" s="3524"/>
      <c r="F10" s="3524"/>
      <c r="G10" s="3524"/>
      <c r="H10" s="3524"/>
      <c r="I10" s="3524"/>
      <c r="J10" s="3524"/>
      <c r="K10" s="3524"/>
      <c r="L10" s="3524"/>
      <c r="M10" s="3524"/>
      <c r="N10" s="3524"/>
      <c r="O10" s="3524"/>
      <c r="P10" s="3524"/>
      <c r="Q10" s="3524"/>
      <c r="R10" s="3524"/>
      <c r="S10" s="3524"/>
      <c r="T10" s="3524"/>
      <c r="U10" s="3524"/>
      <c r="V10" s="3524"/>
      <c r="W10" s="3524"/>
      <c r="X10" s="3524"/>
      <c r="Y10" s="3524"/>
      <c r="Z10" s="3524"/>
      <c r="AA10" s="3524"/>
      <c r="AB10" s="3524"/>
      <c r="AM10" s="163"/>
      <c r="AO10" s="161"/>
    </row>
    <row r="11" spans="1:45" s="135" customFormat="1" ht="24.6" customHeight="1">
      <c r="A11" s="162"/>
      <c r="C11" s="205" t="s">
        <v>156</v>
      </c>
      <c r="F11" s="205"/>
      <c r="G11" s="136"/>
      <c r="H11" s="3411">
        <f>①利用!S12</f>
        <v>0</v>
      </c>
      <c r="I11" s="3411"/>
      <c r="J11" s="3411"/>
      <c r="K11" s="3411"/>
      <c r="L11" s="3411"/>
      <c r="M11" s="3411"/>
      <c r="N11" s="3411"/>
      <c r="O11" s="3411"/>
      <c r="P11" s="3411"/>
      <c r="Q11" s="3411"/>
      <c r="R11" s="3411"/>
      <c r="S11" s="3411"/>
      <c r="T11" s="3411"/>
      <c r="U11" s="3411"/>
      <c r="V11" s="3411"/>
      <c r="W11" s="3411"/>
      <c r="X11" s="3411"/>
      <c r="Y11" s="3411"/>
      <c r="Z11" s="3411"/>
      <c r="AA11" s="3411"/>
      <c r="AB11" s="3411"/>
      <c r="AC11" s="3411"/>
      <c r="AD11" s="3411"/>
      <c r="AE11" s="3411"/>
      <c r="AF11" s="165"/>
      <c r="AG11" s="165"/>
      <c r="AH11" s="165"/>
      <c r="AI11" s="165"/>
      <c r="AJ11" s="165"/>
      <c r="AK11" s="165"/>
      <c r="AL11" s="165"/>
      <c r="AM11" s="167"/>
      <c r="AN11" s="165"/>
      <c r="AO11" s="166"/>
      <c r="AP11" s="165"/>
      <c r="AQ11" s="165"/>
      <c r="AR11" s="165"/>
      <c r="AS11" s="165"/>
    </row>
    <row r="12" spans="1:45" s="135" customFormat="1" ht="54" customHeight="1">
      <c r="A12" s="162"/>
      <c r="B12" s="165"/>
      <c r="E12" s="205"/>
      <c r="F12" s="165"/>
      <c r="G12" s="165"/>
      <c r="H12" s="165"/>
      <c r="I12" s="165"/>
      <c r="J12" s="165"/>
      <c r="K12" s="165"/>
      <c r="L12" s="165"/>
      <c r="O12" s="255" t="s">
        <v>157</v>
      </c>
      <c r="P12" s="165"/>
      <c r="S12" s="165"/>
      <c r="T12" s="165"/>
      <c r="U12" s="165"/>
      <c r="V12" s="165"/>
      <c r="W12" s="165"/>
      <c r="X12" s="165"/>
      <c r="Y12" s="165"/>
      <c r="Z12" s="165"/>
      <c r="AA12" s="165"/>
      <c r="AB12" s="165"/>
      <c r="AC12" s="165"/>
      <c r="AD12" s="168"/>
      <c r="AE12" s="168"/>
      <c r="AF12" s="165"/>
      <c r="AG12" s="165"/>
      <c r="AH12" s="165"/>
      <c r="AI12" s="165"/>
      <c r="AJ12" s="165"/>
      <c r="AK12" s="165"/>
      <c r="AL12" s="165"/>
      <c r="AM12" s="167"/>
      <c r="AN12" s="165"/>
      <c r="AO12" s="166"/>
      <c r="AP12" s="165"/>
      <c r="AQ12" s="165"/>
      <c r="AR12" s="165"/>
      <c r="AS12" s="165"/>
    </row>
    <row r="13" spans="1:45" s="135" customFormat="1" ht="23.7" customHeight="1">
      <c r="A13" s="162"/>
      <c r="B13" s="165"/>
      <c r="C13" s="165"/>
      <c r="D13" s="165"/>
      <c r="E13" s="165"/>
      <c r="F13" s="165"/>
      <c r="G13" s="165"/>
      <c r="H13" s="165"/>
      <c r="I13" s="165"/>
      <c r="J13" s="165"/>
      <c r="K13" s="173"/>
      <c r="L13" s="173"/>
      <c r="O13" s="165" t="s">
        <v>158</v>
      </c>
      <c r="P13" s="165"/>
      <c r="U13" s="165" t="s">
        <v>159</v>
      </c>
      <c r="V13" s="165"/>
      <c r="X13" s="165"/>
      <c r="Y13" s="165"/>
      <c r="Z13" s="165"/>
      <c r="AA13" s="165"/>
      <c r="AB13" s="165"/>
      <c r="AC13" s="165"/>
      <c r="AD13" s="165"/>
      <c r="AE13" s="165"/>
      <c r="AF13" s="169"/>
      <c r="AG13" s="169"/>
      <c r="AH13" s="169"/>
      <c r="AI13" s="169"/>
      <c r="AJ13" s="169"/>
      <c r="AK13" s="165"/>
      <c r="AL13" s="165"/>
      <c r="AM13" s="167"/>
      <c r="AN13" s="165"/>
      <c r="AO13" s="166"/>
      <c r="AP13" s="165"/>
      <c r="AQ13" s="165"/>
      <c r="AR13" s="165"/>
      <c r="AS13" s="165"/>
    </row>
    <row r="14" spans="1:45" s="135" customFormat="1" ht="44.25" customHeight="1">
      <c r="A14" s="162"/>
      <c r="B14" s="165"/>
      <c r="C14" s="165"/>
      <c r="D14" s="165"/>
      <c r="E14" s="165"/>
      <c r="F14" s="165"/>
      <c r="G14" s="165"/>
      <c r="H14" s="165"/>
      <c r="I14" s="165"/>
      <c r="J14" s="165"/>
      <c r="K14" s="173"/>
      <c r="L14" s="173"/>
      <c r="M14" s="173"/>
      <c r="N14" s="173"/>
      <c r="O14" s="173"/>
      <c r="P14" s="173"/>
      <c r="Q14" s="169"/>
      <c r="R14" s="169"/>
      <c r="U14" s="165" t="s">
        <v>160</v>
      </c>
      <c r="V14" s="168"/>
      <c r="X14" s="165"/>
      <c r="Y14" s="165"/>
      <c r="Z14" s="168"/>
      <c r="AA14" s="165"/>
      <c r="AB14" s="165"/>
      <c r="AC14" s="165"/>
      <c r="AD14" s="168"/>
      <c r="AE14" s="168"/>
      <c r="AF14" s="169"/>
      <c r="AG14" s="169"/>
      <c r="AH14" s="169"/>
      <c r="AI14" s="169"/>
      <c r="AJ14" s="169"/>
      <c r="AK14" s="165"/>
      <c r="AL14" s="165"/>
      <c r="AM14" s="167"/>
      <c r="AN14" s="165"/>
      <c r="AO14" s="166"/>
      <c r="AP14" s="165"/>
      <c r="AQ14" s="165"/>
      <c r="AR14" s="165"/>
      <c r="AS14" s="165"/>
    </row>
    <row r="15" spans="1:45" s="135" customFormat="1" ht="19.2" customHeight="1">
      <c r="A15" s="162"/>
      <c r="B15" s="165"/>
      <c r="C15" s="165"/>
      <c r="D15" s="165"/>
      <c r="E15" s="165"/>
      <c r="F15" s="165"/>
      <c r="G15" s="165"/>
      <c r="H15" s="165"/>
      <c r="I15" s="165"/>
      <c r="J15" s="165"/>
      <c r="K15" s="173"/>
      <c r="L15" s="173"/>
      <c r="M15" s="173"/>
      <c r="N15" s="173"/>
      <c r="O15" s="173"/>
      <c r="P15" s="173"/>
      <c r="Q15" s="169"/>
      <c r="R15" s="169"/>
      <c r="S15" s="165"/>
      <c r="T15" s="165"/>
      <c r="U15" s="165"/>
      <c r="V15" s="165"/>
      <c r="W15" s="165"/>
      <c r="X15" s="165"/>
      <c r="Y15" s="165"/>
      <c r="Z15" s="165"/>
      <c r="AA15" s="165"/>
      <c r="AB15" s="165"/>
      <c r="AC15" s="165"/>
      <c r="AD15" s="165"/>
      <c r="AE15" s="165"/>
      <c r="AF15" s="169"/>
      <c r="AG15" s="169"/>
      <c r="AH15" s="169"/>
      <c r="AI15" s="169"/>
      <c r="AJ15" s="169"/>
      <c r="AK15" s="165"/>
      <c r="AL15" s="165"/>
      <c r="AM15" s="167"/>
      <c r="AN15" s="165"/>
      <c r="AO15" s="166"/>
      <c r="AP15" s="165"/>
      <c r="AQ15" s="165"/>
      <c r="AR15" s="165"/>
      <c r="AS15" s="165"/>
    </row>
    <row r="16" spans="1:45" s="135" customFormat="1" ht="40.200000000000003" customHeight="1">
      <c r="A16" s="162"/>
      <c r="B16" s="165"/>
      <c r="C16" s="165"/>
      <c r="D16" s="165"/>
      <c r="F16" s="165"/>
      <c r="G16" s="165" t="s">
        <v>268</v>
      </c>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7"/>
      <c r="AN16" s="165"/>
      <c r="AO16" s="166"/>
      <c r="AP16" s="165"/>
      <c r="AQ16" s="165"/>
      <c r="AR16" s="165"/>
      <c r="AS16" s="165"/>
    </row>
    <row r="17" spans="1:60" s="135" customFormat="1" ht="34.200000000000003" customHeight="1">
      <c r="A17" s="162"/>
      <c r="B17" s="165"/>
      <c r="C17" s="165"/>
      <c r="D17" s="165"/>
      <c r="E17" s="165"/>
      <c r="F17" s="165"/>
      <c r="G17" s="165"/>
      <c r="H17" s="165"/>
      <c r="I17" s="165"/>
      <c r="J17" s="165"/>
      <c r="K17" s="173"/>
      <c r="L17" s="173"/>
      <c r="M17" s="173"/>
      <c r="N17" s="173"/>
      <c r="O17" s="173"/>
      <c r="P17" s="173"/>
      <c r="Q17" s="169"/>
      <c r="R17" s="165" t="s">
        <v>10</v>
      </c>
      <c r="S17" s="169"/>
      <c r="T17" s="169"/>
      <c r="U17" s="169"/>
      <c r="V17" s="169"/>
      <c r="W17" s="169"/>
      <c r="X17" s="169"/>
      <c r="Y17" s="169"/>
      <c r="Z17" s="169"/>
      <c r="AA17" s="169"/>
      <c r="AB17" s="169"/>
      <c r="AC17" s="169"/>
      <c r="AD17" s="169"/>
      <c r="AE17" s="169"/>
      <c r="AF17" s="169"/>
      <c r="AG17" s="169"/>
      <c r="AH17" s="169"/>
      <c r="AI17" s="169"/>
      <c r="AJ17" s="169"/>
      <c r="AK17" s="165"/>
      <c r="AL17" s="165"/>
      <c r="AM17" s="167"/>
      <c r="AN17" s="165"/>
      <c r="AO17" s="166"/>
      <c r="AP17" s="165">
        <f>J20+2018</f>
        <v>2018</v>
      </c>
      <c r="AQ17" s="165"/>
      <c r="AR17" s="165"/>
      <c r="AS17" s="165"/>
    </row>
    <row r="18" spans="1:60" s="135" customFormat="1" ht="48.75" customHeight="1">
      <c r="A18" s="162"/>
      <c r="B18" s="168">
        <v>1</v>
      </c>
      <c r="C18" s="3419" t="s">
        <v>312</v>
      </c>
      <c r="D18" s="3419"/>
      <c r="E18" s="3419"/>
      <c r="F18" s="3419"/>
      <c r="G18" s="3419"/>
      <c r="H18" s="174">
        <f>C10</f>
        <v>0</v>
      </c>
      <c r="I18" s="174"/>
      <c r="J18" s="165"/>
      <c r="K18" s="173"/>
      <c r="L18" s="173"/>
      <c r="M18" s="173"/>
      <c r="N18" s="173"/>
      <c r="O18" s="173"/>
      <c r="P18" s="173"/>
      <c r="Q18" s="175"/>
      <c r="R18" s="175"/>
      <c r="S18" s="175"/>
      <c r="T18" s="175"/>
      <c r="U18" s="175"/>
      <c r="V18" s="175"/>
      <c r="W18" s="175"/>
      <c r="X18" s="175"/>
      <c r="Y18" s="175"/>
      <c r="Z18" s="175"/>
      <c r="AA18" s="175"/>
      <c r="AB18" s="175"/>
      <c r="AC18" s="175"/>
      <c r="AD18" s="175"/>
      <c r="AE18" s="175"/>
      <c r="AF18" s="175"/>
      <c r="AG18" s="175"/>
      <c r="AH18" s="175"/>
      <c r="AI18" s="175"/>
      <c r="AJ18" s="175"/>
      <c r="AK18" s="165"/>
      <c r="AL18" s="165"/>
      <c r="AM18" s="167"/>
      <c r="AN18" s="165">
        <v>3</v>
      </c>
      <c r="AO18" s="166"/>
      <c r="AP18" s="165">
        <f>J21+2018</f>
        <v>2018</v>
      </c>
      <c r="AQ18" s="165"/>
      <c r="AR18" s="165"/>
      <c r="AS18" s="165"/>
    </row>
    <row r="19" spans="1:60" s="135" customFormat="1" ht="48.75" customHeight="1">
      <c r="A19" s="162"/>
      <c r="B19" s="168">
        <v>2</v>
      </c>
      <c r="C19" s="3419" t="s">
        <v>313</v>
      </c>
      <c r="D19" s="3419"/>
      <c r="E19" s="3419"/>
      <c r="F19" s="3419"/>
      <c r="G19" s="3419"/>
      <c r="H19" s="173"/>
      <c r="I19" s="172"/>
      <c r="J19" s="173" t="s">
        <v>13</v>
      </c>
      <c r="K19" s="173"/>
      <c r="L19" s="173"/>
      <c r="M19" s="176"/>
      <c r="N19" s="173"/>
      <c r="O19" s="173"/>
      <c r="P19" s="173"/>
      <c r="Q19" s="169"/>
      <c r="R19" s="173" t="s">
        <v>14</v>
      </c>
      <c r="S19" s="173"/>
      <c r="T19" s="173"/>
      <c r="U19" s="173"/>
      <c r="V19" s="173"/>
      <c r="W19" s="173"/>
      <c r="X19" s="173"/>
      <c r="Y19" s="169"/>
      <c r="Z19" s="173" t="s">
        <v>231</v>
      </c>
      <c r="AA19" s="173"/>
      <c r="AB19" s="176"/>
      <c r="AC19" s="169"/>
      <c r="AD19" s="3483"/>
      <c r="AE19" s="3483"/>
      <c r="AF19" s="3483"/>
      <c r="AG19" s="3483"/>
      <c r="AH19" s="3483"/>
      <c r="AI19" s="3483"/>
      <c r="AJ19" s="3483"/>
      <c r="AK19" s="176" t="s">
        <v>85</v>
      </c>
      <c r="AL19" s="165"/>
      <c r="AM19" s="167"/>
      <c r="AN19" s="165"/>
      <c r="AO19" s="166"/>
      <c r="AP19" s="165"/>
      <c r="AQ19" s="165"/>
      <c r="AR19" s="165"/>
      <c r="AS19" s="165"/>
    </row>
    <row r="20" spans="1:60" s="135" customFormat="1" ht="48.75" customHeight="1">
      <c r="A20" s="162"/>
      <c r="B20" s="168">
        <v>3</v>
      </c>
      <c r="C20" s="3419" t="s">
        <v>314</v>
      </c>
      <c r="D20" s="3419"/>
      <c r="E20" s="3419"/>
      <c r="F20" s="3419"/>
      <c r="G20" s="3419"/>
      <c r="H20" s="3369" t="s">
        <v>1</v>
      </c>
      <c r="I20" s="3369"/>
      <c r="J20" s="172">
        <f>①利用!M20</f>
        <v>0</v>
      </c>
      <c r="K20" s="166" t="s">
        <v>2</v>
      </c>
      <c r="L20" s="238">
        <f>①利用!O20</f>
        <v>0</v>
      </c>
      <c r="M20" s="171" t="s">
        <v>3</v>
      </c>
      <c r="N20" s="238">
        <f>①利用!Q20</f>
        <v>0</v>
      </c>
      <c r="O20" s="166" t="s">
        <v>4</v>
      </c>
      <c r="P20" s="166" t="s">
        <v>15</v>
      </c>
      <c r="Q20" s="3480" t="str">
        <f>IF(J20="","",(TEXT(DATE(J20+2018,L20,N20),"aaa")))</f>
        <v>木</v>
      </c>
      <c r="R20" s="3480"/>
      <c r="S20" s="165" t="s">
        <v>16</v>
      </c>
      <c r="T20" s="169">
        <f>①利用!W20</f>
        <v>0</v>
      </c>
      <c r="U20" s="166" t="s">
        <v>19</v>
      </c>
      <c r="V20" s="177">
        <f>①利用!Y20</f>
        <v>0</v>
      </c>
      <c r="W20" s="165" t="s">
        <v>20</v>
      </c>
      <c r="X20" s="165" t="s">
        <v>21</v>
      </c>
      <c r="Y20" s="165"/>
      <c r="Z20" s="171" t="s">
        <v>15</v>
      </c>
      <c r="AA20" s="3484">
        <f>①利用!AD20</f>
        <v>0</v>
      </c>
      <c r="AB20" s="3484"/>
      <c r="AC20" s="165" t="s">
        <v>16</v>
      </c>
      <c r="AD20" s="3369" t="s">
        <v>136</v>
      </c>
      <c r="AE20" s="3369"/>
      <c r="AF20" s="3484">
        <f>①利用!AI20</f>
        <v>1</v>
      </c>
      <c r="AG20" s="3484"/>
      <c r="AH20" s="168" t="s">
        <v>16</v>
      </c>
      <c r="AI20" s="165" t="s">
        <v>4</v>
      </c>
      <c r="AJ20" s="165"/>
      <c r="AK20" s="165"/>
      <c r="AL20" s="165"/>
      <c r="AM20" s="167"/>
      <c r="AN20" s="165"/>
      <c r="AO20" s="166"/>
      <c r="AP20" s="165"/>
      <c r="AQ20" s="165"/>
      <c r="AR20" s="165"/>
      <c r="AS20" s="165"/>
      <c r="BH20" s="135" t="s">
        <v>315</v>
      </c>
    </row>
    <row r="21" spans="1:60" s="135" customFormat="1" ht="48.75" customHeight="1">
      <c r="A21" s="162"/>
      <c r="B21" s="168"/>
      <c r="C21" s="168"/>
      <c r="D21" s="168"/>
      <c r="E21" s="168"/>
      <c r="F21" s="168"/>
      <c r="G21" s="168"/>
      <c r="H21" s="3369" t="s">
        <v>1</v>
      </c>
      <c r="I21" s="3369"/>
      <c r="J21" s="172">
        <f>①利用!M21</f>
        <v>0</v>
      </c>
      <c r="K21" s="166" t="s">
        <v>2</v>
      </c>
      <c r="L21" s="238">
        <f>①利用!O21</f>
        <v>0</v>
      </c>
      <c r="M21" s="171" t="s">
        <v>3</v>
      </c>
      <c r="N21" s="238">
        <f>①利用!Q21</f>
        <v>0</v>
      </c>
      <c r="O21" s="166" t="s">
        <v>4</v>
      </c>
      <c r="P21" s="166" t="s">
        <v>15</v>
      </c>
      <c r="Q21" s="3480" t="str">
        <f>IF(J21="","",(TEXT(DATE(J21+2018,L21,N21),"aaa")))</f>
        <v>木</v>
      </c>
      <c r="R21" s="3480"/>
      <c r="S21" s="165" t="s">
        <v>16</v>
      </c>
      <c r="T21" s="169">
        <f>①利用!W21</f>
        <v>0</v>
      </c>
      <c r="U21" s="166" t="s">
        <v>19</v>
      </c>
      <c r="V21" s="177">
        <f>①利用!Y21</f>
        <v>0</v>
      </c>
      <c r="W21" s="165" t="s">
        <v>20</v>
      </c>
      <c r="X21" s="165" t="s">
        <v>23</v>
      </c>
      <c r="Y21" s="165"/>
      <c r="Z21" s="166"/>
      <c r="AA21" s="165"/>
      <c r="AB21" s="165"/>
      <c r="AC21" s="3419" t="s">
        <v>24</v>
      </c>
      <c r="AD21" s="3419"/>
      <c r="AE21" s="3419"/>
      <c r="AF21" s="3419"/>
      <c r="AG21" s="3419"/>
      <c r="AH21" s="3419"/>
      <c r="AI21" s="3419"/>
      <c r="AJ21" s="165"/>
      <c r="AK21" s="165"/>
      <c r="AL21" s="165"/>
      <c r="AM21" s="167"/>
      <c r="AN21" s="165"/>
      <c r="AO21" s="166"/>
      <c r="AP21" s="165"/>
      <c r="AQ21" s="165"/>
      <c r="AR21" s="165"/>
      <c r="AS21" s="165"/>
    </row>
    <row r="22" spans="1:60" ht="33" customHeight="1">
      <c r="A22" s="20"/>
      <c r="B22" s="181">
        <v>4</v>
      </c>
      <c r="C22" s="3481" t="s">
        <v>270</v>
      </c>
      <c r="D22" s="3481"/>
      <c r="E22" s="3481"/>
      <c r="F22" s="3481"/>
      <c r="G22" s="3481"/>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7"/>
      <c r="AN22" s="165"/>
      <c r="AO22" s="166"/>
      <c r="AP22" s="165"/>
      <c r="AQ22" s="165"/>
      <c r="AR22" s="165"/>
      <c r="AS22" s="165"/>
    </row>
    <row r="23" spans="1:60" ht="12" customHeight="1">
      <c r="A23" s="20"/>
      <c r="F23" s="178"/>
      <c r="G23" s="30"/>
      <c r="H23" s="30"/>
      <c r="I23" s="30"/>
      <c r="J23" s="30"/>
      <c r="K23" s="30"/>
      <c r="L23" s="30"/>
      <c r="M23" s="240"/>
      <c r="N23" s="30"/>
      <c r="O23" s="30"/>
      <c r="P23" s="30"/>
      <c r="Q23" s="30"/>
      <c r="R23" s="30"/>
      <c r="S23" s="30"/>
      <c r="T23" s="30"/>
      <c r="U23" s="30"/>
      <c r="V23" s="30"/>
      <c r="W23" s="30"/>
      <c r="X23" s="30"/>
      <c r="Y23" s="30"/>
      <c r="Z23" s="30"/>
      <c r="AA23" s="30"/>
      <c r="AB23" s="30"/>
      <c r="AC23" s="240"/>
      <c r="AD23" s="240"/>
      <c r="AE23" s="240"/>
      <c r="AF23" s="30"/>
      <c r="AG23" s="30"/>
      <c r="AH23" s="30"/>
      <c r="AI23" s="30"/>
      <c r="AJ23" s="30"/>
      <c r="AM23" s="19"/>
      <c r="AN23" s="165"/>
    </row>
    <row r="24" spans="1:60" ht="35.25" customHeight="1">
      <c r="A24" s="20"/>
      <c r="G24" s="3399"/>
      <c r="H24" s="3400"/>
      <c r="I24" s="3400"/>
      <c r="J24" s="3400"/>
      <c r="K24" s="3400"/>
      <c r="L24" s="3401"/>
      <c r="M24" s="28"/>
      <c r="N24" s="3535" t="s">
        <v>25</v>
      </c>
      <c r="O24" s="3533"/>
      <c r="P24" s="3533"/>
      <c r="Q24" s="3533"/>
      <c r="R24" s="3533"/>
      <c r="S24" s="3533"/>
      <c r="T24" s="3533"/>
      <c r="U24" s="3533"/>
      <c r="V24" s="3533" t="s">
        <v>26</v>
      </c>
      <c r="W24" s="3533"/>
      <c r="X24" s="3533"/>
      <c r="Y24" s="3533"/>
      <c r="Z24" s="3533"/>
      <c r="AA24" s="3533"/>
      <c r="AB24" s="3534"/>
      <c r="AC24" s="239"/>
      <c r="AD24" s="3535" t="s">
        <v>235</v>
      </c>
      <c r="AE24" s="3533"/>
      <c r="AF24" s="3533"/>
      <c r="AG24" s="3533"/>
      <c r="AH24" s="3533"/>
      <c r="AI24" s="3533"/>
      <c r="AJ24" s="3533"/>
      <c r="AK24" s="3533"/>
      <c r="AL24" s="3536"/>
      <c r="AM24" s="19"/>
      <c r="AN24" s="165"/>
    </row>
    <row r="25" spans="1:60" ht="52.5" customHeight="1">
      <c r="A25" s="20"/>
      <c r="G25" s="3405" t="s">
        <v>28</v>
      </c>
      <c r="H25" s="3406"/>
      <c r="I25" s="3406"/>
      <c r="J25" s="3406"/>
      <c r="K25" s="3406"/>
      <c r="L25" s="3407"/>
      <c r="M25" s="245"/>
      <c r="N25" s="245"/>
      <c r="O25" s="246"/>
      <c r="P25" s="246"/>
      <c r="Q25" s="3537">
        <f>①利用!N23</f>
        <v>0</v>
      </c>
      <c r="R25" s="3537"/>
      <c r="S25" s="3537"/>
      <c r="T25" s="3537"/>
      <c r="U25" s="247" t="s">
        <v>29</v>
      </c>
      <c r="V25" s="244"/>
      <c r="W25" s="246"/>
      <c r="X25" s="3537">
        <f>①利用!V23</f>
        <v>0</v>
      </c>
      <c r="Y25" s="3537"/>
      <c r="Z25" s="3537"/>
      <c r="AA25" s="3542" t="s">
        <v>29</v>
      </c>
      <c r="AB25" s="3543"/>
      <c r="AC25" s="252"/>
      <c r="AD25" s="3545">
        <f>SUM(Q25,X25)</f>
        <v>0</v>
      </c>
      <c r="AE25" s="3546"/>
      <c r="AF25" s="3546"/>
      <c r="AG25" s="3546"/>
      <c r="AH25" s="3546"/>
      <c r="AI25" s="3546"/>
      <c r="AJ25" s="3546"/>
      <c r="AK25" s="3547"/>
      <c r="AL25" s="248" t="s">
        <v>29</v>
      </c>
      <c r="AM25" s="19"/>
      <c r="AN25" s="165"/>
      <c r="AO25" s="92">
        <v>1</v>
      </c>
      <c r="AP25" s="8">
        <f>DATE(AP17,L20,N20)</f>
        <v>43069</v>
      </c>
      <c r="AQ25" s="6" t="str">
        <f>TEXT(AP25,"aaa")</f>
        <v>木</v>
      </c>
      <c r="AR25" s="86">
        <v>43069</v>
      </c>
    </row>
    <row r="26" spans="1:60" ht="52.5" customHeight="1">
      <c r="A26" s="20"/>
      <c r="G26" s="3489" t="s">
        <v>30</v>
      </c>
      <c r="H26" s="3369"/>
      <c r="I26" s="3369"/>
      <c r="J26" s="3369"/>
      <c r="K26" s="3369"/>
      <c r="L26" s="3583"/>
      <c r="O26" s="249"/>
      <c r="P26" s="249"/>
      <c r="Q26" s="3581">
        <f>①利用!N24</f>
        <v>0</v>
      </c>
      <c r="R26" s="3581"/>
      <c r="S26" s="3581"/>
      <c r="T26" s="3581"/>
      <c r="U26" s="250" t="s">
        <v>29</v>
      </c>
      <c r="V26" s="251"/>
      <c r="W26" s="109"/>
      <c r="X26" s="3531">
        <f>①利用!V24</f>
        <v>0</v>
      </c>
      <c r="Y26" s="3531"/>
      <c r="Z26" s="3531"/>
      <c r="AA26" s="3408" t="s">
        <v>29</v>
      </c>
      <c r="AB26" s="3544"/>
      <c r="AC26" s="20"/>
      <c r="AD26" s="3538">
        <f>SUM(Q26,X26)</f>
        <v>0</v>
      </c>
      <c r="AE26" s="3539"/>
      <c r="AF26" s="3539"/>
      <c r="AG26" s="3539"/>
      <c r="AH26" s="3539"/>
      <c r="AI26" s="3539"/>
      <c r="AJ26" s="3539"/>
      <c r="AK26" s="3540"/>
      <c r="AL26" s="110" t="s">
        <v>29</v>
      </c>
      <c r="AM26" s="19"/>
      <c r="AN26" s="165"/>
      <c r="AO26" s="92">
        <v>2</v>
      </c>
      <c r="AP26" s="8">
        <f>AP25+1</f>
        <v>43070</v>
      </c>
      <c r="AQ26" s="6" t="str">
        <f>TEXT(AP26,"aaa")</f>
        <v>金</v>
      </c>
      <c r="AR26" s="86">
        <v>43070</v>
      </c>
    </row>
    <row r="27" spans="1:60" ht="52.5" customHeight="1">
      <c r="A27" s="20"/>
      <c r="C27" s="24"/>
      <c r="D27" s="24"/>
      <c r="G27" s="3363" t="s">
        <v>31</v>
      </c>
      <c r="H27" s="3364"/>
      <c r="I27" s="3364"/>
      <c r="J27" s="3364"/>
      <c r="K27" s="3364"/>
      <c r="L27" s="3365"/>
      <c r="M27" s="133"/>
      <c r="N27" s="133"/>
      <c r="O27" s="105"/>
      <c r="P27" s="105"/>
      <c r="Q27" s="3532">
        <f>①利用!N25</f>
        <v>0</v>
      </c>
      <c r="R27" s="3532"/>
      <c r="S27" s="3532"/>
      <c r="T27" s="3532"/>
      <c r="U27" s="101" t="s">
        <v>29</v>
      </c>
      <c r="V27" s="112"/>
      <c r="W27" s="105"/>
      <c r="X27" s="3532">
        <f>①利用!V25</f>
        <v>0</v>
      </c>
      <c r="Y27" s="3532"/>
      <c r="Z27" s="3532"/>
      <c r="AA27" s="3359" t="s">
        <v>29</v>
      </c>
      <c r="AB27" s="3541"/>
      <c r="AC27" s="253"/>
      <c r="AD27" s="3525">
        <f>SUM(Q27,X27)</f>
        <v>0</v>
      </c>
      <c r="AE27" s="3526"/>
      <c r="AF27" s="3526"/>
      <c r="AG27" s="3526"/>
      <c r="AH27" s="3526"/>
      <c r="AI27" s="3526"/>
      <c r="AJ27" s="3526"/>
      <c r="AK27" s="3527"/>
      <c r="AL27" s="107" t="s">
        <v>29</v>
      </c>
      <c r="AM27" s="19"/>
      <c r="AN27" s="165"/>
      <c r="AO27" s="92">
        <v>3</v>
      </c>
      <c r="AP27" s="8">
        <f>DATE(AP18,L21,N21)</f>
        <v>43069</v>
      </c>
      <c r="AQ27" s="6" t="str">
        <f>TEXT(AP27,"aaa")</f>
        <v>木</v>
      </c>
      <c r="AR27" s="86">
        <v>43069</v>
      </c>
    </row>
    <row r="28" spans="1:60" ht="52.5" customHeight="1">
      <c r="A28" s="87"/>
      <c r="B28" s="24"/>
      <c r="C28" s="24"/>
      <c r="D28" s="24"/>
      <c r="G28" s="3363" t="s">
        <v>32</v>
      </c>
      <c r="H28" s="3364"/>
      <c r="I28" s="3364"/>
      <c r="J28" s="3364"/>
      <c r="K28" s="3364"/>
      <c r="L28" s="3365"/>
      <c r="M28" s="133"/>
      <c r="N28" s="133"/>
      <c r="O28" s="105"/>
      <c r="P28" s="105"/>
      <c r="Q28" s="3532">
        <f>①利用!N26</f>
        <v>0</v>
      </c>
      <c r="R28" s="3532"/>
      <c r="S28" s="3532"/>
      <c r="T28" s="3532"/>
      <c r="U28" s="101" t="s">
        <v>29</v>
      </c>
      <c r="V28" s="112"/>
      <c r="W28" s="105"/>
      <c r="X28" s="3532">
        <f>①利用!V26</f>
        <v>0</v>
      </c>
      <c r="Y28" s="3532"/>
      <c r="Z28" s="3532"/>
      <c r="AA28" s="3359" t="s">
        <v>29</v>
      </c>
      <c r="AB28" s="3541"/>
      <c r="AC28" s="20"/>
      <c r="AD28" s="3538">
        <f>SUM(Q28,X28)</f>
        <v>0</v>
      </c>
      <c r="AE28" s="3539"/>
      <c r="AF28" s="3539"/>
      <c r="AG28" s="3539"/>
      <c r="AH28" s="3539"/>
      <c r="AI28" s="3539"/>
      <c r="AJ28" s="3539"/>
      <c r="AK28" s="3540"/>
      <c r="AL28" s="107" t="s">
        <v>29</v>
      </c>
      <c r="AM28" s="19"/>
      <c r="AN28" s="165"/>
      <c r="AO28" s="92"/>
      <c r="AP28" s="8">
        <f>AP27+AA20-2</f>
        <v>43067</v>
      </c>
      <c r="AQ28" s="6" t="str">
        <f>TEXT(AP28,"aaa")</f>
        <v>火</v>
      </c>
      <c r="AR28" s="86">
        <v>43067</v>
      </c>
    </row>
    <row r="29" spans="1:60" ht="26.25" customHeight="1">
      <c r="A29" s="87"/>
      <c r="B29" s="24"/>
      <c r="C29" s="24"/>
      <c r="D29" s="24"/>
      <c r="G29" s="3556" t="s">
        <v>78</v>
      </c>
      <c r="H29" s="3557"/>
      <c r="I29" s="1624" t="s">
        <v>137</v>
      </c>
      <c r="J29" s="3557" t="s">
        <v>138</v>
      </c>
      <c r="K29" s="3557"/>
      <c r="L29" s="3582"/>
      <c r="N29" s="3578">
        <f>①利用!N27</f>
        <v>0</v>
      </c>
      <c r="O29" s="3579"/>
      <c r="P29" s="3549" t="s">
        <v>240</v>
      </c>
      <c r="Q29" s="3549"/>
      <c r="R29" s="3551">
        <f>①利用!Q27</f>
        <v>0</v>
      </c>
      <c r="S29" s="3552"/>
      <c r="T29" s="3552"/>
      <c r="U29" s="3408" t="s">
        <v>29</v>
      </c>
      <c r="V29" s="3561">
        <f>①利用!V27</f>
        <v>0</v>
      </c>
      <c r="W29" s="3562"/>
      <c r="X29" s="3389" t="s">
        <v>240</v>
      </c>
      <c r="Y29" s="3565">
        <f>①利用!Z27</f>
        <v>0</v>
      </c>
      <c r="Z29" s="3566"/>
      <c r="AA29" s="3359" t="s">
        <v>29</v>
      </c>
      <c r="AB29" s="3541"/>
      <c r="AC29" s="254"/>
      <c r="AD29" s="3572">
        <f>SUM(N29,V29)</f>
        <v>0</v>
      </c>
      <c r="AE29" s="3573"/>
      <c r="AF29" s="3574"/>
      <c r="AG29" s="3394" t="s">
        <v>240</v>
      </c>
      <c r="AH29" s="3395"/>
      <c r="AI29" s="3525">
        <f>SUM(R29,Y29)</f>
        <v>0</v>
      </c>
      <c r="AJ29" s="3526"/>
      <c r="AK29" s="3527"/>
      <c r="AL29" s="3349" t="s">
        <v>29</v>
      </c>
      <c r="AM29" s="19"/>
      <c r="AN29" s="165"/>
    </row>
    <row r="30" spans="1:60" ht="26.25" customHeight="1">
      <c r="A30" s="87"/>
      <c r="B30" s="24"/>
      <c r="C30" s="24"/>
      <c r="D30" s="24"/>
      <c r="G30" s="3556"/>
      <c r="H30" s="3557"/>
      <c r="I30" s="1624"/>
      <c r="J30" s="3557"/>
      <c r="K30" s="3557"/>
      <c r="L30" s="3582"/>
      <c r="M30" s="90"/>
      <c r="N30" s="3580"/>
      <c r="O30" s="3564"/>
      <c r="P30" s="3550"/>
      <c r="Q30" s="3550"/>
      <c r="R30" s="3553"/>
      <c r="S30" s="3553"/>
      <c r="T30" s="3553"/>
      <c r="U30" s="3554"/>
      <c r="V30" s="3563"/>
      <c r="W30" s="3564"/>
      <c r="X30" s="3569"/>
      <c r="Y30" s="3567"/>
      <c r="Z30" s="3568"/>
      <c r="AA30" s="3554"/>
      <c r="AB30" s="3555"/>
      <c r="AC30" s="241"/>
      <c r="AD30" s="3575"/>
      <c r="AE30" s="3576"/>
      <c r="AF30" s="3577"/>
      <c r="AG30" s="3570"/>
      <c r="AH30" s="3571"/>
      <c r="AI30" s="3528"/>
      <c r="AJ30" s="3529"/>
      <c r="AK30" s="3530"/>
      <c r="AL30" s="1650"/>
      <c r="AM30" s="19"/>
      <c r="AN30" s="165"/>
    </row>
    <row r="31" spans="1:60" ht="53.25" customHeight="1">
      <c r="A31" s="87"/>
      <c r="B31" s="24"/>
      <c r="C31" s="24"/>
      <c r="D31" s="24"/>
      <c r="G31" s="3366" t="s">
        <v>234</v>
      </c>
      <c r="H31" s="3367"/>
      <c r="I31" s="3367"/>
      <c r="J31" s="3367"/>
      <c r="K31" s="3367"/>
      <c r="L31" s="3444"/>
      <c r="M31" s="90"/>
      <c r="N31" s="3560">
        <f>SUM(N25:R29,)</f>
        <v>0</v>
      </c>
      <c r="O31" s="3560"/>
      <c r="P31" s="3560"/>
      <c r="Q31" s="3560"/>
      <c r="R31" s="3560"/>
      <c r="S31" s="3560"/>
      <c r="T31" s="3560"/>
      <c r="U31" s="242" t="s">
        <v>29</v>
      </c>
      <c r="V31" s="3559">
        <f>SUM(V25:Z29)</f>
        <v>0</v>
      </c>
      <c r="W31" s="3560"/>
      <c r="X31" s="3560"/>
      <c r="Y31" s="3560"/>
      <c r="Z31" s="3560"/>
      <c r="AA31" s="3558" t="s">
        <v>29</v>
      </c>
      <c r="AB31" s="3558"/>
      <c r="AC31" s="239"/>
      <c r="AD31" s="3548">
        <f>SUM(AD25:AK29)</f>
        <v>0</v>
      </c>
      <c r="AE31" s="3548"/>
      <c r="AF31" s="3548"/>
      <c r="AG31" s="3548"/>
      <c r="AH31" s="3548"/>
      <c r="AI31" s="3548"/>
      <c r="AJ31" s="3548"/>
      <c r="AK31" s="3548"/>
      <c r="AL31" s="91" t="s">
        <v>29</v>
      </c>
      <c r="AM31" s="243"/>
      <c r="AN31" s="165"/>
      <c r="AO31" s="93" t="s">
        <v>29</v>
      </c>
      <c r="AP31" s="93" t="s">
        <v>29</v>
      </c>
      <c r="AQ31" s="93" t="s">
        <v>29</v>
      </c>
      <c r="AR31" s="133" t="s">
        <v>29</v>
      </c>
    </row>
    <row r="32" spans="1:60" ht="15.75" customHeight="1">
      <c r="A32" s="88"/>
      <c r="B32" s="89"/>
      <c r="C32" s="89"/>
      <c r="D32" s="89"/>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1"/>
      <c r="AN32" s="165"/>
      <c r="AO32" s="96"/>
      <c r="AP32" s="90"/>
      <c r="AQ32" s="90"/>
      <c r="AR32" s="90"/>
    </row>
    <row r="33" spans="1:41" ht="10.95" customHeight="1">
      <c r="A33" s="24"/>
      <c r="B33" s="24"/>
      <c r="C33" s="24"/>
      <c r="D33" s="24"/>
      <c r="AN33" s="165"/>
    </row>
    <row r="34" spans="1:41" s="165" customFormat="1" ht="25.5" customHeight="1">
      <c r="A34" s="183"/>
      <c r="B34" s="3368" t="s">
        <v>161</v>
      </c>
      <c r="C34" s="3368"/>
      <c r="D34" s="168" t="s">
        <v>162</v>
      </c>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O34" s="166"/>
    </row>
    <row r="35" spans="1:41" s="165" customFormat="1" ht="25.5" customHeight="1">
      <c r="B35" s="168"/>
      <c r="C35" s="166"/>
      <c r="D35" s="165" t="s">
        <v>163</v>
      </c>
      <c r="AC35" s="169"/>
      <c r="AD35" s="169"/>
      <c r="AE35" s="169"/>
      <c r="AF35" s="169"/>
      <c r="AG35" s="169"/>
      <c r="AH35" s="169"/>
      <c r="AI35" s="169"/>
      <c r="AJ35" s="169"/>
      <c r="AO35" s="166"/>
    </row>
    <row r="36" spans="1:41" s="165" customFormat="1" ht="25.5" customHeight="1">
      <c r="B36" s="168"/>
      <c r="C36" s="166"/>
      <c r="D36" s="165" t="s">
        <v>164</v>
      </c>
      <c r="AC36" s="169"/>
      <c r="AD36" s="169"/>
      <c r="AE36" s="169"/>
      <c r="AF36" s="169"/>
      <c r="AG36" s="169"/>
      <c r="AH36" s="169"/>
      <c r="AI36" s="169"/>
      <c r="AJ36" s="169"/>
      <c r="AO36" s="166"/>
    </row>
    <row r="37" spans="1:41" s="165" customFormat="1" ht="25.5" customHeight="1">
      <c r="B37" s="168"/>
      <c r="C37" s="166"/>
      <c r="D37" s="165" t="s">
        <v>165</v>
      </c>
      <c r="AO37" s="166"/>
    </row>
    <row r="38" spans="1:41" s="165" customFormat="1" ht="25.5" customHeight="1">
      <c r="B38" s="168"/>
      <c r="C38" s="166"/>
      <c r="D38" s="183" t="s">
        <v>166</v>
      </c>
      <c r="E38" s="183"/>
      <c r="F38" s="183"/>
      <c r="G38" s="183"/>
      <c r="H38" s="183"/>
      <c r="I38" s="183"/>
      <c r="J38" s="183"/>
      <c r="K38" s="168"/>
      <c r="L38" s="168"/>
      <c r="M38" s="168"/>
      <c r="N38" s="168"/>
      <c r="O38" s="168"/>
      <c r="P38" s="168"/>
      <c r="Q38" s="168"/>
      <c r="R38" s="168"/>
      <c r="S38" s="168"/>
      <c r="T38" s="168"/>
      <c r="U38" s="168"/>
      <c r="V38" s="168"/>
      <c r="W38" s="168"/>
      <c r="X38" s="168"/>
      <c r="Y38" s="168"/>
      <c r="Z38" s="168"/>
      <c r="AA38" s="168"/>
      <c r="AB38" s="168"/>
      <c r="AO38" s="166"/>
    </row>
    <row r="39" spans="1:41" s="135" customFormat="1" ht="20.25" customHeight="1">
      <c r="AO39" s="161"/>
    </row>
  </sheetData>
  <sheetProtection selectLockedCells="1"/>
  <mergeCells count="66">
    <mergeCell ref="G31:L31"/>
    <mergeCell ref="N31:T31"/>
    <mergeCell ref="C20:G20"/>
    <mergeCell ref="N29:O30"/>
    <mergeCell ref="C22:G22"/>
    <mergeCell ref="Q27:T27"/>
    <mergeCell ref="Q28:T28"/>
    <mergeCell ref="Q25:T25"/>
    <mergeCell ref="N24:U24"/>
    <mergeCell ref="Q26:T26"/>
    <mergeCell ref="J29:L30"/>
    <mergeCell ref="G24:L24"/>
    <mergeCell ref="G25:L25"/>
    <mergeCell ref="G26:L26"/>
    <mergeCell ref="G27:L27"/>
    <mergeCell ref="G28:L28"/>
    <mergeCell ref="AD31:AK31"/>
    <mergeCell ref="AL29:AL30"/>
    <mergeCell ref="B34:C34"/>
    <mergeCell ref="P29:Q30"/>
    <mergeCell ref="R29:T30"/>
    <mergeCell ref="AA29:AB30"/>
    <mergeCell ref="G29:H30"/>
    <mergeCell ref="I29:I30"/>
    <mergeCell ref="AA31:AB31"/>
    <mergeCell ref="V31:Z31"/>
    <mergeCell ref="V29:W30"/>
    <mergeCell ref="Y29:Z30"/>
    <mergeCell ref="X29:X30"/>
    <mergeCell ref="U29:U30"/>
    <mergeCell ref="AG29:AH30"/>
    <mergeCell ref="AD29:AF30"/>
    <mergeCell ref="AI29:AK30"/>
    <mergeCell ref="X26:Z26"/>
    <mergeCell ref="X27:Z27"/>
    <mergeCell ref="X28:Z28"/>
    <mergeCell ref="V24:AB24"/>
    <mergeCell ref="AD24:AL24"/>
    <mergeCell ref="X25:Z25"/>
    <mergeCell ref="AD28:AK28"/>
    <mergeCell ref="AA28:AB28"/>
    <mergeCell ref="AA27:AB27"/>
    <mergeCell ref="AA25:AB25"/>
    <mergeCell ref="AA26:AB26"/>
    <mergeCell ref="AD25:AK25"/>
    <mergeCell ref="AD26:AK26"/>
    <mergeCell ref="AD27:AK27"/>
    <mergeCell ref="L8:W9"/>
    <mergeCell ref="C10:AB10"/>
    <mergeCell ref="H11:AE11"/>
    <mergeCell ref="C18:G18"/>
    <mergeCell ref="AC21:AI21"/>
    <mergeCell ref="H21:I21"/>
    <mergeCell ref="Q21:R21"/>
    <mergeCell ref="H20:I20"/>
    <mergeCell ref="Q20:R20"/>
    <mergeCell ref="AA20:AB20"/>
    <mergeCell ref="AD19:AJ19"/>
    <mergeCell ref="AD20:AE20"/>
    <mergeCell ref="AF20:AG20"/>
    <mergeCell ref="C19:G19"/>
    <mergeCell ref="AH6:AK6"/>
    <mergeCell ref="Y7:AA7"/>
    <mergeCell ref="AI7:AJ7"/>
    <mergeCell ref="AF7:AH7"/>
    <mergeCell ref="AB7:AC7"/>
  </mergeCells>
  <phoneticPr fontId="2"/>
  <conditionalFormatting sqref="AB7:AC7">
    <cfRule type="containsBlanks" dxfId="1" priority="3">
      <formula>LEN(TRIM(AB7))=0</formula>
    </cfRule>
  </conditionalFormatting>
  <conditionalFormatting sqref="AF20:AG20">
    <cfRule type="cellIs" dxfId="0" priority="404" operator="equal">
      <formula>#REF!</formula>
    </cfRule>
  </conditionalFormatting>
  <dataValidations count="2">
    <dataValidation errorStyle="information" allowBlank="1" showInputMessage="1" showErrorMessage="1" sqref="C10:AB10 H11:AE11" xr:uid="{00000000-0002-0000-0A00-000000000000}"/>
    <dataValidation errorStyle="warning" allowBlank="1" showInputMessage="1" showErrorMessage="1" sqref="Q25:T28 X25:Z28 N29:O30 R29:T30 V29:W30 Y29:Z30" xr:uid="{00000000-0002-0000-0A00-000001000000}"/>
  </dataValidations>
  <pageMargins left="0.59055118110236227" right="0.11811023622047245" top="0.55118110236220474" bottom="0.55118110236220474" header="0.31496062992125984" footer="0.31496062992125984"/>
  <pageSetup paperSize="9" scale="69" orientation="portrait" blackAndWhite="1" errors="blank" r:id="rId1"/>
  <rowBreaks count="1" manualBreakCount="1">
    <brk id="38"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14</xdr:col>
                    <xdr:colOff>137160</xdr:colOff>
                    <xdr:row>18</xdr:row>
                    <xdr:rowOff>152400</xdr:rowOff>
                  </from>
                  <to>
                    <xdr:col>17</xdr:col>
                    <xdr:colOff>60960</xdr:colOff>
                    <xdr:row>18</xdr:row>
                    <xdr:rowOff>480060</xdr:rowOff>
                  </to>
                </anchor>
              </controlPr>
            </control>
          </mc:Choice>
        </mc:AlternateContent>
        <mc:AlternateContent xmlns:mc="http://schemas.openxmlformats.org/markup-compatibility/2006">
          <mc:Choice Requires="x14">
            <control shapeId="15362" r:id="rId5" name="Check Box 2">
              <controlPr locked="0" defaultSize="0" autoFill="0" autoLine="0" autoPict="0">
                <anchor moveWithCells="1">
                  <from>
                    <xdr:col>23</xdr:col>
                    <xdr:colOff>106680</xdr:colOff>
                    <xdr:row>18</xdr:row>
                    <xdr:rowOff>175260</xdr:rowOff>
                  </from>
                  <to>
                    <xdr:col>24</xdr:col>
                    <xdr:colOff>152400</xdr:colOff>
                    <xdr:row>18</xdr:row>
                    <xdr:rowOff>480060</xdr:rowOff>
                  </to>
                </anchor>
              </controlPr>
            </control>
          </mc:Choice>
        </mc:AlternateContent>
        <mc:AlternateContent xmlns:mc="http://schemas.openxmlformats.org/markup-compatibility/2006">
          <mc:Choice Requires="x14">
            <control shapeId="15363" r:id="rId6" name="Check Box 3">
              <controlPr locked="0" defaultSize="0" autoFill="0" autoLine="0" autoPict="0">
                <anchor moveWithCells="1">
                  <from>
                    <xdr:col>26</xdr:col>
                    <xdr:colOff>22860</xdr:colOff>
                    <xdr:row>20</xdr:row>
                    <xdr:rowOff>137160</xdr:rowOff>
                  </from>
                  <to>
                    <xdr:col>27</xdr:col>
                    <xdr:colOff>144780</xdr:colOff>
                    <xdr:row>20</xdr:row>
                    <xdr:rowOff>495300</xdr:rowOff>
                  </to>
                </anchor>
              </controlPr>
            </control>
          </mc:Choice>
        </mc:AlternateContent>
        <mc:AlternateContent xmlns:mc="http://schemas.openxmlformats.org/markup-compatibility/2006">
          <mc:Choice Requires="x14">
            <control shapeId="15364" r:id="rId7" name="Check Box 4">
              <controlPr locked="0" defaultSize="0" autoFill="0" autoLine="0" autoPict="0">
                <anchor moveWithCells="1">
                  <from>
                    <xdr:col>8</xdr:col>
                    <xdr:colOff>0</xdr:colOff>
                    <xdr:row>18</xdr:row>
                    <xdr:rowOff>144780</xdr:rowOff>
                  </from>
                  <to>
                    <xdr:col>9</xdr:col>
                    <xdr:colOff>22860</xdr:colOff>
                    <xdr:row>18</xdr:row>
                    <xdr:rowOff>480060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FF0000"/>
    <pageSetUpPr fitToPage="1"/>
  </sheetPr>
  <dimension ref="B1:AT34"/>
  <sheetViews>
    <sheetView showGridLines="0" topLeftCell="A2" zoomScale="90" zoomScaleNormal="90" workbookViewId="0">
      <selection activeCell="H6" sqref="F5:Z8"/>
    </sheetView>
  </sheetViews>
  <sheetFormatPr defaultColWidth="3.09765625" defaultRowHeight="13.2"/>
  <cols>
    <col min="1" max="1" width="11" style="324" customWidth="1"/>
    <col min="2" max="2" width="1.69921875" style="324" customWidth="1"/>
    <col min="3" max="3" width="5.5" style="324" customWidth="1"/>
    <col min="4" max="4" width="2.69921875" style="324" customWidth="1"/>
    <col min="5" max="5" width="3.09765625" style="324"/>
    <col min="6" max="6" width="2.69921875" style="324" customWidth="1"/>
    <col min="7" max="7" width="2.59765625" style="324" customWidth="1"/>
    <col min="8" max="9" width="2.69921875" style="324" customWidth="1"/>
    <col min="10" max="10" width="2.19921875" style="324" customWidth="1"/>
    <col min="11" max="11" width="2.59765625" style="324" customWidth="1"/>
    <col min="12" max="12" width="2.19921875" style="324" customWidth="1"/>
    <col min="13" max="13" width="2.69921875" style="324" customWidth="1"/>
    <col min="14" max="14" width="2.19921875" style="324" customWidth="1"/>
    <col min="15" max="15" width="2.69921875" style="324" customWidth="1"/>
    <col min="16" max="16" width="2.19921875" style="324" customWidth="1"/>
    <col min="17" max="17" width="1.5" style="324" customWidth="1"/>
    <col min="18" max="18" width="3.59765625" style="324" customWidth="1"/>
    <col min="19" max="20" width="2.19921875" style="324" customWidth="1"/>
    <col min="21" max="21" width="3.19921875" style="324" customWidth="1"/>
    <col min="22" max="22" width="2.19921875" style="324" customWidth="1"/>
    <col min="23" max="23" width="2.69921875" style="324" customWidth="1"/>
    <col min="24" max="26" width="2.19921875" style="324" customWidth="1"/>
    <col min="27" max="27" width="1.59765625" style="324" customWidth="1"/>
    <col min="28" max="29" width="1.69921875" style="324" customWidth="1"/>
    <col min="30" max="30" width="2.5" style="324" customWidth="1"/>
    <col min="31" max="31" width="1.09765625" style="324" customWidth="1"/>
    <col min="32" max="32" width="2.19921875" style="324" customWidth="1"/>
    <col min="33" max="33" width="1.09765625" style="324" customWidth="1"/>
    <col min="34" max="34" width="2.69921875" style="324" customWidth="1"/>
    <col min="35" max="35" width="1.19921875" style="324" customWidth="1"/>
    <col min="36" max="36" width="2.59765625" style="324" customWidth="1"/>
    <col min="37" max="37" width="3.69921875" style="324" customWidth="1"/>
    <col min="38" max="16384" width="3.09765625" style="324"/>
  </cols>
  <sheetData>
    <row r="1" spans="2:46" ht="56.25" customHeight="1">
      <c r="B1" s="322"/>
      <c r="C1" s="3589" t="s">
        <v>559</v>
      </c>
      <c r="D1" s="3589"/>
      <c r="E1" s="3589"/>
      <c r="F1" s="3589"/>
      <c r="G1" s="3589"/>
      <c r="H1" s="3589"/>
      <c r="I1" s="3589"/>
      <c r="J1" s="3589"/>
      <c r="K1" s="3589"/>
      <c r="L1" s="3589"/>
      <c r="M1" s="3589"/>
      <c r="N1" s="3589"/>
      <c r="O1" s="3589"/>
      <c r="P1" s="3589"/>
      <c r="Q1" s="3589"/>
      <c r="R1" s="3589"/>
      <c r="S1" s="3589"/>
      <c r="T1" s="3589"/>
      <c r="U1" s="3589"/>
      <c r="V1" s="3589"/>
      <c r="W1" s="3589"/>
      <c r="X1" s="3589"/>
      <c r="Y1" s="3589"/>
      <c r="Z1" s="3589"/>
      <c r="AA1" s="3589"/>
      <c r="AB1" s="3589"/>
      <c r="AC1" s="3589"/>
      <c r="AD1" s="3589"/>
      <c r="AE1" s="3589"/>
      <c r="AF1" s="3589"/>
      <c r="AG1" s="3589"/>
      <c r="AH1" s="3589"/>
      <c r="AI1" s="3589"/>
      <c r="AJ1" s="3589"/>
      <c r="AK1" s="323"/>
    </row>
    <row r="2" spans="2:46" s="326" customFormat="1" ht="20.25" customHeight="1">
      <c r="B2" s="325"/>
      <c r="Y2" s="3590" t="s">
        <v>1</v>
      </c>
      <c r="Z2" s="3590"/>
      <c r="AA2" s="3591">
        <f>①利用!M20</f>
        <v>0</v>
      </c>
      <c r="AB2" s="3591"/>
      <c r="AC2" s="327" t="s">
        <v>2</v>
      </c>
      <c r="AD2" s="3591">
        <f>①利用!O20</f>
        <v>0</v>
      </c>
      <c r="AE2" s="3591"/>
      <c r="AF2" s="326" t="s">
        <v>3</v>
      </c>
      <c r="AG2" s="3591">
        <f>①利用!Q20</f>
        <v>0</v>
      </c>
      <c r="AH2" s="3591"/>
      <c r="AI2" s="3592" t="s">
        <v>4</v>
      </c>
      <c r="AJ2" s="3586"/>
      <c r="AK2" s="329"/>
    </row>
    <row r="3" spans="2:46" s="326" customFormat="1" ht="20.25" customHeight="1">
      <c r="B3" s="325"/>
      <c r="C3" s="326" t="s">
        <v>560</v>
      </c>
      <c r="AK3" s="329"/>
    </row>
    <row r="4" spans="2:46" s="326" customFormat="1" ht="20.25" customHeight="1">
      <c r="B4" s="325"/>
      <c r="C4" s="326" t="s">
        <v>561</v>
      </c>
      <c r="AK4" s="329"/>
    </row>
    <row r="5" spans="2:46" s="326" customFormat="1" ht="19.5" customHeight="1">
      <c r="B5" s="325"/>
      <c r="F5" s="326" t="s">
        <v>7</v>
      </c>
      <c r="AK5" s="329"/>
    </row>
    <row r="6" spans="2:46" s="326" customFormat="1">
      <c r="B6" s="325"/>
      <c r="AK6" s="329"/>
    </row>
    <row r="7" spans="2:46" s="326" customFormat="1" ht="30.75" customHeight="1">
      <c r="B7" s="325"/>
      <c r="L7" s="326" t="s">
        <v>8</v>
      </c>
      <c r="R7" s="3585">
        <f>①利用!S8</f>
        <v>0</v>
      </c>
      <c r="S7" s="3585"/>
      <c r="T7" s="3585"/>
      <c r="U7" s="3585"/>
      <c r="V7" s="3585"/>
      <c r="W7" s="3585"/>
      <c r="X7" s="3585"/>
      <c r="Y7" s="3585"/>
      <c r="Z7" s="3585"/>
      <c r="AA7" s="3585"/>
      <c r="AB7" s="3585"/>
      <c r="AC7" s="3585"/>
      <c r="AD7" s="3585"/>
      <c r="AE7" s="3585"/>
      <c r="AF7" s="3585"/>
      <c r="AG7" s="3585"/>
      <c r="AH7" s="3585"/>
      <c r="AI7" s="3585"/>
      <c r="AJ7" s="3585"/>
      <c r="AK7" s="329"/>
    </row>
    <row r="8" spans="2:46" s="326" customFormat="1" ht="30.75" customHeight="1">
      <c r="B8" s="325"/>
      <c r="L8" s="3586" t="s">
        <v>562</v>
      </c>
      <c r="M8" s="3586"/>
      <c r="N8" s="3586"/>
      <c r="O8" s="3586"/>
      <c r="P8" s="3586"/>
      <c r="Q8" s="330"/>
      <c r="R8" s="3524">
        <f>①利用!S12</f>
        <v>0</v>
      </c>
      <c r="S8" s="3524"/>
      <c r="T8" s="3524"/>
      <c r="U8" s="3524"/>
      <c r="V8" s="3524"/>
      <c r="W8" s="3524"/>
      <c r="X8" s="3524"/>
      <c r="Y8" s="3524"/>
      <c r="Z8" s="3524"/>
      <c r="AA8" s="3524"/>
      <c r="AB8" s="3524"/>
      <c r="AC8" s="3524"/>
      <c r="AK8" s="329"/>
    </row>
    <row r="9" spans="2:46" s="326" customFormat="1" ht="10.5" customHeight="1">
      <c r="B9" s="325"/>
      <c r="P9" s="3587"/>
      <c r="Q9" s="3587"/>
      <c r="R9" s="3587"/>
      <c r="S9" s="3587"/>
      <c r="T9" s="3587"/>
      <c r="U9" s="3587"/>
      <c r="V9" s="3587"/>
      <c r="W9" s="3587"/>
      <c r="X9" s="3587"/>
      <c r="Y9" s="3587"/>
      <c r="Z9" s="3587"/>
      <c r="AA9" s="3587"/>
      <c r="AB9" s="3587"/>
      <c r="AC9" s="3587"/>
      <c r="AD9" s="3587"/>
      <c r="AE9" s="3587"/>
      <c r="AF9" s="3587"/>
      <c r="AG9" s="3587"/>
      <c r="AH9" s="3587"/>
      <c r="AI9" s="3587"/>
      <c r="AJ9" s="3587"/>
      <c r="AK9" s="329"/>
    </row>
    <row r="10" spans="2:46" s="326" customFormat="1" ht="31.5" customHeight="1">
      <c r="B10" s="325"/>
      <c r="C10" s="337" t="s">
        <v>154</v>
      </c>
      <c r="D10" s="326">
        <f>⑪許可書!AB7</f>
        <v>8</v>
      </c>
      <c r="E10" s="326" t="s">
        <v>155</v>
      </c>
      <c r="F10" s="326">
        <f>⑪許可書!AF7</f>
        <v>0</v>
      </c>
      <c r="G10" s="326" t="s">
        <v>563</v>
      </c>
      <c r="H10" s="326">
        <f>⑪許可書!AK7</f>
        <v>0</v>
      </c>
      <c r="I10" s="326" t="s">
        <v>564</v>
      </c>
      <c r="J10" s="3586" t="s">
        <v>759</v>
      </c>
      <c r="K10" s="3586"/>
      <c r="L10" s="3586"/>
      <c r="M10" s="3586"/>
      <c r="N10" s="3586"/>
      <c r="O10" s="3586"/>
      <c r="P10" s="3586"/>
      <c r="Q10" s="3588">
        <f>⑪許可書!AH6</f>
        <v>0</v>
      </c>
      <c r="R10" s="3588"/>
      <c r="S10" s="326" t="s">
        <v>565</v>
      </c>
      <c r="T10" s="326" t="s">
        <v>566</v>
      </c>
      <c r="AK10" s="329"/>
    </row>
    <row r="11" spans="2:46" s="326" customFormat="1" ht="19.5" customHeight="1">
      <c r="B11" s="325"/>
      <c r="C11" s="326" t="s">
        <v>567</v>
      </c>
      <c r="O11" s="330"/>
      <c r="P11" s="330"/>
      <c r="Q11" s="330"/>
      <c r="R11" s="330"/>
      <c r="S11" s="330"/>
      <c r="T11" s="330"/>
      <c r="U11" s="330"/>
      <c r="V11" s="330"/>
      <c r="W11" s="330"/>
      <c r="X11" s="330"/>
      <c r="Y11" s="330"/>
      <c r="Z11" s="330"/>
      <c r="AA11" s="330"/>
      <c r="AB11" s="330"/>
      <c r="AC11" s="330"/>
      <c r="AD11" s="330"/>
      <c r="AE11" s="330"/>
      <c r="AF11" s="330"/>
      <c r="AG11" s="330"/>
      <c r="AK11" s="329"/>
    </row>
    <row r="12" spans="2:46" s="326" customFormat="1" ht="21.75" customHeight="1">
      <c r="B12" s="325"/>
      <c r="C12" s="3590" t="s">
        <v>10</v>
      </c>
      <c r="D12" s="3590"/>
      <c r="E12" s="3590"/>
      <c r="F12" s="3590"/>
      <c r="G12" s="3590"/>
      <c r="H12" s="3590"/>
      <c r="I12" s="3590"/>
      <c r="J12" s="3590"/>
      <c r="K12" s="3590"/>
      <c r="L12" s="3590"/>
      <c r="M12" s="3590"/>
      <c r="N12" s="3590"/>
      <c r="O12" s="3590"/>
      <c r="P12" s="3590"/>
      <c r="Q12" s="3590"/>
      <c r="R12" s="3590"/>
      <c r="S12" s="3590"/>
      <c r="T12" s="3590"/>
      <c r="U12" s="3590"/>
      <c r="V12" s="3590"/>
      <c r="W12" s="3590"/>
      <c r="X12" s="3590"/>
      <c r="Y12" s="3590"/>
      <c r="Z12" s="3590"/>
      <c r="AA12" s="3590"/>
      <c r="AB12" s="3590"/>
      <c r="AC12" s="3590"/>
      <c r="AD12" s="3590"/>
      <c r="AE12" s="3590"/>
      <c r="AF12" s="3590"/>
      <c r="AG12" s="3590"/>
      <c r="AH12" s="3590"/>
      <c r="AI12" s="3590"/>
      <c r="AJ12" s="3590"/>
      <c r="AK12" s="329"/>
    </row>
    <row r="13" spans="2:46" s="326" customFormat="1" ht="60.75" customHeight="1">
      <c r="B13" s="325"/>
      <c r="C13" s="3598" t="s">
        <v>568</v>
      </c>
      <c r="D13" s="3599"/>
      <c r="E13" s="3599"/>
      <c r="F13" s="3599"/>
      <c r="G13" s="3599"/>
      <c r="H13" s="3599"/>
      <c r="I13" s="331"/>
      <c r="J13" s="332"/>
      <c r="K13" s="333"/>
      <c r="L13" s="333"/>
      <c r="M13" s="3600" t="s">
        <v>569</v>
      </c>
      <c r="N13" s="3600"/>
      <c r="O13" s="3600"/>
      <c r="P13" s="3600"/>
      <c r="Q13" s="3600"/>
      <c r="R13" s="772"/>
      <c r="S13" s="772"/>
      <c r="T13" s="772"/>
      <c r="U13" s="771" t="s">
        <v>570</v>
      </c>
      <c r="V13" s="772"/>
      <c r="W13" s="772"/>
      <c r="X13" s="772"/>
      <c r="Y13" s="332"/>
      <c r="Z13" s="3600" t="s">
        <v>571</v>
      </c>
      <c r="AA13" s="3600"/>
      <c r="AB13" s="3600"/>
      <c r="AC13" s="3600"/>
      <c r="AD13" s="3600"/>
      <c r="AE13" s="3600"/>
      <c r="AF13" s="332"/>
      <c r="AG13" s="332"/>
      <c r="AH13" s="332"/>
      <c r="AI13" s="332"/>
      <c r="AJ13" s="334"/>
      <c r="AK13" s="329"/>
      <c r="AT13" s="330"/>
    </row>
    <row r="14" spans="2:46" s="326" customFormat="1" ht="19.5" customHeight="1">
      <c r="B14" s="325"/>
      <c r="C14" s="3604" t="s">
        <v>572</v>
      </c>
      <c r="D14" s="3605"/>
      <c r="E14" s="3605"/>
      <c r="F14" s="3605"/>
      <c r="G14" s="3605"/>
      <c r="H14" s="3610"/>
      <c r="I14" s="335"/>
      <c r="J14" s="332" t="s">
        <v>856</v>
      </c>
      <c r="K14" s="332"/>
      <c r="L14" s="333"/>
      <c r="M14" s="332"/>
      <c r="N14" s="332"/>
      <c r="O14" s="333"/>
      <c r="P14" s="332"/>
      <c r="Q14" s="332"/>
      <c r="R14" s="333"/>
      <c r="S14" s="333"/>
      <c r="T14" s="333"/>
      <c r="U14" s="332"/>
      <c r="V14" s="332"/>
      <c r="W14" s="332" t="s">
        <v>857</v>
      </c>
      <c r="X14" s="332"/>
      <c r="Y14" s="332"/>
      <c r="Z14" s="332"/>
      <c r="AA14" s="332"/>
      <c r="AB14" s="332"/>
      <c r="AC14" s="332"/>
      <c r="AD14" s="332"/>
      <c r="AE14" s="332"/>
      <c r="AF14" s="332"/>
      <c r="AG14" s="332"/>
      <c r="AH14" s="332"/>
      <c r="AI14" s="332"/>
      <c r="AJ14" s="334"/>
      <c r="AK14" s="329"/>
    </row>
    <row r="15" spans="2:46" s="326" customFormat="1" ht="19.5" customHeight="1">
      <c r="B15" s="325"/>
      <c r="C15" s="3606"/>
      <c r="D15" s="3584"/>
      <c r="E15" s="3584"/>
      <c r="F15" s="3584"/>
      <c r="G15" s="3584"/>
      <c r="H15" s="3611"/>
      <c r="I15" s="341"/>
      <c r="J15" s="342" t="s">
        <v>760</v>
      </c>
      <c r="K15" s="1573"/>
      <c r="L15" s="342"/>
      <c r="M15" s="1573"/>
      <c r="N15" s="1573"/>
      <c r="O15" s="342"/>
      <c r="P15" s="1573"/>
      <c r="Q15" s="1573"/>
      <c r="R15" s="342" t="s">
        <v>761</v>
      </c>
      <c r="S15" s="1573"/>
      <c r="T15" s="342"/>
      <c r="U15" s="3584"/>
      <c r="V15" s="3584"/>
      <c r="W15" s="3584"/>
      <c r="X15" s="3584"/>
      <c r="Y15" s="3584"/>
      <c r="Z15" s="3584"/>
      <c r="AA15" s="3584"/>
      <c r="AB15" s="3584"/>
      <c r="AC15" s="3584"/>
      <c r="AD15" s="3584"/>
      <c r="AE15" s="3584"/>
      <c r="AF15" s="3584"/>
      <c r="AG15" s="3584"/>
      <c r="AH15" s="3584"/>
      <c r="AI15" s="1574"/>
      <c r="AJ15" s="1575" t="s">
        <v>16</v>
      </c>
      <c r="AK15" s="329"/>
    </row>
    <row r="16" spans="2:46" s="326" customFormat="1" ht="25.5" customHeight="1">
      <c r="B16" s="325"/>
      <c r="C16" s="3604" t="s">
        <v>573</v>
      </c>
      <c r="D16" s="3605"/>
      <c r="E16" s="3605"/>
      <c r="F16" s="3605"/>
      <c r="G16" s="3605"/>
      <c r="H16" s="3605"/>
      <c r="I16" s="335" t="s">
        <v>1</v>
      </c>
      <c r="J16" s="333"/>
      <c r="K16" s="333"/>
      <c r="L16" s="333" t="s">
        <v>155</v>
      </c>
      <c r="N16" s="326" t="s">
        <v>563</v>
      </c>
      <c r="P16" s="326" t="s">
        <v>564</v>
      </c>
      <c r="R16" s="337" t="s">
        <v>515</v>
      </c>
      <c r="T16" s="326" t="s">
        <v>516</v>
      </c>
      <c r="V16" s="326" t="s">
        <v>574</v>
      </c>
      <c r="X16" s="326" t="s">
        <v>575</v>
      </c>
      <c r="Y16" s="326" t="s">
        <v>576</v>
      </c>
      <c r="AA16" s="329"/>
      <c r="AB16" s="336"/>
      <c r="AC16" s="337" t="s">
        <v>15</v>
      </c>
      <c r="AD16" s="338"/>
      <c r="AE16" s="326" t="s">
        <v>16</v>
      </c>
      <c r="AF16" s="327" t="s">
        <v>414</v>
      </c>
      <c r="AG16" s="337" t="s">
        <v>15</v>
      </c>
      <c r="AH16" s="338"/>
      <c r="AI16" s="328" t="s">
        <v>16</v>
      </c>
      <c r="AJ16" s="329" t="s">
        <v>4</v>
      </c>
      <c r="AK16" s="329"/>
    </row>
    <row r="17" spans="2:37" s="326" customFormat="1" ht="25.5" customHeight="1">
      <c r="B17" s="325"/>
      <c r="C17" s="3606"/>
      <c r="D17" s="3584"/>
      <c r="E17" s="3584"/>
      <c r="F17" s="3584"/>
      <c r="G17" s="3584"/>
      <c r="H17" s="3584"/>
      <c r="I17" s="341" t="s">
        <v>1</v>
      </c>
      <c r="J17" s="342"/>
      <c r="K17" s="342"/>
      <c r="L17" s="342" t="s">
        <v>155</v>
      </c>
      <c r="M17" s="342"/>
      <c r="N17" s="342" t="s">
        <v>563</v>
      </c>
      <c r="O17" s="342"/>
      <c r="P17" s="342" t="s">
        <v>564</v>
      </c>
      <c r="Q17" s="342"/>
      <c r="R17" s="343" t="s">
        <v>515</v>
      </c>
      <c r="S17" s="342"/>
      <c r="T17" s="342" t="s">
        <v>516</v>
      </c>
      <c r="U17" s="342"/>
      <c r="V17" s="342" t="s">
        <v>574</v>
      </c>
      <c r="W17" s="342"/>
      <c r="X17" s="342" t="s">
        <v>575</v>
      </c>
      <c r="Y17" s="342" t="s">
        <v>576</v>
      </c>
      <c r="Z17" s="342"/>
      <c r="AA17" s="344"/>
      <c r="AB17" s="339"/>
      <c r="AC17" s="342"/>
      <c r="AD17" s="3607" t="s">
        <v>24</v>
      </c>
      <c r="AE17" s="3607"/>
      <c r="AF17" s="3607"/>
      <c r="AG17" s="3607"/>
      <c r="AH17" s="3607"/>
      <c r="AI17" s="3607"/>
      <c r="AJ17" s="3608"/>
      <c r="AK17" s="329"/>
    </row>
    <row r="18" spans="2:37" s="326" customFormat="1" ht="18" customHeight="1">
      <c r="B18" s="325"/>
      <c r="C18" s="3604" t="s">
        <v>577</v>
      </c>
      <c r="D18" s="3605"/>
      <c r="E18" s="3605"/>
      <c r="F18" s="3605"/>
      <c r="G18" s="3605"/>
      <c r="H18" s="3605"/>
      <c r="I18" s="3593"/>
      <c r="J18" s="3594"/>
      <c r="K18" s="3594"/>
      <c r="L18" s="3594"/>
      <c r="M18" s="3595"/>
      <c r="N18" s="3593" t="s">
        <v>25</v>
      </c>
      <c r="O18" s="3594"/>
      <c r="P18" s="3594"/>
      <c r="Q18" s="3594"/>
      <c r="R18" s="3594"/>
      <c r="S18" s="3594"/>
      <c r="T18" s="3595"/>
      <c r="U18" s="3593" t="s">
        <v>26</v>
      </c>
      <c r="V18" s="3594"/>
      <c r="W18" s="3594"/>
      <c r="X18" s="3594"/>
      <c r="Y18" s="3594"/>
      <c r="Z18" s="3594"/>
      <c r="AA18" s="3595"/>
      <c r="AB18" s="3603" t="s">
        <v>27</v>
      </c>
      <c r="AC18" s="3603"/>
      <c r="AD18" s="3603"/>
      <c r="AE18" s="3603"/>
      <c r="AF18" s="3603"/>
      <c r="AG18" s="3603"/>
      <c r="AH18" s="3603"/>
      <c r="AI18" s="3603"/>
      <c r="AJ18" s="3603"/>
      <c r="AK18" s="329"/>
    </row>
    <row r="19" spans="2:37" s="326" customFormat="1" ht="32.25" customHeight="1">
      <c r="B19" s="325"/>
      <c r="C19" s="3609"/>
      <c r="D19" s="3590"/>
      <c r="E19" s="3590"/>
      <c r="F19" s="3590"/>
      <c r="G19" s="3590"/>
      <c r="H19" s="3590"/>
      <c r="I19" s="3593" t="s">
        <v>28</v>
      </c>
      <c r="J19" s="3594"/>
      <c r="K19" s="3594"/>
      <c r="L19" s="3594"/>
      <c r="M19" s="3595"/>
      <c r="N19" s="3596"/>
      <c r="O19" s="3597"/>
      <c r="P19" s="3597"/>
      <c r="Q19" s="3597"/>
      <c r="R19" s="3597"/>
      <c r="S19" s="3612" t="s">
        <v>578</v>
      </c>
      <c r="T19" s="3613"/>
      <c r="U19" s="3614"/>
      <c r="V19" s="3597"/>
      <c r="W19" s="3597"/>
      <c r="X19" s="3597"/>
      <c r="Y19" s="3597"/>
      <c r="Z19" s="3612" t="s">
        <v>29</v>
      </c>
      <c r="AA19" s="3613"/>
      <c r="AB19" s="3601">
        <f>N19+U19</f>
        <v>0</v>
      </c>
      <c r="AC19" s="3601"/>
      <c r="AD19" s="3601"/>
      <c r="AE19" s="3601"/>
      <c r="AF19" s="3601"/>
      <c r="AG19" s="3601"/>
      <c r="AH19" s="3602"/>
      <c r="AI19" s="3595" t="s">
        <v>29</v>
      </c>
      <c r="AJ19" s="3603"/>
      <c r="AK19" s="329"/>
    </row>
    <row r="20" spans="2:37" s="326" customFormat="1" ht="32.25" customHeight="1">
      <c r="B20" s="325"/>
      <c r="C20" s="3609"/>
      <c r="D20" s="3590"/>
      <c r="E20" s="3590"/>
      <c r="F20" s="3590"/>
      <c r="G20" s="3590"/>
      <c r="H20" s="3590"/>
      <c r="I20" s="3593" t="s">
        <v>30</v>
      </c>
      <c r="J20" s="3594"/>
      <c r="K20" s="3594"/>
      <c r="L20" s="3594"/>
      <c r="M20" s="3595"/>
      <c r="N20" s="3596"/>
      <c r="O20" s="3597"/>
      <c r="P20" s="3597"/>
      <c r="Q20" s="3597"/>
      <c r="R20" s="3597"/>
      <c r="S20" s="3612" t="s">
        <v>29</v>
      </c>
      <c r="T20" s="3613"/>
      <c r="U20" s="3614"/>
      <c r="V20" s="3597"/>
      <c r="W20" s="3597"/>
      <c r="X20" s="3597"/>
      <c r="Y20" s="3597"/>
      <c r="Z20" s="3612" t="s">
        <v>29</v>
      </c>
      <c r="AA20" s="3613"/>
      <c r="AB20" s="3601">
        <f>N20+U20</f>
        <v>0</v>
      </c>
      <c r="AC20" s="3601"/>
      <c r="AD20" s="3601"/>
      <c r="AE20" s="3601"/>
      <c r="AF20" s="3601"/>
      <c r="AG20" s="3601"/>
      <c r="AH20" s="3602"/>
      <c r="AI20" s="3595" t="s">
        <v>29</v>
      </c>
      <c r="AJ20" s="3603"/>
      <c r="AK20" s="329"/>
    </row>
    <row r="21" spans="2:37" s="326" customFormat="1" ht="32.25" customHeight="1">
      <c r="B21" s="325"/>
      <c r="C21" s="3609"/>
      <c r="D21" s="3590"/>
      <c r="E21" s="3590"/>
      <c r="F21" s="3590"/>
      <c r="G21" s="3590"/>
      <c r="H21" s="3590"/>
      <c r="I21" s="3593" t="s">
        <v>31</v>
      </c>
      <c r="J21" s="3594"/>
      <c r="K21" s="3594"/>
      <c r="L21" s="3594"/>
      <c r="M21" s="3595"/>
      <c r="N21" s="3596"/>
      <c r="O21" s="3597"/>
      <c r="P21" s="3597"/>
      <c r="Q21" s="3597"/>
      <c r="R21" s="3597"/>
      <c r="S21" s="3612" t="s">
        <v>29</v>
      </c>
      <c r="T21" s="3613"/>
      <c r="U21" s="3614"/>
      <c r="V21" s="3597"/>
      <c r="W21" s="3597"/>
      <c r="X21" s="3597"/>
      <c r="Y21" s="3597"/>
      <c r="Z21" s="3612" t="s">
        <v>29</v>
      </c>
      <c r="AA21" s="3613"/>
      <c r="AB21" s="3601">
        <f>N21+U21</f>
        <v>0</v>
      </c>
      <c r="AC21" s="3601"/>
      <c r="AD21" s="3601"/>
      <c r="AE21" s="3601"/>
      <c r="AF21" s="3601"/>
      <c r="AG21" s="3601"/>
      <c r="AH21" s="3602"/>
      <c r="AI21" s="3595" t="s">
        <v>29</v>
      </c>
      <c r="AJ21" s="3603"/>
      <c r="AK21" s="329"/>
    </row>
    <row r="22" spans="2:37" s="326" customFormat="1" ht="32.25" customHeight="1">
      <c r="B22" s="325"/>
      <c r="C22" s="3609"/>
      <c r="D22" s="3590"/>
      <c r="E22" s="3590"/>
      <c r="F22" s="3590"/>
      <c r="G22" s="3590"/>
      <c r="H22" s="3590"/>
      <c r="I22" s="3593" t="s">
        <v>32</v>
      </c>
      <c r="J22" s="3594"/>
      <c r="K22" s="3594"/>
      <c r="L22" s="3594"/>
      <c r="M22" s="3595"/>
      <c r="N22" s="3596"/>
      <c r="O22" s="3597"/>
      <c r="P22" s="3597"/>
      <c r="Q22" s="3597"/>
      <c r="R22" s="3597"/>
      <c r="S22" s="3612" t="s">
        <v>29</v>
      </c>
      <c r="T22" s="3613"/>
      <c r="U22" s="3614"/>
      <c r="V22" s="3597"/>
      <c r="W22" s="3597"/>
      <c r="X22" s="3597"/>
      <c r="Y22" s="3597"/>
      <c r="Z22" s="3612" t="s">
        <v>29</v>
      </c>
      <c r="AA22" s="3613"/>
      <c r="AB22" s="3601">
        <f>N22+U22</f>
        <v>0</v>
      </c>
      <c r="AC22" s="3601"/>
      <c r="AD22" s="3601"/>
      <c r="AE22" s="3601"/>
      <c r="AF22" s="3601"/>
      <c r="AG22" s="3601"/>
      <c r="AH22" s="3602"/>
      <c r="AI22" s="3595" t="s">
        <v>29</v>
      </c>
      <c r="AJ22" s="3603"/>
      <c r="AK22" s="329"/>
    </row>
    <row r="23" spans="2:37" s="326" customFormat="1" ht="32.25" customHeight="1">
      <c r="B23" s="325"/>
      <c r="C23" s="3609"/>
      <c r="D23" s="3590"/>
      <c r="E23" s="3590"/>
      <c r="F23" s="3590"/>
      <c r="G23" s="3590"/>
      <c r="H23" s="3590"/>
      <c r="I23" s="3593" t="s">
        <v>579</v>
      </c>
      <c r="J23" s="3594"/>
      <c r="K23" s="3594"/>
      <c r="L23" s="3594"/>
      <c r="M23" s="3595"/>
      <c r="N23" s="3596"/>
      <c r="O23" s="3615"/>
      <c r="P23" s="611" t="s">
        <v>718</v>
      </c>
      <c r="Q23" s="3597"/>
      <c r="R23" s="3597"/>
      <c r="S23" s="3612" t="s">
        <v>29</v>
      </c>
      <c r="T23" s="3613"/>
      <c r="U23" s="3614"/>
      <c r="V23" s="3597"/>
      <c r="W23" s="611" t="s">
        <v>718</v>
      </c>
      <c r="X23" s="3597"/>
      <c r="Y23" s="3597"/>
      <c r="Z23" s="3612" t="s">
        <v>29</v>
      </c>
      <c r="AA23" s="3613"/>
      <c r="AB23" s="3602"/>
      <c r="AC23" s="3616"/>
      <c r="AD23" s="3616"/>
      <c r="AE23" s="612" t="s">
        <v>718</v>
      </c>
      <c r="AF23" s="3616"/>
      <c r="AG23" s="3616"/>
      <c r="AH23" s="3616"/>
      <c r="AI23" s="3595" t="s">
        <v>29</v>
      </c>
      <c r="AJ23" s="3603"/>
      <c r="AK23" s="329"/>
    </row>
    <row r="24" spans="2:37" s="326" customFormat="1" ht="32.25" customHeight="1">
      <c r="B24" s="325"/>
      <c r="C24" s="3606"/>
      <c r="D24" s="3584"/>
      <c r="E24" s="3584"/>
      <c r="F24" s="3584"/>
      <c r="G24" s="3584"/>
      <c r="H24" s="3584"/>
      <c r="I24" s="3593" t="s">
        <v>336</v>
      </c>
      <c r="J24" s="3594"/>
      <c r="K24" s="3594"/>
      <c r="L24" s="3594"/>
      <c r="M24" s="3595"/>
      <c r="N24" s="3602">
        <f>SUM(N19:N23)</f>
        <v>0</v>
      </c>
      <c r="O24" s="3616"/>
      <c r="P24" s="611" t="s">
        <v>718</v>
      </c>
      <c r="Q24" s="3616"/>
      <c r="R24" s="3616"/>
      <c r="S24" s="3618" t="s">
        <v>29</v>
      </c>
      <c r="T24" s="3619"/>
      <c r="U24" s="3602">
        <f>SUM(U19:U23)</f>
        <v>0</v>
      </c>
      <c r="V24" s="3616"/>
      <c r="W24" s="611" t="s">
        <v>718</v>
      </c>
      <c r="X24" s="3616"/>
      <c r="Y24" s="3616"/>
      <c r="Z24" s="3620" t="s">
        <v>29</v>
      </c>
      <c r="AA24" s="3621"/>
      <c r="AB24" s="3602"/>
      <c r="AC24" s="3616"/>
      <c r="AD24" s="3616"/>
      <c r="AE24" s="612" t="s">
        <v>718</v>
      </c>
      <c r="AF24" s="3616"/>
      <c r="AG24" s="3616"/>
      <c r="AH24" s="3616"/>
      <c r="AI24" s="3595" t="s">
        <v>29</v>
      </c>
      <c r="AJ24" s="3603"/>
      <c r="AK24" s="329"/>
    </row>
    <row r="25" spans="2:37" s="326" customFormat="1" ht="18" customHeight="1">
      <c r="B25" s="341"/>
      <c r="C25" s="340"/>
      <c r="D25" s="340"/>
      <c r="E25" s="340"/>
      <c r="F25" s="340"/>
      <c r="G25" s="340"/>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s="340"/>
      <c r="AG25" s="340"/>
      <c r="AH25" s="340"/>
      <c r="AI25" s="340"/>
      <c r="AJ25" s="340"/>
      <c r="AK25" s="344"/>
    </row>
    <row r="26" spans="2:37" s="326" customFormat="1" ht="26.25" customHeight="1">
      <c r="B26" s="3586" t="s">
        <v>580</v>
      </c>
      <c r="C26" s="3586"/>
      <c r="D26" s="3586"/>
      <c r="E26" s="3586"/>
      <c r="F26" s="3586"/>
      <c r="G26" s="3586"/>
      <c r="H26" s="3586"/>
      <c r="I26" s="3586"/>
      <c r="J26" s="3586"/>
      <c r="K26" s="3586"/>
      <c r="L26" s="3586"/>
      <c r="M26" s="3586"/>
      <c r="N26" s="3586"/>
      <c r="O26" s="3586"/>
      <c r="P26" s="3586"/>
      <c r="Q26" s="3586"/>
      <c r="R26" s="3586"/>
      <c r="S26" s="3586"/>
      <c r="T26" s="3586"/>
      <c r="U26" s="3586"/>
      <c r="V26" s="3586"/>
      <c r="W26" s="3586"/>
      <c r="X26" s="3586"/>
      <c r="Y26" s="3586"/>
      <c r="Z26" s="3586"/>
      <c r="AA26" s="3586"/>
      <c r="AB26" s="3586"/>
      <c r="AC26" s="3586"/>
      <c r="AD26" s="3586"/>
      <c r="AE26" s="3586"/>
      <c r="AF26" s="3586"/>
      <c r="AG26" s="3586"/>
      <c r="AH26" s="3586"/>
      <c r="AI26" s="3586"/>
      <c r="AJ26" s="3586"/>
      <c r="AK26" s="3586"/>
    </row>
    <row r="27" spans="2:37" s="326" customFormat="1" ht="24" customHeight="1">
      <c r="B27" s="335"/>
      <c r="C27" s="333"/>
      <c r="D27" s="333"/>
      <c r="E27" s="333"/>
      <c r="F27" s="333"/>
      <c r="G27" s="333"/>
      <c r="H27" s="333"/>
      <c r="I27" s="333"/>
      <c r="J27" s="333"/>
      <c r="K27" s="333"/>
      <c r="L27" s="333"/>
      <c r="M27" s="333"/>
      <c r="N27" s="333"/>
      <c r="O27" s="333"/>
      <c r="P27" s="333"/>
      <c r="Q27" s="333"/>
      <c r="R27" s="333"/>
      <c r="S27" s="333"/>
      <c r="T27" s="333"/>
      <c r="U27" s="333"/>
      <c r="V27" s="345" t="s">
        <v>581</v>
      </c>
      <c r="W27" s="345"/>
      <c r="X27" s="345"/>
      <c r="Y27" s="345" t="s">
        <v>587</v>
      </c>
      <c r="Z27" s="345"/>
      <c r="AA27" s="345"/>
      <c r="AB27" s="3617" t="s">
        <v>582</v>
      </c>
      <c r="AC27" s="3617"/>
      <c r="AD27" s="3617">
        <f>Q10</f>
        <v>0</v>
      </c>
      <c r="AE27" s="3617"/>
      <c r="AF27" s="3617" t="s">
        <v>565</v>
      </c>
      <c r="AG27" s="3617"/>
      <c r="AH27" s="345" t="s">
        <v>583</v>
      </c>
      <c r="AI27" s="3617">
        <v>2</v>
      </c>
      <c r="AJ27" s="3617"/>
      <c r="AK27" s="346"/>
    </row>
    <row r="28" spans="2:37" s="326" customFormat="1" ht="20.25" customHeight="1">
      <c r="B28" s="325"/>
      <c r="Z28" s="3624" t="s">
        <v>154</v>
      </c>
      <c r="AA28" s="3624"/>
      <c r="AB28" s="3625"/>
      <c r="AC28" s="3626"/>
      <c r="AD28" s="3624" t="s">
        <v>155</v>
      </c>
      <c r="AE28" s="3624"/>
      <c r="AF28" s="3625"/>
      <c r="AG28" s="3626"/>
      <c r="AH28" s="347" t="s">
        <v>563</v>
      </c>
      <c r="AI28" s="3624"/>
      <c r="AJ28" s="3624"/>
      <c r="AK28" s="348" t="s">
        <v>564</v>
      </c>
    </row>
    <row r="29" spans="2:37" s="326" customFormat="1" ht="30" customHeight="1">
      <c r="B29" s="325"/>
      <c r="C29" s="3590" t="s">
        <v>584</v>
      </c>
      <c r="D29" s="3590"/>
      <c r="E29" s="3590"/>
      <c r="F29" s="3590"/>
      <c r="G29" s="3590"/>
      <c r="H29" s="3590"/>
      <c r="I29" s="3590"/>
      <c r="J29" s="3590"/>
      <c r="K29" s="3590"/>
      <c r="AK29" s="329"/>
    </row>
    <row r="30" spans="2:37" s="326" customFormat="1" ht="52.5" customHeight="1">
      <c r="B30" s="341"/>
      <c r="C30" s="342"/>
      <c r="D30" s="342"/>
      <c r="E30" s="342"/>
      <c r="F30" s="342"/>
      <c r="G30" s="342"/>
      <c r="H30" s="342"/>
      <c r="I30" s="342"/>
      <c r="J30" s="342"/>
      <c r="K30" s="342"/>
      <c r="L30" s="342"/>
      <c r="M30" s="342"/>
      <c r="N30" s="342"/>
      <c r="O30" s="342"/>
      <c r="P30" s="342"/>
      <c r="Q30" s="342"/>
      <c r="R30" s="3622" t="s">
        <v>585</v>
      </c>
      <c r="S30" s="3622"/>
      <c r="T30" s="3622"/>
      <c r="U30" s="3622"/>
      <c r="V30" s="3622"/>
      <c r="W30" s="3622"/>
      <c r="X30" s="3622"/>
      <c r="Y30" s="3622"/>
      <c r="Z30" s="3622"/>
      <c r="AA30" s="3622"/>
      <c r="AB30" s="3622"/>
      <c r="AC30" s="3622"/>
      <c r="AD30" s="3622"/>
      <c r="AE30" s="3622"/>
      <c r="AF30" s="3622"/>
      <c r="AG30" s="3622"/>
      <c r="AH30" s="3622"/>
      <c r="AI30" s="3622"/>
      <c r="AJ30" s="3622"/>
      <c r="AK30" s="3623"/>
    </row>
    <row r="31" spans="2:37" s="326" customFormat="1" ht="29.25" customHeight="1">
      <c r="C31" s="3586" t="s">
        <v>586</v>
      </c>
      <c r="D31" s="3586"/>
      <c r="E31" s="3586"/>
      <c r="F31" s="3586"/>
      <c r="G31" s="3586"/>
      <c r="H31" s="3586"/>
      <c r="I31" s="3586"/>
      <c r="J31" s="3586"/>
      <c r="K31" s="3586"/>
      <c r="L31" s="3586"/>
      <c r="M31" s="3586"/>
      <c r="N31" s="3586"/>
      <c r="O31" s="3586"/>
      <c r="P31" s="3586"/>
      <c r="Q31" s="3586"/>
      <c r="R31" s="3586"/>
      <c r="S31" s="3586"/>
      <c r="T31" s="3586"/>
      <c r="U31" s="3586"/>
      <c r="V31" s="3586"/>
      <c r="W31" s="3586"/>
      <c r="X31" s="3586"/>
      <c r="Y31" s="3586"/>
      <c r="Z31" s="3586"/>
      <c r="AA31" s="3586"/>
      <c r="AB31" s="3586"/>
      <c r="AC31" s="3586"/>
      <c r="AD31" s="3586"/>
      <c r="AE31" s="3586"/>
      <c r="AF31" s="3586"/>
      <c r="AG31" s="3586"/>
      <c r="AH31" s="3586"/>
      <c r="AI31" s="3586"/>
      <c r="AJ31" s="3586"/>
    </row>
    <row r="32" spans="2:37" s="326" customFormat="1"/>
    <row r="33" s="326" customFormat="1"/>
    <row r="34" s="326" customFormat="1"/>
  </sheetData>
  <mergeCells count="86">
    <mergeCell ref="C31:AJ31"/>
    <mergeCell ref="R30:AK30"/>
    <mergeCell ref="Z28:AA28"/>
    <mergeCell ref="AB28:AC28"/>
    <mergeCell ref="AD28:AE28"/>
    <mergeCell ref="AF28:AG28"/>
    <mergeCell ref="AI28:AJ28"/>
    <mergeCell ref="C29:K29"/>
    <mergeCell ref="AB27:AC27"/>
    <mergeCell ref="AD27:AE27"/>
    <mergeCell ref="AF27:AG27"/>
    <mergeCell ref="AI27:AJ27"/>
    <mergeCell ref="I24:M24"/>
    <mergeCell ref="S24:T24"/>
    <mergeCell ref="Z24:AA24"/>
    <mergeCell ref="N24:O24"/>
    <mergeCell ref="Q24:R24"/>
    <mergeCell ref="U24:V24"/>
    <mergeCell ref="AB24:AD24"/>
    <mergeCell ref="AF24:AH24"/>
    <mergeCell ref="X24:Y24"/>
    <mergeCell ref="I21:M21"/>
    <mergeCell ref="N21:R21"/>
    <mergeCell ref="S21:T21"/>
    <mergeCell ref="AI24:AJ24"/>
    <mergeCell ref="B26:AK26"/>
    <mergeCell ref="N23:O23"/>
    <mergeCell ref="Q23:R23"/>
    <mergeCell ref="U23:V23"/>
    <mergeCell ref="X23:Y23"/>
    <mergeCell ref="AB23:AD23"/>
    <mergeCell ref="AF23:AH23"/>
    <mergeCell ref="AI22:AJ22"/>
    <mergeCell ref="I23:M23"/>
    <mergeCell ref="S23:T23"/>
    <mergeCell ref="Z23:AA23"/>
    <mergeCell ref="AI23:AJ23"/>
    <mergeCell ref="I22:M22"/>
    <mergeCell ref="N22:R22"/>
    <mergeCell ref="S22:T22"/>
    <mergeCell ref="U22:Y22"/>
    <mergeCell ref="Z22:AA22"/>
    <mergeCell ref="AB22:AH22"/>
    <mergeCell ref="AB19:AH19"/>
    <mergeCell ref="AI19:AJ19"/>
    <mergeCell ref="U21:Y21"/>
    <mergeCell ref="Z21:AA21"/>
    <mergeCell ref="S20:T20"/>
    <mergeCell ref="U20:Y20"/>
    <mergeCell ref="Z20:AA20"/>
    <mergeCell ref="AB21:AH21"/>
    <mergeCell ref="AI21:AJ21"/>
    <mergeCell ref="I19:M19"/>
    <mergeCell ref="N19:R19"/>
    <mergeCell ref="S19:T19"/>
    <mergeCell ref="U19:Y19"/>
    <mergeCell ref="Z19:AA19"/>
    <mergeCell ref="I20:M20"/>
    <mergeCell ref="N20:R20"/>
    <mergeCell ref="C12:AJ12"/>
    <mergeCell ref="C13:H13"/>
    <mergeCell ref="M13:Q13"/>
    <mergeCell ref="Z13:AE13"/>
    <mergeCell ref="AB20:AH20"/>
    <mergeCell ref="AI20:AJ20"/>
    <mergeCell ref="C16:H17"/>
    <mergeCell ref="AD17:AJ17"/>
    <mergeCell ref="C18:H24"/>
    <mergeCell ref="I18:M18"/>
    <mergeCell ref="N18:T18"/>
    <mergeCell ref="U18:AA18"/>
    <mergeCell ref="AB18:AJ18"/>
    <mergeCell ref="C14:H15"/>
    <mergeCell ref="C1:AJ1"/>
    <mergeCell ref="Y2:Z2"/>
    <mergeCell ref="AA2:AB2"/>
    <mergeCell ref="AD2:AE2"/>
    <mergeCell ref="AG2:AH2"/>
    <mergeCell ref="AI2:AJ2"/>
    <mergeCell ref="U15:AH15"/>
    <mergeCell ref="R7:AJ7"/>
    <mergeCell ref="L8:P8"/>
    <mergeCell ref="R8:AC8"/>
    <mergeCell ref="P9:AJ9"/>
    <mergeCell ref="J10:P10"/>
    <mergeCell ref="Q10:R10"/>
  </mergeCells>
  <phoneticPr fontId="2"/>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nchor moveWithCells="1">
                  <from>
                    <xdr:col>27</xdr:col>
                    <xdr:colOff>0</xdr:colOff>
                    <xdr:row>15</xdr:row>
                    <xdr:rowOff>266700</xdr:rowOff>
                  </from>
                  <to>
                    <xdr:col>28</xdr:col>
                    <xdr:colOff>68580</xdr:colOff>
                    <xdr:row>17</xdr:row>
                    <xdr:rowOff>30480</xdr:rowOff>
                  </to>
                </anchor>
              </controlPr>
            </control>
          </mc:Choice>
        </mc:AlternateContent>
        <mc:AlternateContent xmlns:mc="http://schemas.openxmlformats.org/markup-compatibility/2006">
          <mc:Choice Requires="x14">
            <control shapeId="70658" r:id="rId5" name="Check Box 2">
              <controlPr defaultSize="0" autoFill="0" autoLine="0" autoPict="0">
                <anchor moveWithCells="1">
                  <from>
                    <xdr:col>27</xdr:col>
                    <xdr:colOff>0</xdr:colOff>
                    <xdr:row>14</xdr:row>
                    <xdr:rowOff>441960</xdr:rowOff>
                  </from>
                  <to>
                    <xdr:col>28</xdr:col>
                    <xdr:colOff>68580</xdr:colOff>
                    <xdr:row>16</xdr:row>
                    <xdr:rowOff>83820</xdr:rowOff>
                  </to>
                </anchor>
              </controlPr>
            </control>
          </mc:Choice>
        </mc:AlternateContent>
        <mc:AlternateContent xmlns:mc="http://schemas.openxmlformats.org/markup-compatibility/2006">
          <mc:Choice Requires="x14">
            <control shapeId="70659" r:id="rId6" name="Check Box 3">
              <controlPr defaultSize="0" autoFill="0" autoLine="0" autoPict="0">
                <anchor moveWithCells="1">
                  <from>
                    <xdr:col>10</xdr:col>
                    <xdr:colOff>182880</xdr:colOff>
                    <xdr:row>12</xdr:row>
                    <xdr:rowOff>228600</xdr:rowOff>
                  </from>
                  <to>
                    <xdr:col>12</xdr:col>
                    <xdr:colOff>175260</xdr:colOff>
                    <xdr:row>12</xdr:row>
                    <xdr:rowOff>556260</xdr:rowOff>
                  </to>
                </anchor>
              </controlPr>
            </control>
          </mc:Choice>
        </mc:AlternateContent>
        <mc:AlternateContent xmlns:mc="http://schemas.openxmlformats.org/markup-compatibility/2006">
          <mc:Choice Requires="x14">
            <control shapeId="70660" r:id="rId7" name="Check Box 4">
              <controlPr defaultSize="0" autoFill="0" autoLine="0" autoPict="0">
                <anchor moveWithCells="1">
                  <from>
                    <xdr:col>23</xdr:col>
                    <xdr:colOff>137160</xdr:colOff>
                    <xdr:row>12</xdr:row>
                    <xdr:rowOff>213360</xdr:rowOff>
                  </from>
                  <to>
                    <xdr:col>25</xdr:col>
                    <xdr:colOff>137160</xdr:colOff>
                    <xdr:row>12</xdr:row>
                    <xdr:rowOff>601980</xdr:rowOff>
                  </to>
                </anchor>
              </controlPr>
            </control>
          </mc:Choice>
        </mc:AlternateContent>
        <mc:AlternateContent xmlns:mc="http://schemas.openxmlformats.org/markup-compatibility/2006">
          <mc:Choice Requires="x14">
            <control shapeId="70667" r:id="rId8" name="Check Box 11">
              <controlPr defaultSize="0" autoFill="0" autoLine="0" autoPict="0">
                <anchor moveWithCells="1">
                  <from>
                    <xdr:col>20</xdr:col>
                    <xdr:colOff>236220</xdr:colOff>
                    <xdr:row>12</xdr:row>
                    <xdr:rowOff>754380</xdr:rowOff>
                  </from>
                  <to>
                    <xdr:col>22</xdr:col>
                    <xdr:colOff>182880</xdr:colOff>
                    <xdr:row>14</xdr:row>
                    <xdr:rowOff>22860</xdr:rowOff>
                  </to>
                </anchor>
              </controlPr>
            </control>
          </mc:Choice>
        </mc:AlternateContent>
        <mc:AlternateContent xmlns:mc="http://schemas.openxmlformats.org/markup-compatibility/2006">
          <mc:Choice Requires="x14">
            <control shapeId="70668" r:id="rId9" name="Check Box 12">
              <controlPr defaultSize="0" autoFill="0" autoLine="0" autoPict="0">
                <anchor moveWithCells="1">
                  <from>
                    <xdr:col>15</xdr:col>
                    <xdr:colOff>106680</xdr:colOff>
                    <xdr:row>14</xdr:row>
                    <xdr:rowOff>45720</xdr:rowOff>
                  </from>
                  <to>
                    <xdr:col>17</xdr:col>
                    <xdr:colOff>175260</xdr:colOff>
                    <xdr:row>14</xdr:row>
                    <xdr:rowOff>228600</xdr:rowOff>
                  </to>
                </anchor>
              </controlPr>
            </control>
          </mc:Choice>
        </mc:AlternateContent>
        <mc:AlternateContent xmlns:mc="http://schemas.openxmlformats.org/markup-compatibility/2006">
          <mc:Choice Requires="x14">
            <control shapeId="70669" r:id="rId10" name="Check Box 13">
              <controlPr defaultSize="0" autoFill="0" autoLine="0" autoPict="0">
                <anchor moveWithCells="1">
                  <from>
                    <xdr:col>8</xdr:col>
                    <xdr:colOff>0</xdr:colOff>
                    <xdr:row>12</xdr:row>
                    <xdr:rowOff>769620</xdr:rowOff>
                  </from>
                  <to>
                    <xdr:col>9</xdr:col>
                    <xdr:colOff>152400</xdr:colOff>
                    <xdr:row>14</xdr:row>
                    <xdr:rowOff>30480</xdr:rowOff>
                  </to>
                </anchor>
              </controlPr>
            </control>
          </mc:Choice>
        </mc:AlternateContent>
        <mc:AlternateContent xmlns:mc="http://schemas.openxmlformats.org/markup-compatibility/2006">
          <mc:Choice Requires="x14">
            <control shapeId="70670" r:id="rId11" name="Check Box 14">
              <controlPr defaultSize="0" autoFill="0" autoLine="0" autoPict="0">
                <anchor moveWithCells="1">
                  <from>
                    <xdr:col>8</xdr:col>
                    <xdr:colOff>7620</xdr:colOff>
                    <xdr:row>14</xdr:row>
                    <xdr:rowOff>7620</xdr:rowOff>
                  </from>
                  <to>
                    <xdr:col>9</xdr:col>
                    <xdr:colOff>152400</xdr:colOff>
                    <xdr:row>14</xdr:row>
                    <xdr:rowOff>236220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B1:AH39"/>
  <sheetViews>
    <sheetView showGridLines="0" zoomScale="80" zoomScaleNormal="80" workbookViewId="0">
      <selection activeCell="H6" sqref="F5:Z8"/>
    </sheetView>
  </sheetViews>
  <sheetFormatPr defaultColWidth="9" defaultRowHeight="14.4"/>
  <cols>
    <col min="1" max="1" width="1.69921875" style="17" customWidth="1"/>
    <col min="2" max="2" width="3.5" style="17" customWidth="1"/>
    <col min="3" max="3" width="2" style="7" customWidth="1"/>
    <col min="4" max="5" width="9.19921875" style="17" customWidth="1"/>
    <col min="6" max="6" width="10.19921875" style="17" customWidth="1"/>
    <col min="7" max="7" width="2.19921875" style="17" customWidth="1"/>
    <col min="8" max="8" width="4.19921875" style="17" customWidth="1"/>
    <col min="9" max="9" width="2.59765625" style="17" customWidth="1"/>
    <col min="10" max="10" width="3.5" style="17" customWidth="1"/>
    <col min="11" max="11" width="3.69921875" style="17" customWidth="1"/>
    <col min="12" max="12" width="3.5" style="17" customWidth="1"/>
    <col min="13" max="13" width="4.09765625" style="17" customWidth="1"/>
    <col min="14" max="14" width="1.69921875" style="17" customWidth="1"/>
    <col min="15" max="15" width="2.69921875" style="17" customWidth="1"/>
    <col min="16" max="16" width="1.69921875" style="17" customWidth="1"/>
    <col min="17" max="17" width="3.19921875" style="17" customWidth="1"/>
    <col min="18" max="18" width="2.69921875" style="17" customWidth="1"/>
    <col min="19" max="19" width="3.19921875" style="17" customWidth="1"/>
    <col min="20" max="20" width="2.69921875" style="17" customWidth="1"/>
    <col min="21" max="21" width="3.09765625" style="17" customWidth="1"/>
    <col min="22" max="23" width="3.19921875" style="17" customWidth="1"/>
    <col min="24" max="24" width="3" style="17" customWidth="1"/>
    <col min="25" max="25" width="4.09765625" style="17" customWidth="1"/>
    <col min="26" max="26" width="2.69921875" style="17" customWidth="1"/>
    <col min="27" max="27" width="1.19921875" style="17" customWidth="1"/>
    <col min="28" max="28" width="3.5" style="17" customWidth="1"/>
    <col min="29" max="29" width="2" style="7" customWidth="1"/>
    <col min="30" max="30" width="5" style="17" customWidth="1"/>
    <col min="31" max="31" width="2.19921875" style="17" customWidth="1"/>
    <col min="32" max="32" width="6.69921875" style="17" customWidth="1"/>
    <col min="33" max="33" width="2.59765625" style="17" customWidth="1"/>
    <col min="34" max="43" width="9" style="17" customWidth="1"/>
    <col min="44" max="16384" width="9" style="17"/>
  </cols>
  <sheetData>
    <row r="1" spans="2:34" s="7" customFormat="1" ht="18" customHeight="1">
      <c r="B1" s="41"/>
      <c r="C1" s="41"/>
      <c r="D1" s="3276" t="s">
        <v>215</v>
      </c>
      <c r="E1" s="3278"/>
      <c r="F1" s="3680" t="s">
        <v>197</v>
      </c>
      <c r="G1" s="3680"/>
      <c r="H1" s="3680"/>
      <c r="I1" s="26"/>
      <c r="O1" s="27"/>
      <c r="P1" s="3680" t="s">
        <v>216</v>
      </c>
      <c r="Q1" s="3680"/>
      <c r="R1" s="3680"/>
      <c r="S1" s="3680"/>
      <c r="T1" s="3680"/>
      <c r="U1" s="3680"/>
      <c r="V1" s="3680" t="s">
        <v>217</v>
      </c>
      <c r="W1" s="3680"/>
      <c r="X1" s="3680"/>
      <c r="Y1" s="3680"/>
      <c r="Z1" s="3680"/>
    </row>
    <row r="2" spans="2:34" ht="27" customHeight="1">
      <c r="B2" s="15"/>
      <c r="C2" s="15"/>
      <c r="D2" s="3681"/>
      <c r="E2" s="3682"/>
      <c r="F2" s="3687" t="s">
        <v>198</v>
      </c>
      <c r="G2" s="3688"/>
      <c r="H2" s="3689"/>
      <c r="P2" s="1639"/>
      <c r="Q2" s="1639"/>
      <c r="R2" s="1639"/>
      <c r="S2" s="1639"/>
      <c r="T2" s="1639"/>
      <c r="U2" s="1639"/>
      <c r="V2" s="1639"/>
      <c r="W2" s="1639"/>
      <c r="X2" s="1639"/>
      <c r="Y2" s="1639"/>
      <c r="Z2" s="1639"/>
    </row>
    <row r="3" spans="2:34" ht="27" customHeight="1">
      <c r="B3" s="15"/>
      <c r="C3" s="15"/>
      <c r="D3" s="3683"/>
      <c r="E3" s="3684"/>
      <c r="F3" s="3690"/>
      <c r="G3" s="3691"/>
      <c r="H3" s="3692"/>
      <c r="J3" s="3696" t="s">
        <v>199</v>
      </c>
      <c r="K3" s="3696"/>
      <c r="L3" s="3696"/>
      <c r="M3" s="3696"/>
      <c r="N3" s="3697"/>
      <c r="P3" s="1639"/>
      <c r="Q3" s="1639"/>
      <c r="R3" s="1639"/>
      <c r="S3" s="1639"/>
      <c r="T3" s="1639"/>
      <c r="U3" s="1639"/>
      <c r="V3" s="1639"/>
      <c r="W3" s="1639"/>
      <c r="X3" s="1639"/>
      <c r="Y3" s="1639"/>
      <c r="Z3" s="1639"/>
    </row>
    <row r="4" spans="2:34" ht="27" customHeight="1" thickBot="1">
      <c r="B4" s="15"/>
      <c r="C4" s="15"/>
      <c r="D4" s="3685"/>
      <c r="E4" s="3686"/>
      <c r="F4" s="3693"/>
      <c r="G4" s="3694"/>
      <c r="H4" s="3695"/>
      <c r="P4" s="3332"/>
      <c r="Q4" s="3332"/>
      <c r="R4" s="3332"/>
      <c r="S4" s="3332"/>
      <c r="T4" s="3332"/>
      <c r="U4" s="3332"/>
      <c r="V4" s="3332"/>
      <c r="W4" s="3332"/>
      <c r="X4" s="3332"/>
      <c r="Y4" s="3332"/>
      <c r="Z4" s="3332"/>
      <c r="AH4" s="17">
        <f>①利用!S12</f>
        <v>0</v>
      </c>
    </row>
    <row r="5" spans="2:34" ht="30" customHeight="1">
      <c r="B5" s="15"/>
      <c r="C5" s="15"/>
      <c r="D5" s="3651" t="s">
        <v>200</v>
      </c>
      <c r="E5" s="3652"/>
      <c r="F5" s="42"/>
      <c r="G5" s="3653" t="s">
        <v>222</v>
      </c>
      <c r="H5" s="3653"/>
      <c r="I5" s="3653"/>
      <c r="J5" s="3653"/>
      <c r="K5" s="3653"/>
      <c r="L5" s="3653"/>
      <c r="M5" s="43"/>
      <c r="N5" s="43"/>
      <c r="O5" s="44"/>
      <c r="P5" s="3654" t="s">
        <v>201</v>
      </c>
      <c r="Q5" s="3654"/>
      <c r="R5" s="3654"/>
      <c r="S5" s="3654"/>
      <c r="T5" s="3654"/>
      <c r="U5" s="3654"/>
      <c r="V5" s="3656"/>
      <c r="W5" s="3656"/>
      <c r="X5" s="3656"/>
      <c r="Y5" s="3656"/>
      <c r="Z5" s="3657"/>
      <c r="AA5" s="45"/>
      <c r="AH5" s="17">
        <f>①利用!S8</f>
        <v>0</v>
      </c>
    </row>
    <row r="6" spans="2:34" ht="15" customHeight="1">
      <c r="B6" s="15"/>
      <c r="C6" s="15"/>
      <c r="D6" s="3660" t="s">
        <v>202</v>
      </c>
      <c r="E6" s="3232"/>
      <c r="F6" s="3663" t="s">
        <v>154</v>
      </c>
      <c r="G6" s="3664"/>
      <c r="H6" s="3667">
        <f>①利用!M20</f>
        <v>0</v>
      </c>
      <c r="I6" s="3667"/>
      <c r="J6" s="3669" t="s">
        <v>155</v>
      </c>
      <c r="K6" s="3669">
        <f>①利用!O20</f>
        <v>0</v>
      </c>
      <c r="L6" s="3671" t="s">
        <v>83</v>
      </c>
      <c r="M6" s="3669">
        <f>①利用!Q20</f>
        <v>0</v>
      </c>
      <c r="N6" s="3672" t="s">
        <v>84</v>
      </c>
      <c r="O6" s="3673"/>
      <c r="P6" s="3655"/>
      <c r="Q6" s="3655"/>
      <c r="R6" s="3655"/>
      <c r="S6" s="3655"/>
      <c r="T6" s="3655"/>
      <c r="U6" s="3655"/>
      <c r="V6" s="3658"/>
      <c r="W6" s="3658"/>
      <c r="X6" s="3658"/>
      <c r="Y6" s="3658"/>
      <c r="Z6" s="3659"/>
      <c r="AA6" s="45"/>
      <c r="AH6" s="17" t="s">
        <v>219</v>
      </c>
    </row>
    <row r="7" spans="2:34" ht="22.5" customHeight="1">
      <c r="B7" s="15"/>
      <c r="C7" s="15"/>
      <c r="D7" s="3661"/>
      <c r="E7" s="3662"/>
      <c r="F7" s="3665"/>
      <c r="G7" s="3666"/>
      <c r="H7" s="3668"/>
      <c r="I7" s="3668"/>
      <c r="J7" s="3670"/>
      <c r="K7" s="3670">
        <v>0</v>
      </c>
      <c r="L7" s="3550"/>
      <c r="M7" s="3670">
        <v>0</v>
      </c>
      <c r="N7" s="3674"/>
      <c r="O7" s="3675"/>
      <c r="P7" s="3655" t="s">
        <v>203</v>
      </c>
      <c r="Q7" s="3655"/>
      <c r="R7" s="3655"/>
      <c r="S7" s="3655"/>
      <c r="T7" s="3655"/>
      <c r="U7" s="3655"/>
      <c r="V7" s="3658"/>
      <c r="W7" s="3658"/>
      <c r="X7" s="3658"/>
      <c r="Y7" s="3658"/>
      <c r="Z7" s="3659"/>
      <c r="AH7" s="17" t="s">
        <v>557</v>
      </c>
    </row>
    <row r="8" spans="2:34" ht="30" customHeight="1">
      <c r="B8" s="15"/>
      <c r="C8" s="15"/>
      <c r="D8" s="3677" t="s">
        <v>220</v>
      </c>
      <c r="E8" s="3676"/>
      <c r="F8" s="3678" t="s">
        <v>221</v>
      </c>
      <c r="G8" s="3679"/>
      <c r="H8" s="3679"/>
      <c r="I8" s="3679"/>
      <c r="J8" s="3679"/>
      <c r="K8" s="3627">
        <f>⑪許可書!AH6</f>
        <v>0</v>
      </c>
      <c r="L8" s="3627"/>
      <c r="M8" s="28" t="s">
        <v>324</v>
      </c>
      <c r="N8" s="28"/>
      <c r="O8" s="29"/>
      <c r="P8" s="3676"/>
      <c r="Q8" s="3655"/>
      <c r="R8" s="3655"/>
      <c r="S8" s="3655"/>
      <c r="T8" s="3655"/>
      <c r="U8" s="3655"/>
      <c r="V8" s="3658"/>
      <c r="W8" s="3658"/>
      <c r="X8" s="3658"/>
      <c r="Y8" s="3658"/>
      <c r="Z8" s="3659"/>
    </row>
    <row r="9" spans="2:34" ht="23.25" customHeight="1">
      <c r="B9" s="15"/>
      <c r="C9" s="15"/>
      <c r="D9" s="3631" t="s">
        <v>274</v>
      </c>
      <c r="E9" s="3632"/>
      <c r="F9" s="31"/>
      <c r="G9" s="31"/>
      <c r="H9" s="31"/>
      <c r="I9" s="31"/>
      <c r="J9" s="31"/>
      <c r="K9" s="31"/>
      <c r="L9" s="233"/>
      <c r="M9" s="233"/>
      <c r="N9" s="233"/>
      <c r="O9" s="233"/>
      <c r="P9" s="233"/>
      <c r="Q9" s="233"/>
      <c r="R9" s="233"/>
      <c r="S9" s="233"/>
      <c r="T9" s="233"/>
      <c r="U9" s="113"/>
      <c r="V9" s="113"/>
      <c r="W9" s="113"/>
      <c r="X9" s="113"/>
      <c r="Y9" s="113"/>
      <c r="Z9" s="116"/>
      <c r="AH9" s="17" t="s">
        <v>222</v>
      </c>
    </row>
    <row r="10" spans="2:34" ht="23.25" customHeight="1">
      <c r="B10" s="15"/>
      <c r="C10" s="15"/>
      <c r="D10" s="3633"/>
      <c r="E10" s="3634"/>
      <c r="F10" s="35"/>
      <c r="G10" s="35"/>
      <c r="H10" s="35"/>
      <c r="I10" s="35"/>
      <c r="J10" s="35"/>
      <c r="K10" s="35"/>
      <c r="L10" s="234"/>
      <c r="M10" s="234"/>
      <c r="N10" s="234"/>
      <c r="O10" s="234"/>
      <c r="P10" s="234"/>
      <c r="Q10" s="234"/>
      <c r="R10" s="234"/>
      <c r="S10" s="234"/>
      <c r="T10" s="234"/>
      <c r="U10" s="114"/>
      <c r="V10" s="114"/>
      <c r="W10" s="114"/>
      <c r="X10" s="114"/>
      <c r="Y10" s="114"/>
      <c r="Z10" s="117"/>
      <c r="AH10" s="17" t="s">
        <v>218</v>
      </c>
    </row>
    <row r="11" spans="2:34" ht="30.75" customHeight="1">
      <c r="B11" s="15"/>
      <c r="C11" s="15"/>
      <c r="D11" s="3633"/>
      <c r="E11" s="3634"/>
      <c r="F11" s="35"/>
      <c r="G11" s="35"/>
      <c r="H11" s="35"/>
      <c r="I11" s="35"/>
      <c r="J11" s="35"/>
      <c r="K11" s="35"/>
      <c r="L11" s="234"/>
      <c r="M11" s="234"/>
      <c r="N11" s="234"/>
      <c r="O11" s="234"/>
      <c r="P11" s="234"/>
      <c r="Q11" s="234"/>
      <c r="R11" s="234"/>
      <c r="S11" s="234"/>
      <c r="T11" s="234"/>
      <c r="U11" s="114"/>
      <c r="V11" s="114"/>
      <c r="W11" s="114"/>
      <c r="X11" s="114"/>
      <c r="Y11" s="114"/>
      <c r="Z11" s="117"/>
      <c r="AD11" s="17" t="s">
        <v>207</v>
      </c>
    </row>
    <row r="12" spans="2:34" ht="27" customHeight="1">
      <c r="B12" s="15"/>
      <c r="C12" s="15"/>
      <c r="D12" s="3635" t="s">
        <v>223</v>
      </c>
      <c r="E12" s="3636"/>
      <c r="F12" s="3639" t="s">
        <v>208</v>
      </c>
      <c r="G12" s="3639"/>
      <c r="H12" s="3639"/>
      <c r="I12" s="3639" t="s">
        <v>209</v>
      </c>
      <c r="J12" s="3639"/>
      <c r="K12" s="3639"/>
      <c r="L12" s="3639"/>
      <c r="M12" s="3639"/>
      <c r="N12" s="3639" t="s">
        <v>212</v>
      </c>
      <c r="O12" s="3639"/>
      <c r="P12" s="3639"/>
      <c r="Q12" s="3639"/>
      <c r="R12" s="3639"/>
      <c r="S12" s="235"/>
      <c r="T12" s="234"/>
      <c r="U12" s="114"/>
      <c r="V12" s="114"/>
      <c r="W12" s="114"/>
      <c r="X12" s="114"/>
      <c r="Y12" s="114"/>
      <c r="Z12" s="117"/>
      <c r="AD12" s="47" t="s">
        <v>213</v>
      </c>
      <c r="AE12" s="47"/>
      <c r="AF12" s="47"/>
      <c r="AG12" s="47"/>
    </row>
    <row r="13" spans="2:34" ht="27" customHeight="1">
      <c r="B13" s="15"/>
      <c r="C13" s="15"/>
      <c r="D13" s="3635"/>
      <c r="E13" s="3636"/>
      <c r="F13" s="3640"/>
      <c r="G13" s="3640"/>
      <c r="H13" s="3640"/>
      <c r="I13" s="3640"/>
      <c r="J13" s="3640"/>
      <c r="K13" s="3640"/>
      <c r="L13" s="3640"/>
      <c r="M13" s="3640"/>
      <c r="N13" s="3640"/>
      <c r="O13" s="3640"/>
      <c r="P13" s="3640"/>
      <c r="Q13" s="3640"/>
      <c r="R13" s="3640"/>
      <c r="S13" s="235"/>
      <c r="T13" s="234"/>
      <c r="U13" s="114"/>
      <c r="V13" s="114"/>
      <c r="W13" s="114"/>
      <c r="X13" s="114"/>
      <c r="Y13" s="114"/>
      <c r="Z13" s="117"/>
      <c r="AD13" s="47"/>
      <c r="AE13" s="47"/>
      <c r="AF13" s="47"/>
      <c r="AG13" s="47"/>
    </row>
    <row r="14" spans="2:34" ht="27" customHeight="1">
      <c r="B14" s="15"/>
      <c r="C14" s="15"/>
      <c r="D14" s="3637"/>
      <c r="E14" s="3638"/>
      <c r="F14" s="3641"/>
      <c r="G14" s="3641"/>
      <c r="H14" s="3641"/>
      <c r="I14" s="3641"/>
      <c r="J14" s="3641"/>
      <c r="K14" s="3641"/>
      <c r="L14" s="3641"/>
      <c r="M14" s="3641"/>
      <c r="N14" s="3641"/>
      <c r="O14" s="3641"/>
      <c r="P14" s="3641"/>
      <c r="Q14" s="3641"/>
      <c r="R14" s="3641"/>
      <c r="S14" s="236"/>
      <c r="T14" s="237"/>
      <c r="U14" s="115"/>
      <c r="V14" s="115"/>
      <c r="W14" s="115"/>
      <c r="X14" s="115"/>
      <c r="Y14" s="115"/>
      <c r="Z14" s="118"/>
    </row>
    <row r="15" spans="2:34" ht="15.75" customHeight="1">
      <c r="B15" s="15"/>
      <c r="C15" s="15"/>
      <c r="D15" s="3642" t="s">
        <v>224</v>
      </c>
      <c r="E15" s="3643"/>
      <c r="F15" s="3643"/>
      <c r="G15" s="3643"/>
      <c r="H15" s="3643"/>
      <c r="I15" s="3643"/>
      <c r="J15" s="3643"/>
      <c r="K15" s="3643"/>
      <c r="L15" s="3643"/>
      <c r="M15" s="3643"/>
      <c r="N15" s="3643"/>
      <c r="O15" s="3643"/>
      <c r="P15" s="3643"/>
      <c r="Q15" s="3643"/>
      <c r="R15" s="3643"/>
      <c r="S15" s="3643"/>
      <c r="T15" s="3643"/>
      <c r="U15" s="3643"/>
      <c r="V15" s="3643"/>
      <c r="W15" s="3643"/>
      <c r="X15" s="3643"/>
      <c r="Y15" s="3643"/>
      <c r="Z15" s="3644"/>
    </row>
    <row r="16" spans="2:34" ht="12.75" customHeight="1">
      <c r="B16" s="15"/>
      <c r="C16" s="15"/>
      <c r="D16" s="3645"/>
      <c r="E16" s="3646"/>
      <c r="F16" s="3646"/>
      <c r="G16" s="3646"/>
      <c r="H16" s="3646"/>
      <c r="I16" s="3646"/>
      <c r="J16" s="3646"/>
      <c r="K16" s="3646"/>
      <c r="L16" s="3646"/>
      <c r="M16" s="3646"/>
      <c r="N16" s="3646"/>
      <c r="O16" s="3646"/>
      <c r="P16" s="3646"/>
      <c r="Q16" s="3646"/>
      <c r="R16" s="3646"/>
      <c r="S16" s="3646"/>
      <c r="T16" s="3646"/>
      <c r="U16" s="3646"/>
      <c r="V16" s="3646"/>
      <c r="W16" s="3646"/>
      <c r="X16" s="3646"/>
      <c r="Y16" s="3646"/>
      <c r="Z16" s="3647"/>
    </row>
    <row r="17" spans="2:26" ht="15" customHeight="1">
      <c r="B17" s="15"/>
      <c r="C17" s="15"/>
      <c r="D17" s="3645"/>
      <c r="E17" s="3646"/>
      <c r="F17" s="3646"/>
      <c r="G17" s="3646"/>
      <c r="H17" s="3646"/>
      <c r="I17" s="3646"/>
      <c r="J17" s="3646"/>
      <c r="K17" s="3646"/>
      <c r="L17" s="3646"/>
      <c r="M17" s="3646"/>
      <c r="N17" s="3646"/>
      <c r="O17" s="3646"/>
      <c r="P17" s="3646"/>
      <c r="Q17" s="3646"/>
      <c r="R17" s="3646"/>
      <c r="S17" s="3646"/>
      <c r="T17" s="3646"/>
      <c r="U17" s="3646"/>
      <c r="V17" s="3646"/>
      <c r="W17" s="3646"/>
      <c r="X17" s="3646"/>
      <c r="Y17" s="3646"/>
      <c r="Z17" s="3647"/>
    </row>
    <row r="18" spans="2:26" ht="6" hidden="1" customHeight="1">
      <c r="B18" s="15"/>
      <c r="C18" s="15"/>
      <c r="D18" s="3648" t="str">
        <f>AH6&amp;""&amp;AH5&amp;"  "&amp;AH4&amp;AH7</f>
        <v>　標記の件について0  0様から別紙のとおり施設利用変更申し込みがあり、審査しましたところ適当と認められますので、別紙のとおり施行してよろしいか伺います。</v>
      </c>
      <c r="E18" s="3649"/>
      <c r="F18" s="3649"/>
      <c r="G18" s="3649"/>
      <c r="H18" s="3649"/>
      <c r="I18" s="3649"/>
      <c r="J18" s="3649"/>
      <c r="K18" s="3649"/>
      <c r="L18" s="3649"/>
      <c r="M18" s="3649"/>
      <c r="N18" s="3649"/>
      <c r="O18" s="3649"/>
      <c r="P18" s="3649"/>
      <c r="Q18" s="3649"/>
      <c r="R18" s="3649"/>
      <c r="S18" s="3649"/>
      <c r="T18" s="3649"/>
      <c r="U18" s="3649"/>
      <c r="V18" s="3649"/>
      <c r="W18" s="3649"/>
      <c r="X18" s="3649"/>
      <c r="Y18" s="3649"/>
      <c r="Z18" s="3650"/>
    </row>
    <row r="19" spans="2:26" ht="29.25" customHeight="1">
      <c r="B19" s="15"/>
      <c r="C19" s="15"/>
      <c r="D19" s="3648"/>
      <c r="E19" s="3649"/>
      <c r="F19" s="3649"/>
      <c r="G19" s="3649"/>
      <c r="H19" s="3649"/>
      <c r="I19" s="3649"/>
      <c r="J19" s="3649"/>
      <c r="K19" s="3649"/>
      <c r="L19" s="3649"/>
      <c r="M19" s="3649"/>
      <c r="N19" s="3649"/>
      <c r="O19" s="3649"/>
      <c r="P19" s="3649"/>
      <c r="Q19" s="3649"/>
      <c r="R19" s="3649"/>
      <c r="S19" s="3649"/>
      <c r="T19" s="3649"/>
      <c r="U19" s="3649"/>
      <c r="V19" s="3649"/>
      <c r="W19" s="3649"/>
      <c r="X19" s="3649"/>
      <c r="Y19" s="3649"/>
      <c r="Z19" s="3650"/>
    </row>
    <row r="20" spans="2:26" ht="27" customHeight="1">
      <c r="B20" s="15"/>
      <c r="C20" s="15"/>
      <c r="D20" s="3648"/>
      <c r="E20" s="3649"/>
      <c r="F20" s="3649"/>
      <c r="G20" s="3649"/>
      <c r="H20" s="3649"/>
      <c r="I20" s="3649"/>
      <c r="J20" s="3649"/>
      <c r="K20" s="3649"/>
      <c r="L20" s="3649"/>
      <c r="M20" s="3649"/>
      <c r="N20" s="3649"/>
      <c r="O20" s="3649"/>
      <c r="P20" s="3649"/>
      <c r="Q20" s="3649"/>
      <c r="R20" s="3649"/>
      <c r="S20" s="3649"/>
      <c r="T20" s="3649"/>
      <c r="U20" s="3649"/>
      <c r="V20" s="3649"/>
      <c r="W20" s="3649"/>
      <c r="X20" s="3649"/>
      <c r="Y20" s="3649"/>
      <c r="Z20" s="3650"/>
    </row>
    <row r="21" spans="2:26" ht="112.5" customHeight="1">
      <c r="B21" s="15"/>
      <c r="C21" s="15"/>
      <c r="D21" s="51"/>
      <c r="E21" s="52"/>
      <c r="F21" s="52"/>
      <c r="G21" s="52"/>
      <c r="H21" s="52"/>
      <c r="I21" s="52"/>
      <c r="J21" s="52"/>
      <c r="K21" s="52"/>
      <c r="L21" s="52"/>
      <c r="M21" s="52"/>
      <c r="N21" s="52"/>
      <c r="O21" s="52"/>
      <c r="P21" s="52"/>
      <c r="Q21" s="52"/>
      <c r="R21" s="52"/>
      <c r="S21" s="52"/>
      <c r="T21" s="52"/>
      <c r="U21" s="52"/>
      <c r="V21" s="52"/>
      <c r="W21" s="52"/>
      <c r="X21" s="52"/>
      <c r="Y21" s="52"/>
      <c r="Z21" s="53"/>
    </row>
    <row r="22" spans="2:26" ht="42" customHeight="1">
      <c r="B22" s="15"/>
      <c r="C22" s="15"/>
      <c r="D22" s="51"/>
      <c r="E22" s="52"/>
      <c r="F22" s="52"/>
      <c r="G22" s="52"/>
      <c r="H22" s="52"/>
      <c r="I22" s="52"/>
      <c r="J22" s="52"/>
      <c r="K22" s="52"/>
      <c r="L22" s="52"/>
      <c r="M22" s="52"/>
      <c r="N22" s="52"/>
      <c r="O22" s="52"/>
      <c r="P22" s="52"/>
      <c r="Q22" s="52"/>
      <c r="R22" s="52"/>
      <c r="S22" s="52"/>
      <c r="T22" s="52"/>
      <c r="U22" s="52"/>
      <c r="V22" s="52"/>
      <c r="W22" s="52"/>
      <c r="X22" s="52"/>
      <c r="Y22" s="52"/>
      <c r="Z22" s="53"/>
    </row>
    <row r="23" spans="2:26" ht="28.5" customHeight="1">
      <c r="B23" s="15"/>
      <c r="C23" s="15"/>
      <c r="D23" s="51"/>
      <c r="E23" s="52"/>
      <c r="F23" s="52"/>
      <c r="G23" s="52"/>
      <c r="H23" s="52"/>
      <c r="I23" s="52"/>
      <c r="J23" s="52"/>
      <c r="K23" s="52"/>
      <c r="L23" s="52"/>
      <c r="M23" s="52"/>
      <c r="N23" s="52"/>
      <c r="O23" s="52"/>
      <c r="P23" s="52"/>
      <c r="Q23" s="52"/>
      <c r="R23" s="52"/>
      <c r="S23" s="52"/>
      <c r="T23" s="52"/>
      <c r="U23" s="52"/>
      <c r="V23" s="52"/>
      <c r="W23" s="52"/>
      <c r="X23" s="52"/>
      <c r="Y23" s="52"/>
      <c r="Z23" s="53"/>
    </row>
    <row r="24" spans="2:26" ht="127.5" customHeight="1">
      <c r="B24" s="15"/>
      <c r="C24" s="15"/>
      <c r="D24" s="51"/>
      <c r="E24" s="52"/>
      <c r="F24" s="52"/>
      <c r="G24" s="52"/>
      <c r="H24" s="52"/>
      <c r="I24" s="52"/>
      <c r="J24" s="52"/>
      <c r="K24" s="52"/>
      <c r="L24" s="52"/>
      <c r="M24" s="52"/>
      <c r="N24" s="52"/>
      <c r="O24" s="52"/>
      <c r="P24" s="52"/>
      <c r="Q24" s="52"/>
      <c r="R24" s="52"/>
      <c r="S24" s="52"/>
      <c r="T24" s="52"/>
      <c r="U24" s="52"/>
      <c r="V24" s="52"/>
      <c r="W24" s="52"/>
      <c r="X24" s="52"/>
      <c r="Y24" s="52"/>
      <c r="Z24" s="53"/>
    </row>
    <row r="25" spans="2:26" ht="27" customHeight="1">
      <c r="B25" s="15"/>
      <c r="C25" s="15"/>
      <c r="D25" s="3628"/>
      <c r="E25" s="3629"/>
      <c r="F25" s="3629"/>
      <c r="G25" s="3629"/>
      <c r="H25" s="3629"/>
      <c r="I25" s="3629"/>
      <c r="J25" s="3629"/>
      <c r="K25" s="3629"/>
      <c r="L25" s="3629"/>
      <c r="M25" s="3629"/>
      <c r="N25" s="3629"/>
      <c r="O25" s="3629"/>
      <c r="P25" s="3629"/>
      <c r="Q25" s="3629"/>
      <c r="R25" s="3629"/>
      <c r="S25" s="3629"/>
      <c r="T25" s="3629"/>
      <c r="U25" s="3629"/>
      <c r="V25" s="3629"/>
      <c r="W25" s="3629"/>
      <c r="X25" s="3629"/>
      <c r="Y25" s="3629"/>
      <c r="Z25" s="3630"/>
    </row>
    <row r="26" spans="2:26" ht="27" customHeight="1">
      <c r="B26" s="15"/>
      <c r="C26" s="15"/>
      <c r="D26" s="3628"/>
      <c r="E26" s="3629"/>
      <c r="F26" s="3629"/>
      <c r="G26" s="3629"/>
      <c r="H26" s="3629"/>
      <c r="I26" s="3629"/>
      <c r="J26" s="3629"/>
      <c r="K26" s="3629"/>
      <c r="L26" s="3629"/>
      <c r="M26" s="3629"/>
      <c r="N26" s="3629"/>
      <c r="O26" s="3629"/>
      <c r="P26" s="3629"/>
      <c r="Q26" s="3629"/>
      <c r="R26" s="3629"/>
      <c r="S26" s="3629"/>
      <c r="T26" s="3629"/>
      <c r="U26" s="3629"/>
      <c r="V26" s="3629"/>
      <c r="W26" s="3629"/>
      <c r="X26" s="3629"/>
      <c r="Y26" s="3629"/>
      <c r="Z26" s="3630"/>
    </row>
    <row r="27" spans="2:26" ht="27" customHeight="1" thickBot="1">
      <c r="B27" s="15"/>
      <c r="C27" s="15"/>
      <c r="D27" s="54"/>
      <c r="E27" s="55"/>
      <c r="F27" s="55"/>
      <c r="G27" s="55"/>
      <c r="H27" s="55"/>
      <c r="I27" s="55"/>
      <c r="J27" s="55"/>
      <c r="K27" s="55"/>
      <c r="L27" s="55"/>
      <c r="M27" s="55"/>
      <c r="N27" s="55"/>
      <c r="O27" s="55"/>
      <c r="P27" s="55"/>
      <c r="Q27" s="55"/>
      <c r="R27" s="55"/>
      <c r="S27" s="55"/>
      <c r="T27" s="55"/>
      <c r="U27" s="55"/>
      <c r="V27" s="55"/>
      <c r="W27" s="55"/>
      <c r="X27" s="55"/>
      <c r="Y27" s="55"/>
      <c r="Z27" s="56"/>
    </row>
    <row r="28" spans="2:26" ht="8.25" customHeight="1"/>
    <row r="29" spans="2:26" ht="27" customHeight="1">
      <c r="B29" s="15"/>
      <c r="C29" s="15"/>
      <c r="D29" s="15"/>
      <c r="E29" s="15"/>
      <c r="F29" s="57"/>
      <c r="G29" s="57"/>
      <c r="H29" s="57"/>
      <c r="I29" s="57"/>
      <c r="J29" s="57"/>
      <c r="K29" s="57"/>
      <c r="L29" s="58"/>
    </row>
    <row r="30" spans="2:26" ht="27" customHeight="1">
      <c r="B30" s="15"/>
      <c r="C30" s="15"/>
      <c r="D30" s="15"/>
      <c r="E30" s="15"/>
      <c r="F30" s="57"/>
      <c r="G30" s="57"/>
      <c r="H30" s="57"/>
      <c r="I30" s="57"/>
      <c r="J30" s="57"/>
      <c r="K30" s="57"/>
      <c r="L30" s="58"/>
    </row>
    <row r="31" spans="2:26" ht="27" customHeight="1">
      <c r="B31" s="15"/>
      <c r="C31" s="15"/>
      <c r="D31" s="15"/>
      <c r="E31" s="15"/>
      <c r="F31" s="57"/>
      <c r="G31" s="57"/>
      <c r="H31" s="57"/>
      <c r="I31" s="57"/>
      <c r="J31" s="57"/>
      <c r="K31" s="57"/>
      <c r="L31" s="58"/>
    </row>
    <row r="32" spans="2:26" ht="27" customHeight="1">
      <c r="B32" s="15"/>
      <c r="C32" s="15"/>
      <c r="D32" s="15"/>
      <c r="E32" s="15"/>
      <c r="F32" s="57"/>
      <c r="G32" s="57"/>
      <c r="H32" s="57"/>
      <c r="I32" s="57"/>
      <c r="J32" s="57"/>
      <c r="K32" s="57"/>
      <c r="L32" s="58"/>
    </row>
    <row r="33" spans="2:18" ht="27" customHeight="1">
      <c r="B33" s="15"/>
      <c r="C33" s="15"/>
      <c r="D33" s="15"/>
      <c r="E33" s="15"/>
      <c r="F33" s="57"/>
      <c r="G33" s="57"/>
      <c r="H33" s="57"/>
      <c r="I33" s="57"/>
      <c r="J33" s="57"/>
      <c r="K33" s="57"/>
      <c r="L33" s="58"/>
    </row>
    <row r="34" spans="2:18" ht="27" customHeight="1">
      <c r="B34" s="15"/>
      <c r="C34" s="15"/>
      <c r="D34" s="15"/>
      <c r="E34" s="15"/>
      <c r="F34" s="57"/>
      <c r="G34" s="57"/>
      <c r="H34" s="57"/>
      <c r="I34" s="57"/>
      <c r="J34" s="57"/>
      <c r="K34" s="57"/>
      <c r="L34" s="58"/>
    </row>
    <row r="35" spans="2:18" ht="27" customHeight="1">
      <c r="B35" s="15"/>
      <c r="C35" s="15"/>
      <c r="D35" s="15"/>
      <c r="E35" s="15"/>
      <c r="F35" s="15"/>
      <c r="G35" s="15"/>
      <c r="H35" s="15"/>
      <c r="I35" s="15"/>
      <c r="J35" s="15"/>
      <c r="K35" s="15"/>
      <c r="L35" s="15"/>
      <c r="M35" s="15"/>
      <c r="N35" s="15"/>
      <c r="O35" s="15"/>
      <c r="P35" s="15"/>
      <c r="Q35" s="15"/>
      <c r="R35" s="15"/>
    </row>
    <row r="36" spans="2:18" ht="27" customHeight="1">
      <c r="B36" s="15"/>
      <c r="C36" s="15"/>
      <c r="D36" s="15"/>
      <c r="E36" s="15"/>
      <c r="F36" s="15"/>
      <c r="G36" s="15"/>
      <c r="H36" s="15"/>
      <c r="I36" s="15"/>
      <c r="J36" s="15"/>
      <c r="K36" s="15"/>
      <c r="L36" s="15"/>
      <c r="M36" s="15"/>
      <c r="N36" s="15"/>
      <c r="O36" s="15"/>
      <c r="P36" s="15"/>
      <c r="Q36" s="15"/>
      <c r="R36" s="15"/>
    </row>
    <row r="37" spans="2:18" ht="27" customHeight="1">
      <c r="B37" s="15"/>
      <c r="C37" s="15"/>
      <c r="D37" s="15"/>
      <c r="E37" s="15"/>
      <c r="F37" s="15"/>
      <c r="G37" s="15"/>
      <c r="H37" s="15"/>
      <c r="I37" s="15"/>
      <c r="J37" s="15"/>
      <c r="K37" s="15"/>
      <c r="L37" s="15"/>
      <c r="M37" s="15"/>
      <c r="N37" s="15"/>
      <c r="O37" s="15"/>
      <c r="P37" s="15"/>
      <c r="Q37" s="15"/>
      <c r="R37" s="15"/>
    </row>
    <row r="38" spans="2:18" ht="27" customHeight="1">
      <c r="B38" s="15"/>
      <c r="C38" s="15"/>
      <c r="D38" s="15"/>
      <c r="E38" s="15"/>
      <c r="F38" s="15"/>
      <c r="G38" s="15"/>
      <c r="H38" s="15"/>
      <c r="I38" s="15"/>
      <c r="J38" s="15"/>
      <c r="K38" s="15"/>
      <c r="L38" s="15"/>
      <c r="M38" s="15"/>
      <c r="N38" s="15"/>
      <c r="O38" s="15"/>
      <c r="P38" s="15"/>
      <c r="Q38" s="15"/>
      <c r="R38" s="15"/>
    </row>
    <row r="39" spans="2:18" ht="27" customHeight="1">
      <c r="D39" s="7"/>
      <c r="E39" s="7"/>
      <c r="F39" s="7"/>
      <c r="G39" s="7"/>
      <c r="H39" s="7"/>
      <c r="I39" s="7"/>
      <c r="J39" s="7"/>
      <c r="K39" s="7"/>
      <c r="L39" s="7"/>
      <c r="M39" s="7"/>
      <c r="N39" s="7"/>
      <c r="O39" s="7"/>
      <c r="P39" s="7"/>
      <c r="Q39" s="7"/>
      <c r="R39" s="7"/>
    </row>
  </sheetData>
  <mergeCells count="34">
    <mergeCell ref="D1:E1"/>
    <mergeCell ref="F1:H1"/>
    <mergeCell ref="P1:U1"/>
    <mergeCell ref="V1:Z1"/>
    <mergeCell ref="D2:E4"/>
    <mergeCell ref="F2:H4"/>
    <mergeCell ref="P2:U4"/>
    <mergeCell ref="V2:Z4"/>
    <mergeCell ref="J3:N3"/>
    <mergeCell ref="D5:E5"/>
    <mergeCell ref="G5:L5"/>
    <mergeCell ref="P5:U6"/>
    <mergeCell ref="V5:Z6"/>
    <mergeCell ref="D6:E7"/>
    <mergeCell ref="F6:G7"/>
    <mergeCell ref="H6:I7"/>
    <mergeCell ref="J6:J7"/>
    <mergeCell ref="K6:K7"/>
    <mergeCell ref="L6:L7"/>
    <mergeCell ref="M6:M7"/>
    <mergeCell ref="N6:O7"/>
    <mergeCell ref="P7:U8"/>
    <mergeCell ref="V7:Z8"/>
    <mergeCell ref="D8:E8"/>
    <mergeCell ref="F8:J8"/>
    <mergeCell ref="K8:L8"/>
    <mergeCell ref="D25:Z26"/>
    <mergeCell ref="D9:E11"/>
    <mergeCell ref="D12:E14"/>
    <mergeCell ref="F12:H14"/>
    <mergeCell ref="I12:M14"/>
    <mergeCell ref="N12:R14"/>
    <mergeCell ref="D15:Z17"/>
    <mergeCell ref="D18:Z20"/>
  </mergeCells>
  <phoneticPr fontId="2"/>
  <dataValidations count="1">
    <dataValidation type="list" errorStyle="information" allowBlank="1" showInputMessage="1" showErrorMessage="1" sqref="G5:L5" xr:uid="{00000000-0002-0000-0B00-000000000000}">
      <formula1>$AH$9:$AH$10</formula1>
    </dataValidation>
  </dataValidations>
  <pageMargins left="0.70866141732283472" right="0.70866141732283472" top="0.74803149606299213" bottom="0.74803149606299213" header="0.31496062992125984" footer="0.31496062992125984"/>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fitToPage="1"/>
  </sheetPr>
  <dimension ref="B1:AI39"/>
  <sheetViews>
    <sheetView showGridLines="0" zoomScale="80" zoomScaleNormal="80" workbookViewId="0">
      <selection activeCell="H6" sqref="F5:Z8"/>
    </sheetView>
  </sheetViews>
  <sheetFormatPr defaultColWidth="9" defaultRowHeight="14.4"/>
  <cols>
    <col min="1" max="1" width="1.69921875" style="17" customWidth="1"/>
    <col min="2" max="2" width="3.5" style="17" customWidth="1"/>
    <col min="3" max="3" width="2" style="7" customWidth="1"/>
    <col min="4" max="5" width="9.19921875" style="17" customWidth="1"/>
    <col min="6" max="6" width="10.19921875" style="17" customWidth="1"/>
    <col min="7" max="7" width="2.19921875" style="17" customWidth="1"/>
    <col min="8" max="8" width="4.19921875" style="17" customWidth="1"/>
    <col min="9" max="9" width="2.59765625" style="17" customWidth="1"/>
    <col min="10" max="10" width="3.5" style="17" customWidth="1"/>
    <col min="11" max="11" width="3.69921875" style="17" customWidth="1"/>
    <col min="12" max="12" width="3.5" style="17" customWidth="1"/>
    <col min="13" max="13" width="4.09765625" style="17" customWidth="1"/>
    <col min="14" max="14" width="1.69921875" style="17" customWidth="1"/>
    <col min="15" max="15" width="2.69921875" style="17" customWidth="1"/>
    <col min="16" max="16" width="1.69921875" style="17" customWidth="1"/>
    <col min="17" max="17" width="3.19921875" style="17" customWidth="1"/>
    <col min="18" max="18" width="2.69921875" style="17" customWidth="1"/>
    <col min="19" max="19" width="3.19921875" style="17" customWidth="1"/>
    <col min="20" max="20" width="2.69921875" style="17" customWidth="1"/>
    <col min="21" max="21" width="3.09765625" style="17" customWidth="1"/>
    <col min="22" max="23" width="3.19921875" style="17" customWidth="1"/>
    <col min="24" max="24" width="3" style="17" customWidth="1"/>
    <col min="25" max="25" width="4.09765625" style="17" customWidth="1"/>
    <col min="26" max="26" width="2.69921875" style="17" customWidth="1"/>
    <col min="27" max="28" width="3.5" style="17" customWidth="1"/>
    <col min="29" max="29" width="2" style="7" customWidth="1"/>
    <col min="30" max="30" width="5" style="17" customWidth="1"/>
    <col min="31" max="31" width="2.19921875" style="17" customWidth="1"/>
    <col min="32" max="32" width="6.69921875" style="17" customWidth="1"/>
    <col min="33" max="33" width="2.59765625" style="17" customWidth="1"/>
    <col min="34" max="34" width="3.5" style="17" customWidth="1"/>
    <col min="35" max="45" width="9" style="17" customWidth="1"/>
    <col min="46" max="16384" width="9" style="17"/>
  </cols>
  <sheetData>
    <row r="1" spans="2:35" s="7" customFormat="1" ht="18" customHeight="1">
      <c r="B1" s="41"/>
      <c r="C1" s="41"/>
      <c r="D1" s="3276" t="s">
        <v>215</v>
      </c>
      <c r="E1" s="3278"/>
      <c r="F1" s="3680" t="s">
        <v>197</v>
      </c>
      <c r="G1" s="3680"/>
      <c r="H1" s="3680"/>
      <c r="I1" s="26"/>
      <c r="O1" s="27"/>
      <c r="P1" s="3680" t="s">
        <v>216</v>
      </c>
      <c r="Q1" s="3680"/>
      <c r="R1" s="3680"/>
      <c r="S1" s="3680"/>
      <c r="T1" s="3680"/>
      <c r="U1" s="3680"/>
      <c r="V1" s="3680" t="s">
        <v>217</v>
      </c>
      <c r="W1" s="3680"/>
      <c r="X1" s="3680"/>
      <c r="Y1" s="3680"/>
      <c r="Z1" s="3680"/>
    </row>
    <row r="2" spans="2:35" ht="27" customHeight="1">
      <c r="B2" s="15"/>
      <c r="C2" s="15"/>
      <c r="D2" s="3681"/>
      <c r="E2" s="3682"/>
      <c r="F2" s="3687" t="s">
        <v>198</v>
      </c>
      <c r="G2" s="3688"/>
      <c r="H2" s="3689"/>
      <c r="P2" s="1639"/>
      <c r="Q2" s="1639"/>
      <c r="R2" s="1639"/>
      <c r="S2" s="1639"/>
      <c r="T2" s="1639"/>
      <c r="U2" s="1639"/>
      <c r="V2" s="1639"/>
      <c r="W2" s="1639"/>
      <c r="X2" s="1639"/>
      <c r="Y2" s="1639"/>
      <c r="Z2" s="1639"/>
    </row>
    <row r="3" spans="2:35" ht="27" customHeight="1">
      <c r="B3" s="15"/>
      <c r="C3" s="15"/>
      <c r="D3" s="3683"/>
      <c r="E3" s="3684"/>
      <c r="F3" s="3690"/>
      <c r="G3" s="3691"/>
      <c r="H3" s="3692"/>
      <c r="J3" s="3696" t="s">
        <v>199</v>
      </c>
      <c r="K3" s="3696"/>
      <c r="L3" s="3696"/>
      <c r="M3" s="3696"/>
      <c r="N3" s="3697"/>
      <c r="P3" s="1639"/>
      <c r="Q3" s="1639"/>
      <c r="R3" s="1639"/>
      <c r="S3" s="1639"/>
      <c r="T3" s="1639"/>
      <c r="U3" s="1639"/>
      <c r="V3" s="1639"/>
      <c r="W3" s="1639"/>
      <c r="X3" s="1639"/>
      <c r="Y3" s="1639"/>
      <c r="Z3" s="1639"/>
    </row>
    <row r="4" spans="2:35" ht="27" customHeight="1" thickBot="1">
      <c r="B4" s="15"/>
      <c r="C4" s="15"/>
      <c r="D4" s="3685"/>
      <c r="E4" s="3686"/>
      <c r="F4" s="3693"/>
      <c r="G4" s="3694"/>
      <c r="H4" s="3695"/>
      <c r="P4" s="3332"/>
      <c r="Q4" s="3332"/>
      <c r="R4" s="3332"/>
      <c r="S4" s="3332"/>
      <c r="T4" s="3332"/>
      <c r="U4" s="3332"/>
      <c r="V4" s="3332"/>
      <c r="W4" s="3332"/>
      <c r="X4" s="3332"/>
      <c r="Y4" s="3332"/>
      <c r="Z4" s="3332"/>
      <c r="AI4" s="17">
        <f>①利用!S12</f>
        <v>0</v>
      </c>
    </row>
    <row r="5" spans="2:35" ht="37.5" customHeight="1">
      <c r="B5" s="15"/>
      <c r="C5" s="15"/>
      <c r="D5" s="3651" t="s">
        <v>200</v>
      </c>
      <c r="E5" s="3652"/>
      <c r="F5" s="42"/>
      <c r="G5" s="3653" t="s">
        <v>222</v>
      </c>
      <c r="H5" s="3653"/>
      <c r="I5" s="3653"/>
      <c r="J5" s="3653"/>
      <c r="K5" s="3653"/>
      <c r="L5" s="3653"/>
      <c r="M5" s="43"/>
      <c r="N5" s="43"/>
      <c r="O5" s="44"/>
      <c r="P5" s="3654" t="s">
        <v>201</v>
      </c>
      <c r="Q5" s="3654"/>
      <c r="R5" s="3654"/>
      <c r="S5" s="3654"/>
      <c r="T5" s="3654"/>
      <c r="U5" s="3654"/>
      <c r="V5" s="3698"/>
      <c r="W5" s="3698"/>
      <c r="X5" s="3698"/>
      <c r="Y5" s="3698"/>
      <c r="Z5" s="3699"/>
      <c r="AI5" s="17">
        <f>①利用!S8</f>
        <v>0</v>
      </c>
    </row>
    <row r="6" spans="2:35" ht="15" customHeight="1">
      <c r="B6" s="15"/>
      <c r="C6" s="15"/>
      <c r="D6" s="3660" t="s">
        <v>202</v>
      </c>
      <c r="E6" s="3232"/>
      <c r="F6" s="3663" t="s">
        <v>154</v>
      </c>
      <c r="G6" s="3664"/>
      <c r="H6" s="3667">
        <f>①利用!M20</f>
        <v>0</v>
      </c>
      <c r="I6" s="3667"/>
      <c r="J6" s="3669" t="s">
        <v>155</v>
      </c>
      <c r="K6" s="3669">
        <f>⑬変更!K6</f>
        <v>0</v>
      </c>
      <c r="L6" s="3671" t="s">
        <v>83</v>
      </c>
      <c r="M6" s="3669">
        <f>⑬変更!M6</f>
        <v>0</v>
      </c>
      <c r="N6" s="3672" t="s">
        <v>84</v>
      </c>
      <c r="O6" s="3673"/>
      <c r="P6" s="3655"/>
      <c r="Q6" s="3655"/>
      <c r="R6" s="3655"/>
      <c r="S6" s="3655"/>
      <c r="T6" s="3655"/>
      <c r="U6" s="3655"/>
      <c r="V6" s="1639"/>
      <c r="W6" s="1639"/>
      <c r="X6" s="1639"/>
      <c r="Y6" s="1639"/>
      <c r="Z6" s="3700"/>
      <c r="AI6" s="17" t="s">
        <v>219</v>
      </c>
    </row>
    <row r="7" spans="2:35" ht="22.5" customHeight="1">
      <c r="B7" s="15"/>
      <c r="C7" s="15"/>
      <c r="D7" s="3661"/>
      <c r="E7" s="3662"/>
      <c r="F7" s="3665"/>
      <c r="G7" s="3666"/>
      <c r="H7" s="3668"/>
      <c r="I7" s="3668"/>
      <c r="J7" s="3670"/>
      <c r="K7" s="3670"/>
      <c r="L7" s="3550"/>
      <c r="M7" s="3670"/>
      <c r="N7" s="3674"/>
      <c r="O7" s="3675"/>
      <c r="P7" s="3655" t="s">
        <v>203</v>
      </c>
      <c r="Q7" s="3655"/>
      <c r="R7" s="3655"/>
      <c r="S7" s="3655"/>
      <c r="T7" s="3655"/>
      <c r="U7" s="3655"/>
      <c r="V7" s="1639"/>
      <c r="W7" s="1639"/>
      <c r="X7" s="1639"/>
      <c r="Y7" s="1639"/>
      <c r="Z7" s="3700"/>
      <c r="AI7" s="17" t="s">
        <v>558</v>
      </c>
    </row>
    <row r="8" spans="2:35" ht="38.25" customHeight="1">
      <c r="B8" s="15"/>
      <c r="C8" s="15"/>
      <c r="D8" s="3677" t="s">
        <v>220</v>
      </c>
      <c r="E8" s="3676"/>
      <c r="F8" s="3678" t="s">
        <v>221</v>
      </c>
      <c r="G8" s="3679"/>
      <c r="H8" s="3679"/>
      <c r="I8" s="3679"/>
      <c r="J8" s="3679"/>
      <c r="K8" s="3627">
        <f>⑪許可書!AH6</f>
        <v>0</v>
      </c>
      <c r="L8" s="3627"/>
      <c r="M8" s="28" t="s">
        <v>323</v>
      </c>
      <c r="N8" s="28"/>
      <c r="O8" s="29"/>
      <c r="P8" s="3676"/>
      <c r="Q8" s="3655"/>
      <c r="R8" s="3655"/>
      <c r="S8" s="3655"/>
      <c r="T8" s="3655"/>
      <c r="U8" s="3655"/>
      <c r="V8" s="1639"/>
      <c r="W8" s="1639"/>
      <c r="X8" s="1639"/>
      <c r="Y8" s="1639"/>
      <c r="Z8" s="3700"/>
    </row>
    <row r="9" spans="2:35" ht="23.25" customHeight="1">
      <c r="B9" s="15"/>
      <c r="C9" s="15"/>
      <c r="D9" s="3631" t="s">
        <v>205</v>
      </c>
      <c r="E9" s="3632"/>
      <c r="F9" s="31"/>
      <c r="G9" s="31"/>
      <c r="H9" s="31"/>
      <c r="I9" s="31"/>
      <c r="J9" s="31"/>
      <c r="K9" s="31"/>
      <c r="L9" s="32"/>
      <c r="M9" s="32"/>
      <c r="N9" s="32"/>
      <c r="O9" s="32"/>
      <c r="P9" s="32"/>
      <c r="Q9" s="32"/>
      <c r="R9" s="32"/>
      <c r="S9" s="32"/>
      <c r="T9" s="32"/>
      <c r="U9" s="32"/>
      <c r="V9" s="32"/>
      <c r="W9" s="32"/>
      <c r="X9" s="32"/>
      <c r="Y9" s="32"/>
      <c r="Z9" s="33"/>
      <c r="AI9" s="17" t="s">
        <v>222</v>
      </c>
    </row>
    <row r="10" spans="2:35" ht="23.25" customHeight="1">
      <c r="B10" s="15"/>
      <c r="C10" s="15"/>
      <c r="D10" s="3633"/>
      <c r="E10" s="3634"/>
      <c r="F10" s="35"/>
      <c r="G10" s="35"/>
      <c r="H10" s="35"/>
      <c r="I10" s="35"/>
      <c r="J10" s="35"/>
      <c r="K10" s="35"/>
      <c r="L10" s="34"/>
      <c r="M10" s="34"/>
      <c r="N10" s="34"/>
      <c r="O10" s="34"/>
      <c r="P10" s="34"/>
      <c r="Q10" s="34"/>
      <c r="R10" s="34"/>
      <c r="S10" s="34"/>
      <c r="T10" s="34"/>
      <c r="U10" s="34"/>
      <c r="V10" s="34"/>
      <c r="W10" s="34"/>
      <c r="X10" s="34"/>
      <c r="Y10" s="34"/>
      <c r="Z10" s="36"/>
      <c r="AI10" s="17" t="s">
        <v>218</v>
      </c>
    </row>
    <row r="11" spans="2:35" ht="30.75" customHeight="1">
      <c r="B11" s="15"/>
      <c r="C11" s="15"/>
      <c r="D11" s="3633"/>
      <c r="E11" s="3634"/>
      <c r="F11" s="35"/>
      <c r="G11" s="35"/>
      <c r="H11" s="35"/>
      <c r="I11" s="35"/>
      <c r="J11" s="35"/>
      <c r="K11" s="35"/>
      <c r="L11" s="34"/>
      <c r="M11" s="34"/>
      <c r="N11" s="34"/>
      <c r="O11" s="34"/>
      <c r="P11" s="34"/>
      <c r="Q11" s="34"/>
      <c r="R11" s="34"/>
      <c r="S11" s="34"/>
      <c r="T11" s="34"/>
      <c r="U11" s="34"/>
      <c r="V11" s="34"/>
      <c r="W11" s="34"/>
      <c r="X11" s="34"/>
      <c r="Y11" s="34"/>
      <c r="Z11" s="36"/>
    </row>
    <row r="12" spans="2:35" ht="27" customHeight="1">
      <c r="B12" s="15"/>
      <c r="C12" s="15"/>
      <c r="D12" s="3635" t="s">
        <v>223</v>
      </c>
      <c r="E12" s="3636"/>
      <c r="F12" s="3639" t="s">
        <v>208</v>
      </c>
      <c r="G12" s="3639"/>
      <c r="H12" s="3639"/>
      <c r="I12" s="3639" t="s">
        <v>209</v>
      </c>
      <c r="J12" s="3639"/>
      <c r="K12" s="3639"/>
      <c r="L12" s="3639"/>
      <c r="M12" s="3639"/>
      <c r="N12" s="3639" t="s">
        <v>212</v>
      </c>
      <c r="O12" s="3639"/>
      <c r="P12" s="3639"/>
      <c r="Q12" s="3639"/>
      <c r="R12" s="3639"/>
      <c r="S12" s="46"/>
      <c r="T12" s="34"/>
      <c r="U12" s="34"/>
      <c r="V12" s="34"/>
      <c r="W12" s="34"/>
      <c r="X12" s="34"/>
      <c r="Y12" s="34"/>
      <c r="Z12" s="36"/>
      <c r="AD12" s="59"/>
      <c r="AE12" s="47"/>
      <c r="AF12" s="47"/>
      <c r="AG12" s="47"/>
      <c r="AH12" s="47"/>
    </row>
    <row r="13" spans="2:35" ht="27" customHeight="1">
      <c r="B13" s="15"/>
      <c r="C13" s="15"/>
      <c r="D13" s="3635"/>
      <c r="E13" s="3636"/>
      <c r="F13" s="3640"/>
      <c r="G13" s="3640"/>
      <c r="H13" s="3640"/>
      <c r="I13" s="3640"/>
      <c r="J13" s="3640"/>
      <c r="K13" s="3640"/>
      <c r="L13" s="3640"/>
      <c r="M13" s="3640"/>
      <c r="N13" s="3640"/>
      <c r="O13" s="3640"/>
      <c r="P13" s="3640"/>
      <c r="Q13" s="3640"/>
      <c r="R13" s="3640"/>
      <c r="S13" s="46"/>
      <c r="T13" s="34"/>
      <c r="U13" s="34"/>
      <c r="V13" s="34"/>
      <c r="W13" s="34"/>
      <c r="X13" s="34"/>
      <c r="Y13" s="34"/>
      <c r="Z13" s="36"/>
      <c r="AD13" s="47"/>
      <c r="AE13" s="47"/>
      <c r="AF13" s="47"/>
      <c r="AG13" s="47"/>
      <c r="AH13" s="47"/>
    </row>
    <row r="14" spans="2:35" ht="27" customHeight="1">
      <c r="B14" s="15"/>
      <c r="C14" s="15"/>
      <c r="D14" s="3637"/>
      <c r="E14" s="3638"/>
      <c r="F14" s="3641"/>
      <c r="G14" s="3641"/>
      <c r="H14" s="3641"/>
      <c r="I14" s="3641"/>
      <c r="J14" s="3641"/>
      <c r="K14" s="3641"/>
      <c r="L14" s="3641"/>
      <c r="M14" s="3641"/>
      <c r="N14" s="3641"/>
      <c r="O14" s="3641"/>
      <c r="P14" s="3641"/>
      <c r="Q14" s="3641"/>
      <c r="R14" s="3641"/>
      <c r="S14" s="48"/>
      <c r="T14" s="49"/>
      <c r="U14" s="49"/>
      <c r="V14" s="49"/>
      <c r="W14" s="49"/>
      <c r="X14" s="49"/>
      <c r="Y14" s="49"/>
      <c r="Z14" s="50"/>
    </row>
    <row r="15" spans="2:35" ht="15.75" customHeight="1">
      <c r="B15" s="15"/>
      <c r="C15" s="15"/>
      <c r="D15" s="3642" t="s">
        <v>225</v>
      </c>
      <c r="E15" s="3643"/>
      <c r="F15" s="3643"/>
      <c r="G15" s="3643"/>
      <c r="H15" s="3643"/>
      <c r="I15" s="3643"/>
      <c r="J15" s="3643"/>
      <c r="K15" s="3643"/>
      <c r="L15" s="3643"/>
      <c r="M15" s="3643"/>
      <c r="N15" s="3643"/>
      <c r="O15" s="3643"/>
      <c r="P15" s="3643"/>
      <c r="Q15" s="3643"/>
      <c r="R15" s="3643"/>
      <c r="S15" s="3643"/>
      <c r="T15" s="3643"/>
      <c r="U15" s="3643"/>
      <c r="V15" s="3643"/>
      <c r="W15" s="3643"/>
      <c r="X15" s="3643"/>
      <c r="Y15" s="3643"/>
      <c r="Z15" s="3644"/>
    </row>
    <row r="16" spans="2:35" ht="12.75" customHeight="1">
      <c r="B16" s="15"/>
      <c r="C16" s="15"/>
      <c r="D16" s="3645"/>
      <c r="E16" s="3646"/>
      <c r="F16" s="3646"/>
      <c r="G16" s="3646"/>
      <c r="H16" s="3646"/>
      <c r="I16" s="3646"/>
      <c r="J16" s="3646"/>
      <c r="K16" s="3646"/>
      <c r="L16" s="3646"/>
      <c r="M16" s="3646"/>
      <c r="N16" s="3646"/>
      <c r="O16" s="3646"/>
      <c r="P16" s="3646"/>
      <c r="Q16" s="3646"/>
      <c r="R16" s="3646"/>
      <c r="S16" s="3646"/>
      <c r="T16" s="3646"/>
      <c r="U16" s="3646"/>
      <c r="V16" s="3646"/>
      <c r="W16" s="3646"/>
      <c r="X16" s="3646"/>
      <c r="Y16" s="3646"/>
      <c r="Z16" s="3647"/>
    </row>
    <row r="17" spans="2:26" ht="27" customHeight="1">
      <c r="B17" s="15"/>
      <c r="C17" s="15"/>
      <c r="D17" s="3645"/>
      <c r="E17" s="3646"/>
      <c r="F17" s="3646"/>
      <c r="G17" s="3646"/>
      <c r="H17" s="3646"/>
      <c r="I17" s="3646"/>
      <c r="J17" s="3646"/>
      <c r="K17" s="3646"/>
      <c r="L17" s="3646"/>
      <c r="M17" s="3646"/>
      <c r="N17" s="3646"/>
      <c r="O17" s="3646"/>
      <c r="P17" s="3646"/>
      <c r="Q17" s="3646"/>
      <c r="R17" s="3646"/>
      <c r="S17" s="3646"/>
      <c r="T17" s="3646"/>
      <c r="U17" s="3646"/>
      <c r="V17" s="3646"/>
      <c r="W17" s="3646"/>
      <c r="X17" s="3646"/>
      <c r="Y17" s="3646"/>
      <c r="Z17" s="3647"/>
    </row>
    <row r="18" spans="2:26" ht="15.75" customHeight="1">
      <c r="B18" s="15"/>
      <c r="C18" s="15"/>
      <c r="D18" s="3648" t="str">
        <f>AI6&amp;""&amp;AI5&amp;"  "&amp;AI4&amp;AI7</f>
        <v>　標記の件について0  0様から別紙のとおり施設利用免除申し込みがあり、審査しましたところ適当と認められますので、別紙のとおり施行してよろしいか伺います。</v>
      </c>
      <c r="E18" s="3649"/>
      <c r="F18" s="3649"/>
      <c r="G18" s="3649"/>
      <c r="H18" s="3649"/>
      <c r="I18" s="3649"/>
      <c r="J18" s="3649"/>
      <c r="K18" s="3649"/>
      <c r="L18" s="3649"/>
      <c r="M18" s="3649"/>
      <c r="N18" s="3649"/>
      <c r="O18" s="3649"/>
      <c r="P18" s="3649"/>
      <c r="Q18" s="3649"/>
      <c r="R18" s="3649"/>
      <c r="S18" s="3649"/>
      <c r="T18" s="3649"/>
      <c r="U18" s="3649"/>
      <c r="V18" s="3649"/>
      <c r="W18" s="3649"/>
      <c r="X18" s="3649"/>
      <c r="Y18" s="3649"/>
      <c r="Z18" s="3650"/>
    </row>
    <row r="19" spans="2:26" ht="48" customHeight="1">
      <c r="B19" s="15"/>
      <c r="C19" s="15"/>
      <c r="D19" s="3648"/>
      <c r="E19" s="3649"/>
      <c r="F19" s="3649"/>
      <c r="G19" s="3649"/>
      <c r="H19" s="3649"/>
      <c r="I19" s="3649"/>
      <c r="J19" s="3649"/>
      <c r="K19" s="3649"/>
      <c r="L19" s="3649"/>
      <c r="M19" s="3649"/>
      <c r="N19" s="3649"/>
      <c r="O19" s="3649"/>
      <c r="P19" s="3649"/>
      <c r="Q19" s="3649"/>
      <c r="R19" s="3649"/>
      <c r="S19" s="3649"/>
      <c r="T19" s="3649"/>
      <c r="U19" s="3649"/>
      <c r="V19" s="3649"/>
      <c r="W19" s="3649"/>
      <c r="X19" s="3649"/>
      <c r="Y19" s="3649"/>
      <c r="Z19" s="3650"/>
    </row>
    <row r="20" spans="2:26" ht="47.25" customHeight="1">
      <c r="B20" s="15"/>
      <c r="C20" s="15"/>
      <c r="D20" s="51"/>
      <c r="E20" s="52"/>
      <c r="F20" s="52"/>
      <c r="G20" s="52"/>
      <c r="H20" s="52"/>
      <c r="I20" s="52"/>
      <c r="J20" s="52"/>
      <c r="K20" s="52"/>
      <c r="L20" s="52"/>
      <c r="M20" s="52"/>
      <c r="N20" s="52"/>
      <c r="O20" s="52"/>
      <c r="P20" s="52"/>
      <c r="Q20" s="52"/>
      <c r="R20" s="52"/>
      <c r="S20" s="52"/>
      <c r="T20" s="52"/>
      <c r="U20" s="52"/>
      <c r="V20" s="52"/>
      <c r="W20" s="52"/>
      <c r="X20" s="52"/>
      <c r="Y20" s="52"/>
      <c r="Z20" s="53"/>
    </row>
    <row r="21" spans="2:26" ht="54" customHeight="1">
      <c r="B21" s="15"/>
      <c r="C21" s="15"/>
      <c r="D21" s="51"/>
      <c r="E21" s="52"/>
      <c r="F21" s="52"/>
      <c r="G21" s="52"/>
      <c r="H21" s="52"/>
      <c r="I21" s="52"/>
      <c r="J21" s="52"/>
      <c r="K21" s="52"/>
      <c r="L21" s="52"/>
      <c r="M21" s="52"/>
      <c r="N21" s="52"/>
      <c r="O21" s="52"/>
      <c r="P21" s="52"/>
      <c r="Q21" s="52"/>
      <c r="R21" s="52"/>
      <c r="S21" s="52"/>
      <c r="T21" s="52"/>
      <c r="U21" s="52"/>
      <c r="V21" s="52"/>
      <c r="W21" s="52"/>
      <c r="X21" s="52"/>
      <c r="Y21" s="52"/>
      <c r="Z21" s="53"/>
    </row>
    <row r="22" spans="2:26" ht="53.25" customHeight="1">
      <c r="B22" s="15"/>
      <c r="C22" s="15"/>
      <c r="D22" s="51"/>
      <c r="E22" s="52"/>
      <c r="F22" s="52"/>
      <c r="G22" s="52"/>
      <c r="H22" s="52"/>
      <c r="I22" s="52"/>
      <c r="J22" s="52"/>
      <c r="K22" s="52"/>
      <c r="L22" s="52"/>
      <c r="M22" s="52"/>
      <c r="N22" s="52"/>
      <c r="O22" s="52"/>
      <c r="P22" s="52"/>
      <c r="Q22" s="52"/>
      <c r="R22" s="52"/>
      <c r="S22" s="52"/>
      <c r="T22" s="52"/>
      <c r="U22" s="52"/>
      <c r="V22" s="52"/>
      <c r="W22" s="52"/>
      <c r="X22" s="52"/>
      <c r="Y22" s="52"/>
      <c r="Z22" s="53"/>
    </row>
    <row r="23" spans="2:26" ht="73.5" customHeight="1">
      <c r="B23" s="15"/>
      <c r="C23" s="15"/>
      <c r="D23" s="51"/>
      <c r="E23" s="52"/>
      <c r="F23" s="52"/>
      <c r="G23" s="52"/>
      <c r="H23" s="52"/>
      <c r="I23" s="52"/>
      <c r="J23" s="52"/>
      <c r="K23" s="52"/>
      <c r="L23" s="52"/>
      <c r="M23" s="52"/>
      <c r="N23" s="52"/>
      <c r="O23" s="52"/>
      <c r="P23" s="52"/>
      <c r="Q23" s="52"/>
      <c r="R23" s="52"/>
      <c r="S23" s="52"/>
      <c r="T23" s="52"/>
      <c r="U23" s="52"/>
      <c r="V23" s="52"/>
      <c r="W23" s="52"/>
      <c r="X23" s="52"/>
      <c r="Y23" s="52"/>
      <c r="Z23" s="53"/>
    </row>
    <row r="24" spans="2:26" ht="27" customHeight="1">
      <c r="B24" s="15"/>
      <c r="C24" s="15"/>
      <c r="D24" s="51"/>
      <c r="E24" s="52"/>
      <c r="F24" s="52"/>
      <c r="G24" s="52"/>
      <c r="H24" s="52"/>
      <c r="I24" s="52"/>
      <c r="J24" s="52"/>
      <c r="K24" s="52"/>
      <c r="L24" s="52"/>
      <c r="M24" s="52"/>
      <c r="N24" s="52"/>
      <c r="O24" s="52"/>
      <c r="P24" s="52"/>
      <c r="Q24" s="52"/>
      <c r="R24" s="52"/>
      <c r="S24" s="52"/>
      <c r="T24" s="52"/>
      <c r="U24" s="52"/>
      <c r="V24" s="52"/>
      <c r="W24" s="52"/>
      <c r="X24" s="52"/>
      <c r="Y24" s="52"/>
      <c r="Z24" s="53"/>
    </row>
    <row r="25" spans="2:26" ht="27" customHeight="1">
      <c r="B25" s="15"/>
      <c r="C25" s="15"/>
      <c r="D25" s="3628"/>
      <c r="E25" s="3629"/>
      <c r="F25" s="3629"/>
      <c r="G25" s="3629"/>
      <c r="H25" s="3629"/>
      <c r="I25" s="3629"/>
      <c r="J25" s="3629"/>
      <c r="K25" s="3629"/>
      <c r="L25" s="3629"/>
      <c r="M25" s="3629"/>
      <c r="N25" s="3629"/>
      <c r="O25" s="3629"/>
      <c r="P25" s="3629"/>
      <c r="Q25" s="3629"/>
      <c r="R25" s="3629"/>
      <c r="S25" s="3629"/>
      <c r="T25" s="3629"/>
      <c r="U25" s="3629"/>
      <c r="V25" s="3629"/>
      <c r="W25" s="3629"/>
      <c r="X25" s="3629"/>
      <c r="Y25" s="3629"/>
      <c r="Z25" s="3630"/>
    </row>
    <row r="26" spans="2:26" ht="27" customHeight="1">
      <c r="B26" s="15"/>
      <c r="C26" s="15"/>
      <c r="D26" s="3628"/>
      <c r="E26" s="3629"/>
      <c r="F26" s="3629"/>
      <c r="G26" s="3629"/>
      <c r="H26" s="3629"/>
      <c r="I26" s="3629"/>
      <c r="J26" s="3629"/>
      <c r="K26" s="3629"/>
      <c r="L26" s="3629"/>
      <c r="M26" s="3629"/>
      <c r="N26" s="3629"/>
      <c r="O26" s="3629"/>
      <c r="P26" s="3629"/>
      <c r="Q26" s="3629"/>
      <c r="R26" s="3629"/>
      <c r="S26" s="3629"/>
      <c r="T26" s="3629"/>
      <c r="U26" s="3629"/>
      <c r="V26" s="3629"/>
      <c r="W26" s="3629"/>
      <c r="X26" s="3629"/>
      <c r="Y26" s="3629"/>
      <c r="Z26" s="3630"/>
    </row>
    <row r="27" spans="2:26" ht="27" customHeight="1" thickBot="1">
      <c r="B27" s="15"/>
      <c r="C27" s="15"/>
      <c r="D27" s="54"/>
      <c r="E27" s="55"/>
      <c r="F27" s="55"/>
      <c r="G27" s="55"/>
      <c r="H27" s="55"/>
      <c r="I27" s="55"/>
      <c r="J27" s="55"/>
      <c r="K27" s="55"/>
      <c r="L27" s="55"/>
      <c r="M27" s="55"/>
      <c r="N27" s="55"/>
      <c r="O27" s="55"/>
      <c r="P27" s="55"/>
      <c r="Q27" s="55"/>
      <c r="R27" s="55"/>
      <c r="S27" s="55"/>
      <c r="T27" s="55"/>
      <c r="U27" s="55"/>
      <c r="V27" s="55"/>
      <c r="W27" s="55"/>
      <c r="X27" s="55"/>
      <c r="Y27" s="55"/>
      <c r="Z27" s="56"/>
    </row>
    <row r="28" spans="2:26" ht="8.25" customHeight="1"/>
    <row r="29" spans="2:26" ht="27" customHeight="1">
      <c r="B29" s="15"/>
      <c r="C29" s="15"/>
      <c r="D29" s="15"/>
      <c r="E29" s="15"/>
      <c r="F29" s="57"/>
      <c r="G29" s="57"/>
      <c r="H29" s="57"/>
      <c r="I29" s="57"/>
      <c r="J29" s="57"/>
      <c r="K29" s="57"/>
      <c r="L29" s="58"/>
    </row>
    <row r="30" spans="2:26" ht="27" customHeight="1">
      <c r="B30" s="15"/>
      <c r="C30" s="15"/>
      <c r="D30" s="15"/>
      <c r="E30" s="15"/>
      <c r="F30" s="57"/>
      <c r="G30" s="57"/>
      <c r="H30" s="57"/>
      <c r="I30" s="57"/>
      <c r="J30" s="57"/>
      <c r="K30" s="57"/>
      <c r="L30" s="58"/>
    </row>
    <row r="31" spans="2:26" ht="27" customHeight="1">
      <c r="B31" s="15"/>
      <c r="C31" s="15"/>
      <c r="D31" s="15"/>
      <c r="E31" s="15"/>
      <c r="F31" s="57"/>
      <c r="G31" s="57"/>
      <c r="H31" s="57"/>
      <c r="I31" s="57"/>
      <c r="J31" s="57"/>
      <c r="K31" s="57"/>
      <c r="L31" s="58"/>
    </row>
    <row r="32" spans="2:26" ht="27" customHeight="1">
      <c r="B32" s="15"/>
      <c r="C32" s="15"/>
      <c r="D32" s="15"/>
      <c r="E32" s="15"/>
      <c r="F32" s="57"/>
      <c r="G32" s="57"/>
      <c r="H32" s="57"/>
      <c r="I32" s="57"/>
      <c r="J32" s="57"/>
      <c r="K32" s="57"/>
      <c r="L32" s="58"/>
    </row>
    <row r="33" spans="2:18" ht="27" customHeight="1">
      <c r="B33" s="15"/>
      <c r="C33" s="15"/>
      <c r="D33" s="15"/>
      <c r="E33" s="15"/>
      <c r="F33" s="57"/>
      <c r="G33" s="57"/>
      <c r="H33" s="57"/>
      <c r="I33" s="57"/>
      <c r="J33" s="57"/>
      <c r="K33" s="57"/>
      <c r="L33" s="58"/>
    </row>
    <row r="34" spans="2:18" ht="27" customHeight="1">
      <c r="B34" s="15"/>
      <c r="C34" s="15"/>
      <c r="D34" s="15"/>
      <c r="E34" s="15"/>
      <c r="F34" s="57"/>
      <c r="G34" s="57"/>
      <c r="H34" s="57"/>
      <c r="I34" s="57"/>
      <c r="J34" s="57"/>
      <c r="K34" s="57"/>
      <c r="L34" s="58"/>
    </row>
    <row r="35" spans="2:18" ht="27" customHeight="1">
      <c r="B35" s="15"/>
      <c r="C35" s="15"/>
      <c r="D35" s="15"/>
      <c r="E35" s="15"/>
      <c r="F35" s="15"/>
      <c r="G35" s="15"/>
      <c r="H35" s="15"/>
      <c r="I35" s="15"/>
      <c r="J35" s="15"/>
      <c r="K35" s="15"/>
      <c r="L35" s="15"/>
      <c r="M35" s="15"/>
      <c r="N35" s="15"/>
      <c r="O35" s="15"/>
      <c r="P35" s="15"/>
      <c r="Q35" s="15"/>
      <c r="R35" s="15"/>
    </row>
    <row r="36" spans="2:18" ht="27" customHeight="1">
      <c r="B36" s="15"/>
      <c r="C36" s="15"/>
      <c r="D36" s="15"/>
      <c r="E36" s="15"/>
      <c r="F36" s="15"/>
      <c r="G36" s="15"/>
      <c r="H36" s="15"/>
      <c r="I36" s="15"/>
      <c r="J36" s="15"/>
      <c r="K36" s="15"/>
      <c r="L36" s="15"/>
      <c r="M36" s="15"/>
      <c r="N36" s="15"/>
      <c r="O36" s="15"/>
      <c r="P36" s="15"/>
      <c r="Q36" s="15"/>
      <c r="R36" s="15"/>
    </row>
    <row r="37" spans="2:18" ht="27" customHeight="1">
      <c r="B37" s="15"/>
      <c r="C37" s="15"/>
      <c r="D37" s="15"/>
      <c r="E37" s="15"/>
      <c r="F37" s="15"/>
      <c r="G37" s="15"/>
      <c r="H37" s="15"/>
      <c r="I37" s="15"/>
      <c r="J37" s="15"/>
      <c r="K37" s="15"/>
      <c r="L37" s="15"/>
      <c r="M37" s="15"/>
      <c r="N37" s="15"/>
      <c r="O37" s="15"/>
      <c r="P37" s="15"/>
      <c r="Q37" s="15"/>
      <c r="R37" s="15"/>
    </row>
    <row r="38" spans="2:18" ht="27" customHeight="1">
      <c r="B38" s="15"/>
      <c r="C38" s="15"/>
      <c r="D38" s="15"/>
      <c r="E38" s="15"/>
      <c r="F38" s="15"/>
      <c r="G38" s="15"/>
      <c r="H38" s="15"/>
      <c r="I38" s="15"/>
      <c r="J38" s="15"/>
      <c r="K38" s="15"/>
      <c r="L38" s="15"/>
      <c r="M38" s="15"/>
      <c r="N38" s="15"/>
      <c r="O38" s="15"/>
      <c r="P38" s="15"/>
      <c r="Q38" s="15"/>
      <c r="R38" s="15"/>
    </row>
    <row r="39" spans="2:18" ht="27" customHeight="1">
      <c r="D39" s="7"/>
      <c r="E39" s="7"/>
      <c r="F39" s="7"/>
      <c r="G39" s="7"/>
      <c r="H39" s="7"/>
      <c r="I39" s="7"/>
      <c r="J39" s="7"/>
      <c r="K39" s="7"/>
      <c r="L39" s="7"/>
      <c r="M39" s="7"/>
      <c r="N39" s="7"/>
      <c r="O39" s="7"/>
      <c r="P39" s="7"/>
      <c r="Q39" s="7"/>
      <c r="R39" s="7"/>
    </row>
  </sheetData>
  <mergeCells count="34">
    <mergeCell ref="D1:E1"/>
    <mergeCell ref="F1:H1"/>
    <mergeCell ref="P1:U1"/>
    <mergeCell ref="V1:Z1"/>
    <mergeCell ref="D2:E4"/>
    <mergeCell ref="F2:H4"/>
    <mergeCell ref="P2:U4"/>
    <mergeCell ref="V2:Z4"/>
    <mergeCell ref="J3:N3"/>
    <mergeCell ref="D5:E5"/>
    <mergeCell ref="G5:L5"/>
    <mergeCell ref="P5:U6"/>
    <mergeCell ref="V5:Z6"/>
    <mergeCell ref="D6:E7"/>
    <mergeCell ref="F6:G7"/>
    <mergeCell ref="H6:I7"/>
    <mergeCell ref="J6:J7"/>
    <mergeCell ref="K6:K7"/>
    <mergeCell ref="L6:L7"/>
    <mergeCell ref="M6:M7"/>
    <mergeCell ref="N6:O7"/>
    <mergeCell ref="P7:U8"/>
    <mergeCell ref="V7:Z8"/>
    <mergeCell ref="D8:E8"/>
    <mergeCell ref="F8:J8"/>
    <mergeCell ref="K8:L8"/>
    <mergeCell ref="D18:Z19"/>
    <mergeCell ref="D25:Z26"/>
    <mergeCell ref="D9:E11"/>
    <mergeCell ref="D12:E14"/>
    <mergeCell ref="F12:H14"/>
    <mergeCell ref="I12:M14"/>
    <mergeCell ref="N12:R14"/>
    <mergeCell ref="D15:Z17"/>
  </mergeCells>
  <phoneticPr fontId="2"/>
  <dataValidations count="1">
    <dataValidation type="list" errorStyle="information" allowBlank="1" showInputMessage="1" showErrorMessage="1" sqref="G5:L5" xr:uid="{00000000-0002-0000-0C00-000000000000}">
      <formula1>$AI$9:$AI$10</formula1>
    </dataValidation>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sheetPr>
  <dimension ref="C1:FH304"/>
  <sheetViews>
    <sheetView showGridLines="0" zoomScale="46" zoomScaleNormal="46" zoomScaleSheetLayoutView="50" workbookViewId="0">
      <pane xSplit="1" topLeftCell="B1" activePane="topRight" state="frozen"/>
      <selection pane="topRight" activeCell="M27" sqref="M27"/>
    </sheetView>
  </sheetViews>
  <sheetFormatPr defaultColWidth="6.69921875" defaultRowHeight="21" customHeight="1"/>
  <cols>
    <col min="1" max="3" width="1.59765625" style="447" customWidth="1"/>
    <col min="4" max="4" width="9.3984375" style="1073" customWidth="1"/>
    <col min="5" max="7" width="11.3984375" style="447" customWidth="1"/>
    <col min="8" max="11" width="10.69921875" style="447" customWidth="1"/>
    <col min="12" max="15" width="12.09765625" style="447" customWidth="1"/>
    <col min="16" max="16" width="13.09765625" style="447" customWidth="1"/>
    <col min="17" max="17" width="15.59765625" style="1073" customWidth="1"/>
    <col min="18" max="18" width="15.59765625" style="1240" customWidth="1"/>
    <col min="19" max="19" width="26.19921875" style="1073" customWidth="1"/>
    <col min="20" max="20" width="7.5" style="447" customWidth="1"/>
    <col min="21" max="21" width="13.69921875" style="1073" customWidth="1"/>
    <col min="22" max="26" width="13.69921875" style="447" customWidth="1"/>
    <col min="27" max="27" width="8.69921875" style="447" customWidth="1"/>
    <col min="28" max="115" width="8.69921875" style="447" hidden="1" customWidth="1"/>
    <col min="116" max="116" width="8.19921875" style="447" hidden="1" customWidth="1"/>
    <col min="117" max="117" width="8.19921875" style="448" hidden="1" customWidth="1"/>
    <col min="118" max="118" width="5.19921875" style="449" hidden="1" customWidth="1"/>
    <col min="119" max="119" width="5.19921875" style="450" hidden="1" customWidth="1"/>
    <col min="120" max="120" width="9.69921875" style="450" hidden="1" customWidth="1"/>
    <col min="121" max="124" width="5.19921875" style="450" hidden="1" customWidth="1"/>
    <col min="125" max="140" width="5.19921875" style="449" hidden="1" customWidth="1"/>
    <col min="141" max="141" width="13.8984375" style="449" hidden="1" customWidth="1"/>
    <col min="142" max="143" width="5.19921875" style="449" hidden="1" customWidth="1"/>
    <col min="144" max="144" width="10.5" style="449" hidden="1" customWidth="1"/>
    <col min="145" max="145" width="11.19921875" style="449" hidden="1" customWidth="1"/>
    <col min="146" max="146" width="10.5" style="450" hidden="1" customWidth="1"/>
    <col min="147" max="149" width="6.69921875" style="449" hidden="1" customWidth="1"/>
    <col min="150" max="150" width="4.8984375" style="449" hidden="1" customWidth="1"/>
    <col min="151" max="153" width="6.69921875" style="447" customWidth="1"/>
    <col min="154" max="155" width="10.5" style="447" customWidth="1"/>
    <col min="156" max="197" width="6.69921875" style="447" customWidth="1"/>
    <col min="198" max="16384" width="6.69921875" style="447"/>
  </cols>
  <sheetData>
    <row r="1" spans="4:150" ht="114" customHeight="1"/>
    <row r="2" spans="4:150" s="1069" customFormat="1" ht="51.75" customHeight="1" thickBot="1">
      <c r="D2" s="1377" t="s">
        <v>839</v>
      </c>
      <c r="E2" s="1075"/>
      <c r="F2" s="1075"/>
      <c r="G2" s="1075"/>
      <c r="H2" s="1075"/>
      <c r="I2" s="1075"/>
      <c r="J2" s="1075"/>
      <c r="K2" s="1075"/>
      <c r="L2" s="1075"/>
      <c r="M2" s="1076"/>
      <c r="N2" s="1076"/>
      <c r="O2" s="1076"/>
      <c r="P2" s="1076"/>
      <c r="Q2" s="1076"/>
      <c r="R2" s="1077"/>
      <c r="S2" s="1076"/>
      <c r="T2" s="1076"/>
      <c r="U2" s="1078"/>
      <c r="V2" s="1078"/>
      <c r="W2" s="1076"/>
      <c r="X2" s="1076"/>
      <c r="Y2" s="1076"/>
      <c r="Z2" s="1076"/>
      <c r="AA2" s="1076"/>
      <c r="AB2" s="1076"/>
      <c r="AC2" s="1076"/>
      <c r="AD2" s="1076"/>
      <c r="AE2" s="1076"/>
      <c r="AF2" s="1076"/>
      <c r="AG2" s="1076"/>
      <c r="AH2" s="1076"/>
      <c r="AI2" s="1076"/>
      <c r="AJ2" s="1076"/>
      <c r="AK2" s="1076"/>
      <c r="AL2" s="1076"/>
      <c r="AM2" s="1076"/>
      <c r="AN2" s="1076"/>
      <c r="AO2" s="1076"/>
      <c r="AP2" s="1076"/>
      <c r="AQ2" s="1076"/>
      <c r="AR2" s="1076"/>
      <c r="AS2" s="1076"/>
      <c r="AT2" s="1076"/>
      <c r="AU2" s="1076"/>
      <c r="AV2" s="1076"/>
      <c r="AW2" s="1076"/>
      <c r="AX2" s="1076"/>
      <c r="AY2" s="1076"/>
      <c r="AZ2" s="1076"/>
      <c r="BA2" s="1076"/>
      <c r="BB2" s="1076"/>
      <c r="BC2" s="1076"/>
      <c r="BD2" s="1076"/>
      <c r="BE2" s="1076"/>
      <c r="BF2" s="1076"/>
      <c r="BG2" s="1076"/>
      <c r="BH2" s="1076"/>
      <c r="BI2" s="1076"/>
      <c r="BJ2" s="1076"/>
      <c r="BK2" s="1076"/>
      <c r="BL2" s="1076"/>
      <c r="BM2" s="1076"/>
      <c r="BN2" s="1076"/>
      <c r="BO2" s="1076"/>
      <c r="BP2" s="1076"/>
      <c r="BQ2" s="1076"/>
      <c r="BR2" s="1076"/>
      <c r="BS2" s="1076"/>
      <c r="BT2" s="1076"/>
      <c r="BU2" s="1076"/>
      <c r="BV2" s="1076"/>
      <c r="BW2" s="1076"/>
      <c r="BX2" s="1076"/>
      <c r="BY2" s="1076"/>
      <c r="BZ2" s="1076"/>
      <c r="CA2" s="1076"/>
      <c r="CB2" s="1076"/>
      <c r="CC2" s="1076"/>
      <c r="CD2" s="1076"/>
      <c r="CE2" s="1076"/>
      <c r="CF2" s="1076"/>
      <c r="CG2" s="1076"/>
      <c r="CH2" s="1076"/>
      <c r="CI2" s="1076"/>
      <c r="CJ2" s="1076"/>
      <c r="CK2" s="1076"/>
      <c r="CL2" s="1076"/>
      <c r="CM2" s="1076"/>
      <c r="CN2" s="1076"/>
      <c r="CO2" s="1076"/>
      <c r="CP2" s="1076"/>
      <c r="CQ2" s="1076"/>
      <c r="CR2" s="1076"/>
      <c r="CS2" s="1076"/>
      <c r="CT2" s="1076"/>
      <c r="CU2" s="1076"/>
      <c r="CV2" s="1076"/>
      <c r="CW2" s="1076"/>
      <c r="CX2" s="1076"/>
      <c r="CY2" s="1076"/>
      <c r="CZ2" s="1076"/>
      <c r="DA2" s="1076"/>
      <c r="DB2" s="1076"/>
      <c r="DC2" s="1076"/>
      <c r="DD2" s="1076"/>
      <c r="DE2" s="1076"/>
      <c r="DF2" s="1076"/>
      <c r="DG2" s="1076"/>
      <c r="DH2" s="1076"/>
      <c r="DI2" s="1076"/>
      <c r="DJ2" s="1076"/>
      <c r="DK2" s="1076"/>
      <c r="DM2" s="1070"/>
      <c r="DQ2" s="1071"/>
      <c r="DR2" s="1071"/>
      <c r="DS2" s="1071"/>
      <c r="DT2" s="1071"/>
      <c r="DU2" s="1072"/>
      <c r="DV2" s="1072"/>
      <c r="DW2" s="1072"/>
      <c r="DX2" s="1072"/>
      <c r="DY2" s="1072"/>
      <c r="DZ2" s="1072"/>
      <c r="EA2" s="1072"/>
      <c r="EB2" s="1072"/>
      <c r="EC2" s="1072"/>
      <c r="ED2" s="1072"/>
      <c r="EE2" s="1072"/>
      <c r="EF2" s="1072"/>
      <c r="EG2" s="1072"/>
      <c r="EH2" s="1072"/>
      <c r="EI2" s="1072"/>
      <c r="EJ2" s="1072"/>
      <c r="EK2" s="1072"/>
      <c r="EL2" s="1072"/>
      <c r="ER2" s="1072"/>
      <c r="ES2" s="1072"/>
      <c r="ET2" s="1072"/>
    </row>
    <row r="3" spans="4:150" ht="21" hidden="1" customHeight="1" thickBot="1">
      <c r="D3" s="1079"/>
      <c r="E3" s="1080"/>
      <c r="F3" s="1081" t="s">
        <v>87</v>
      </c>
      <c r="G3" s="1082"/>
      <c r="H3" s="1082"/>
      <c r="I3" s="1082"/>
      <c r="J3" s="1082"/>
      <c r="K3" s="1082"/>
      <c r="M3" s="1082"/>
      <c r="Q3" s="1241" t="s">
        <v>88</v>
      </c>
      <c r="R3" s="1242"/>
      <c r="S3" s="1242"/>
      <c r="T3" s="451"/>
      <c r="U3" s="1083"/>
      <c r="W3" s="1084"/>
      <c r="AA3" s="451"/>
      <c r="AB3" s="451"/>
      <c r="AC3" s="451"/>
      <c r="AD3" s="451"/>
      <c r="AE3" s="451"/>
      <c r="AF3" s="451"/>
      <c r="AG3" s="451"/>
      <c r="AH3" s="451"/>
      <c r="AI3" s="451"/>
      <c r="AJ3" s="451"/>
      <c r="AK3" s="451"/>
      <c r="AL3" s="451"/>
      <c r="AM3" s="451"/>
      <c r="AN3" s="451"/>
      <c r="AO3" s="451"/>
      <c r="AP3" s="451"/>
      <c r="AQ3" s="451"/>
      <c r="AR3" s="451"/>
      <c r="AS3" s="451"/>
      <c r="AT3" s="451"/>
      <c r="AU3" s="451"/>
      <c r="AV3" s="451"/>
      <c r="AW3" s="451"/>
      <c r="AX3" s="451"/>
      <c r="AY3" s="451"/>
      <c r="AZ3" s="451"/>
      <c r="BA3" s="451"/>
      <c r="BB3" s="451"/>
      <c r="BC3" s="451"/>
      <c r="BD3" s="451"/>
      <c r="BE3" s="451"/>
      <c r="BF3" s="451"/>
      <c r="BG3" s="451"/>
      <c r="BH3" s="451"/>
      <c r="BI3" s="451"/>
      <c r="BJ3" s="451"/>
      <c r="BK3" s="451"/>
      <c r="BL3" s="451"/>
      <c r="BM3" s="451"/>
      <c r="BN3" s="451"/>
      <c r="BO3" s="451"/>
      <c r="BP3" s="451"/>
      <c r="BQ3" s="451"/>
      <c r="BR3" s="451"/>
      <c r="BS3" s="451"/>
      <c r="BT3" s="451"/>
      <c r="BU3" s="451"/>
      <c r="BV3" s="451"/>
      <c r="BW3" s="451"/>
      <c r="BX3" s="451"/>
      <c r="BY3" s="451"/>
      <c r="BZ3" s="451"/>
      <c r="CA3" s="451"/>
      <c r="CB3" s="451"/>
      <c r="CC3" s="451"/>
      <c r="CD3" s="451"/>
      <c r="CE3" s="451"/>
      <c r="CF3" s="451"/>
      <c r="CG3" s="451"/>
      <c r="CH3" s="451"/>
      <c r="CI3" s="451"/>
      <c r="CJ3" s="451"/>
      <c r="CK3" s="451"/>
      <c r="CL3" s="451"/>
      <c r="CM3" s="451"/>
      <c r="CN3" s="451"/>
      <c r="CO3" s="451"/>
      <c r="CP3" s="451"/>
      <c r="CQ3" s="451"/>
      <c r="CR3" s="451"/>
      <c r="CS3" s="451"/>
      <c r="CT3" s="451"/>
      <c r="CU3" s="451"/>
      <c r="CV3" s="451"/>
      <c r="CW3" s="451"/>
      <c r="CX3" s="451"/>
      <c r="CY3" s="451"/>
      <c r="CZ3" s="451"/>
      <c r="DA3" s="451"/>
      <c r="DB3" s="451"/>
      <c r="DC3" s="451"/>
      <c r="DD3" s="451"/>
      <c r="DE3" s="451"/>
      <c r="DF3" s="451"/>
      <c r="DG3" s="451"/>
      <c r="DH3" s="451"/>
      <c r="DI3" s="451"/>
      <c r="DJ3" s="451"/>
      <c r="DK3" s="451"/>
      <c r="DL3" s="451"/>
      <c r="DM3" s="451"/>
      <c r="DN3" s="451"/>
      <c r="DO3" s="447"/>
      <c r="DP3" s="447"/>
      <c r="EM3" s="447"/>
      <c r="EN3" s="447"/>
      <c r="EO3" s="447"/>
      <c r="EP3" s="447"/>
      <c r="EQ3" s="447"/>
    </row>
    <row r="4" spans="4:150" ht="21" hidden="1" customHeight="1" thickBot="1">
      <c r="D4" s="1881" t="s">
        <v>249</v>
      </c>
      <c r="E4" s="1884" t="s">
        <v>245</v>
      </c>
      <c r="F4" s="1836" t="s">
        <v>342</v>
      </c>
      <c r="G4" s="1836"/>
      <c r="H4" s="1886" t="s">
        <v>371</v>
      </c>
      <c r="I4" s="1874" t="s">
        <v>89</v>
      </c>
      <c r="J4" s="1890" t="s">
        <v>90</v>
      </c>
      <c r="K4" s="1891"/>
      <c r="L4" s="1892"/>
      <c r="M4" s="1887"/>
      <c r="N4" s="1888"/>
      <c r="O4" s="1088"/>
      <c r="P4" s="1088"/>
      <c r="Q4" s="1243" t="s">
        <v>342</v>
      </c>
      <c r="R4" s="1244"/>
      <c r="S4" s="1245" t="s">
        <v>521</v>
      </c>
      <c r="T4" s="1089"/>
      <c r="U4" s="1881" t="s">
        <v>249</v>
      </c>
      <c r="V4" s="1087"/>
      <c r="W4" s="1887"/>
      <c r="X4" s="1888"/>
      <c r="Y4" s="1088"/>
      <c r="Z4" s="1088"/>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1089"/>
      <c r="BA4" s="1089"/>
      <c r="BB4" s="1089"/>
      <c r="BC4" s="1089"/>
      <c r="BD4" s="1089"/>
      <c r="BE4" s="1089"/>
      <c r="BF4" s="1089"/>
      <c r="BG4" s="1089"/>
      <c r="BH4" s="1089"/>
      <c r="BI4" s="1089"/>
      <c r="BJ4" s="1089"/>
      <c r="BK4" s="1089"/>
      <c r="BL4" s="1089"/>
      <c r="BM4" s="1089"/>
      <c r="BN4" s="1089"/>
      <c r="BO4" s="1089"/>
      <c r="BP4" s="1089"/>
      <c r="BQ4" s="1089"/>
      <c r="BR4" s="1089"/>
      <c r="BS4" s="1089"/>
      <c r="BT4" s="1089"/>
      <c r="BU4" s="1089"/>
      <c r="BV4" s="1089"/>
      <c r="BW4" s="1089"/>
      <c r="BX4" s="1089"/>
      <c r="BY4" s="1089"/>
      <c r="BZ4" s="1089"/>
      <c r="CA4" s="1089"/>
      <c r="CB4" s="1089"/>
      <c r="CC4" s="1089"/>
      <c r="CD4" s="1089"/>
      <c r="CE4" s="1089"/>
      <c r="CF4" s="1089"/>
      <c r="CG4" s="1089"/>
      <c r="CH4" s="1089"/>
      <c r="CI4" s="1089"/>
      <c r="CJ4" s="1089"/>
      <c r="CK4" s="1089"/>
      <c r="CL4" s="1089"/>
      <c r="CM4" s="1089"/>
      <c r="CN4" s="1089"/>
      <c r="CO4" s="1089"/>
      <c r="CP4" s="1089"/>
      <c r="CQ4" s="1089"/>
      <c r="CR4" s="1089"/>
      <c r="CS4" s="1089"/>
      <c r="CT4" s="1089"/>
      <c r="CU4" s="1089"/>
      <c r="CV4" s="1089"/>
      <c r="CW4" s="1089"/>
      <c r="CX4" s="1089"/>
      <c r="CY4" s="1089"/>
      <c r="CZ4" s="1089"/>
      <c r="DA4" s="1089"/>
      <c r="DB4" s="1089"/>
      <c r="DC4" s="1089"/>
      <c r="DD4" s="1089"/>
      <c r="DE4" s="1089"/>
      <c r="DF4" s="1089"/>
      <c r="DG4" s="1089"/>
      <c r="DH4" s="1089"/>
      <c r="DI4" s="1089"/>
      <c r="DJ4" s="1089"/>
      <c r="DK4" s="1089"/>
      <c r="DL4" s="1089"/>
      <c r="DM4" s="1090"/>
      <c r="DO4" s="447" t="s">
        <v>360</v>
      </c>
      <c r="DP4" s="447"/>
      <c r="DU4" s="452" t="s">
        <v>90</v>
      </c>
      <c r="DV4" s="452"/>
      <c r="DW4" s="452"/>
      <c r="DX4" s="452"/>
      <c r="DY4" s="452" t="s">
        <v>90</v>
      </c>
      <c r="DZ4" s="452"/>
      <c r="EA4" s="452"/>
      <c r="EB4" s="452"/>
      <c r="EC4" s="452" t="s">
        <v>90</v>
      </c>
      <c r="ED4" s="452"/>
      <c r="EE4" s="452"/>
      <c r="EF4" s="452"/>
      <c r="EG4" s="452" t="s">
        <v>90</v>
      </c>
      <c r="EH4" s="452"/>
      <c r="EI4" s="452"/>
      <c r="EJ4" s="452"/>
      <c r="EM4" s="447"/>
      <c r="EN4" s="447"/>
      <c r="EO4" s="447"/>
      <c r="EP4" s="447"/>
      <c r="EQ4" s="447"/>
    </row>
    <row r="5" spans="4:150" s="453" customFormat="1" ht="28.2" hidden="1" customHeight="1" thickBot="1">
      <c r="D5" s="1882"/>
      <c r="E5" s="1885"/>
      <c r="F5" s="1091" t="s">
        <v>78</v>
      </c>
      <c r="G5" s="1085" t="s">
        <v>840</v>
      </c>
      <c r="H5" s="1886"/>
      <c r="I5" s="1874"/>
      <c r="J5" s="1091" t="s">
        <v>78</v>
      </c>
      <c r="K5" s="1085" t="s">
        <v>401</v>
      </c>
      <c r="L5" s="1085" t="s">
        <v>371</v>
      </c>
      <c r="M5" s="1086" t="s">
        <v>504</v>
      </c>
      <c r="N5" s="1085" t="s">
        <v>505</v>
      </c>
      <c r="O5" s="1085"/>
      <c r="P5" s="1085"/>
      <c r="Q5" s="1246" t="s">
        <v>78</v>
      </c>
      <c r="R5" s="1247" t="s">
        <v>841</v>
      </c>
      <c r="S5" s="1247" t="s">
        <v>750</v>
      </c>
      <c r="T5" s="1085"/>
      <c r="U5" s="1882"/>
      <c r="V5" s="1085" t="s">
        <v>371</v>
      </c>
      <c r="W5" s="1086" t="s">
        <v>504</v>
      </c>
      <c r="X5" s="1085" t="s">
        <v>505</v>
      </c>
      <c r="Y5" s="1085"/>
      <c r="Z5" s="1085"/>
      <c r="AA5" s="1085"/>
      <c r="AB5" s="1085"/>
      <c r="AC5" s="1085"/>
      <c r="AD5" s="1085"/>
      <c r="AE5" s="1085"/>
      <c r="AF5" s="1085"/>
      <c r="AG5" s="1085"/>
      <c r="AH5" s="1085"/>
      <c r="AI5" s="1085"/>
      <c r="AJ5" s="1085"/>
      <c r="AK5" s="1085"/>
      <c r="AL5" s="1085"/>
      <c r="AM5" s="1085"/>
      <c r="AN5" s="1085"/>
      <c r="AO5" s="1085"/>
      <c r="AP5" s="1085"/>
      <c r="AQ5" s="1085"/>
      <c r="AR5" s="1085"/>
      <c r="AS5" s="1085"/>
      <c r="AT5" s="1085"/>
      <c r="AU5" s="1085"/>
      <c r="AV5" s="1085"/>
      <c r="AW5" s="1085"/>
      <c r="AX5" s="1085"/>
      <c r="AY5" s="1085"/>
      <c r="AZ5" s="1085"/>
      <c r="BA5" s="1085"/>
      <c r="BB5" s="1085"/>
      <c r="BC5" s="1085"/>
      <c r="BD5" s="1085"/>
      <c r="BE5" s="1085"/>
      <c r="BF5" s="1085"/>
      <c r="BG5" s="1085"/>
      <c r="BH5" s="1085"/>
      <c r="BI5" s="1085"/>
      <c r="BJ5" s="1085"/>
      <c r="BK5" s="1085"/>
      <c r="BL5" s="1085"/>
      <c r="BM5" s="1085"/>
      <c r="BN5" s="1085"/>
      <c r="BO5" s="1085"/>
      <c r="BP5" s="1085"/>
      <c r="BQ5" s="1085"/>
      <c r="BR5" s="1085"/>
      <c r="BS5" s="1085"/>
      <c r="BT5" s="1085"/>
      <c r="BU5" s="1085"/>
      <c r="BV5" s="1085"/>
      <c r="BW5" s="1085"/>
      <c r="BX5" s="1085"/>
      <c r="BY5" s="1085"/>
      <c r="BZ5" s="1085"/>
      <c r="CA5" s="1085"/>
      <c r="CB5" s="1085"/>
      <c r="CC5" s="1085"/>
      <c r="CD5" s="1085"/>
      <c r="CE5" s="1085"/>
      <c r="CF5" s="1085"/>
      <c r="CG5" s="1085"/>
      <c r="CH5" s="1085"/>
      <c r="CI5" s="1085"/>
      <c r="CJ5" s="1085"/>
      <c r="CK5" s="1085"/>
      <c r="CL5" s="1085"/>
      <c r="CM5" s="1085"/>
      <c r="CN5" s="1085"/>
      <c r="CO5" s="1085"/>
      <c r="CP5" s="1085"/>
      <c r="CQ5" s="1085"/>
      <c r="CR5" s="1085"/>
      <c r="CS5" s="1085"/>
      <c r="CT5" s="1085"/>
      <c r="CU5" s="1085"/>
      <c r="CV5" s="1085"/>
      <c r="CW5" s="1085"/>
      <c r="CX5" s="1085"/>
      <c r="CY5" s="1085"/>
      <c r="CZ5" s="1085"/>
      <c r="DA5" s="1085"/>
      <c r="DB5" s="1085"/>
      <c r="DC5" s="1085"/>
      <c r="DD5" s="1085"/>
      <c r="DE5" s="1085"/>
      <c r="DF5" s="1085"/>
      <c r="DG5" s="1085"/>
      <c r="DH5" s="1085"/>
      <c r="DI5" s="1085"/>
      <c r="DJ5" s="1085"/>
      <c r="DK5" s="1085"/>
      <c r="DL5" s="1085" t="s">
        <v>400</v>
      </c>
      <c r="DM5" s="1085" t="s">
        <v>371</v>
      </c>
      <c r="DO5" s="453">
        <f>①利用!AD20</f>
        <v>0</v>
      </c>
      <c r="DU5" s="454" t="s">
        <v>520</v>
      </c>
      <c r="DV5" s="455" t="s">
        <v>91</v>
      </c>
      <c r="DW5" s="456" t="s">
        <v>685</v>
      </c>
      <c r="DY5" s="454" t="s">
        <v>520</v>
      </c>
      <c r="DZ5" s="455" t="s">
        <v>91</v>
      </c>
      <c r="EA5" s="456" t="s">
        <v>685</v>
      </c>
      <c r="EC5" s="454" t="s">
        <v>520</v>
      </c>
      <c r="ED5" s="455" t="s">
        <v>91</v>
      </c>
      <c r="EE5" s="456" t="s">
        <v>685</v>
      </c>
      <c r="EG5" s="454" t="s">
        <v>520</v>
      </c>
      <c r="EH5" s="455" t="s">
        <v>91</v>
      </c>
      <c r="EI5" s="456" t="s">
        <v>685</v>
      </c>
      <c r="ER5" s="457"/>
      <c r="ES5" s="457" t="s">
        <v>347</v>
      </c>
      <c r="ET5" s="457"/>
    </row>
    <row r="6" spans="4:150" s="453" customFormat="1" ht="12" hidden="1" customHeight="1" thickBot="1">
      <c r="D6" s="1883"/>
      <c r="E6" s="1092" t="s">
        <v>244</v>
      </c>
      <c r="F6" s="1849" t="s">
        <v>247</v>
      </c>
      <c r="G6" s="1849"/>
      <c r="H6" s="1093" t="s">
        <v>248</v>
      </c>
      <c r="I6" s="1836" t="s">
        <v>93</v>
      </c>
      <c r="J6" s="1094" t="s">
        <v>93</v>
      </c>
      <c r="K6" s="1094"/>
      <c r="L6" s="1094"/>
      <c r="M6" s="1094"/>
      <c r="N6" s="1094"/>
      <c r="O6" s="1094"/>
      <c r="P6" s="1094"/>
      <c r="Q6" s="1248" t="s">
        <v>94</v>
      </c>
      <c r="R6" s="1248"/>
      <c r="S6" s="1248" t="s">
        <v>93</v>
      </c>
      <c r="T6" s="1094"/>
      <c r="U6" s="1883"/>
      <c r="V6" s="1094"/>
      <c r="W6" s="1094"/>
      <c r="X6" s="1094"/>
      <c r="Y6" s="1094"/>
      <c r="Z6" s="1094"/>
      <c r="AA6" s="1094"/>
      <c r="AB6" s="1094"/>
      <c r="AC6" s="1094"/>
      <c r="AD6" s="1094"/>
      <c r="AE6" s="1094"/>
      <c r="AF6" s="1094"/>
      <c r="AG6" s="1094"/>
      <c r="AH6" s="1094"/>
      <c r="AI6" s="1094"/>
      <c r="AJ6" s="1094"/>
      <c r="AK6" s="1094"/>
      <c r="AL6" s="1094"/>
      <c r="AM6" s="1094"/>
      <c r="AN6" s="1094"/>
      <c r="AO6" s="1094"/>
      <c r="AP6" s="1094"/>
      <c r="AQ6" s="1094"/>
      <c r="AR6" s="1094"/>
      <c r="AS6" s="1094"/>
      <c r="AT6" s="1094"/>
      <c r="AU6" s="1094"/>
      <c r="AV6" s="1094"/>
      <c r="AW6" s="1094"/>
      <c r="AX6" s="1094"/>
      <c r="AY6" s="1094"/>
      <c r="AZ6" s="1094"/>
      <c r="BA6" s="1094"/>
      <c r="BB6" s="1094"/>
      <c r="BC6" s="1094"/>
      <c r="BD6" s="1094"/>
      <c r="BE6" s="1094"/>
      <c r="BF6" s="1094"/>
      <c r="BG6" s="1094"/>
      <c r="BH6" s="1094"/>
      <c r="BI6" s="1094"/>
      <c r="BJ6" s="1094"/>
      <c r="BK6" s="1094"/>
      <c r="BL6" s="1094"/>
      <c r="BM6" s="1094"/>
      <c r="BN6" s="1094"/>
      <c r="BO6" s="1094"/>
      <c r="BP6" s="1094"/>
      <c r="BQ6" s="1094"/>
      <c r="BR6" s="1094"/>
      <c r="BS6" s="1094"/>
      <c r="BT6" s="1094"/>
      <c r="BU6" s="1094"/>
      <c r="BV6" s="1094"/>
      <c r="BW6" s="1094"/>
      <c r="BX6" s="1094"/>
      <c r="BY6" s="1094"/>
      <c r="BZ6" s="1094"/>
      <c r="CA6" s="1094"/>
      <c r="CB6" s="1094"/>
      <c r="CC6" s="1094"/>
      <c r="CD6" s="1094"/>
      <c r="CE6" s="1094"/>
      <c r="CF6" s="1094"/>
      <c r="CG6" s="1094"/>
      <c r="CH6" s="1094"/>
      <c r="CI6" s="1094"/>
      <c r="CJ6" s="1094"/>
      <c r="CK6" s="1094"/>
      <c r="CL6" s="1094"/>
      <c r="CM6" s="1094"/>
      <c r="CN6" s="1094"/>
      <c r="CO6" s="1094"/>
      <c r="CP6" s="1094"/>
      <c r="CQ6" s="1094"/>
      <c r="CR6" s="1094"/>
      <c r="CS6" s="1094"/>
      <c r="CT6" s="1094"/>
      <c r="CU6" s="1094"/>
      <c r="CV6" s="1094"/>
      <c r="CW6" s="1094"/>
      <c r="CX6" s="1094"/>
      <c r="CY6" s="1094"/>
      <c r="CZ6" s="1094"/>
      <c r="DA6" s="1094"/>
      <c r="DB6" s="1094"/>
      <c r="DC6" s="1094"/>
      <c r="DD6" s="1094"/>
      <c r="DE6" s="1094"/>
      <c r="DF6" s="1094"/>
      <c r="DG6" s="1094"/>
      <c r="DH6" s="1094"/>
      <c r="DI6" s="1094"/>
      <c r="DJ6" s="1094"/>
      <c r="DK6" s="1094"/>
      <c r="DL6" s="1094" t="s">
        <v>93</v>
      </c>
      <c r="DM6" s="1094"/>
      <c r="DU6" s="453" t="s">
        <v>93</v>
      </c>
      <c r="DX6" s="455" t="s">
        <v>503</v>
      </c>
      <c r="DY6" s="453" t="s">
        <v>93</v>
      </c>
      <c r="EB6" s="455" t="s">
        <v>503</v>
      </c>
      <c r="EC6" s="453" t="s">
        <v>93</v>
      </c>
      <c r="EF6" s="455" t="s">
        <v>503</v>
      </c>
      <c r="EG6" s="453" t="s">
        <v>93</v>
      </c>
      <c r="EJ6" s="455" t="s">
        <v>503</v>
      </c>
      <c r="ER6" s="458"/>
      <c r="ES6" s="459" t="s">
        <v>348</v>
      </c>
      <c r="ET6" s="459"/>
    </row>
    <row r="7" spans="4:150" s="453" customFormat="1" ht="14.25" hidden="1" customHeight="1" thickBot="1">
      <c r="D7" s="1095" t="s">
        <v>330</v>
      </c>
      <c r="E7" s="1096" t="s">
        <v>333</v>
      </c>
      <c r="F7" s="1837" t="s">
        <v>246</v>
      </c>
      <c r="G7" s="1837"/>
      <c r="H7" s="1097" t="s">
        <v>94</v>
      </c>
      <c r="I7" s="1836"/>
      <c r="J7" s="1094"/>
      <c r="K7" s="1094"/>
      <c r="L7" s="1094"/>
      <c r="M7" s="1094"/>
      <c r="N7" s="1094"/>
      <c r="O7" s="1094"/>
      <c r="P7" s="1094"/>
      <c r="Q7" s="1248"/>
      <c r="R7" s="1248"/>
      <c r="S7" s="1248"/>
      <c r="T7" s="1094"/>
      <c r="U7" s="1095" t="s">
        <v>330</v>
      </c>
      <c r="V7" s="1094"/>
      <c r="W7" s="1094"/>
      <c r="X7" s="1094"/>
      <c r="Y7" s="1094"/>
      <c r="Z7" s="1094"/>
      <c r="AA7" s="1094"/>
      <c r="AB7" s="1094"/>
      <c r="AC7" s="1094"/>
      <c r="AD7" s="1094"/>
      <c r="AE7" s="1094"/>
      <c r="AF7" s="1094"/>
      <c r="AG7" s="1094"/>
      <c r="AH7" s="1094"/>
      <c r="AI7" s="1094"/>
      <c r="AJ7" s="1094"/>
      <c r="AK7" s="1094"/>
      <c r="AL7" s="1094"/>
      <c r="AM7" s="1094"/>
      <c r="AN7" s="1094"/>
      <c r="AO7" s="1094"/>
      <c r="AP7" s="1094"/>
      <c r="AQ7" s="1094"/>
      <c r="AR7" s="1094"/>
      <c r="AS7" s="1094"/>
      <c r="AT7" s="1094"/>
      <c r="AU7" s="1094"/>
      <c r="AV7" s="1094"/>
      <c r="AW7" s="1094"/>
      <c r="AX7" s="1094"/>
      <c r="AY7" s="1094"/>
      <c r="AZ7" s="1094"/>
      <c r="BA7" s="1094"/>
      <c r="BB7" s="1094"/>
      <c r="BC7" s="1094"/>
      <c r="BD7" s="1094"/>
      <c r="BE7" s="1094"/>
      <c r="BF7" s="1094"/>
      <c r="BG7" s="1094"/>
      <c r="BH7" s="1094"/>
      <c r="BI7" s="1094"/>
      <c r="BJ7" s="1094"/>
      <c r="BK7" s="1094"/>
      <c r="BL7" s="1094"/>
      <c r="BM7" s="1094"/>
      <c r="BN7" s="1094"/>
      <c r="BO7" s="1094"/>
      <c r="BP7" s="1094"/>
      <c r="BQ7" s="1094"/>
      <c r="BR7" s="1094"/>
      <c r="BS7" s="1094"/>
      <c r="BT7" s="1094"/>
      <c r="BU7" s="1094"/>
      <c r="BV7" s="1094"/>
      <c r="BW7" s="1094"/>
      <c r="BX7" s="1094"/>
      <c r="BY7" s="1094"/>
      <c r="BZ7" s="1094"/>
      <c r="CA7" s="1094"/>
      <c r="CB7" s="1094"/>
      <c r="CC7" s="1094"/>
      <c r="CD7" s="1094"/>
      <c r="CE7" s="1094"/>
      <c r="CF7" s="1094"/>
      <c r="CG7" s="1094"/>
      <c r="CH7" s="1094"/>
      <c r="CI7" s="1094"/>
      <c r="CJ7" s="1094"/>
      <c r="CK7" s="1094"/>
      <c r="CL7" s="1094"/>
      <c r="CM7" s="1094"/>
      <c r="CN7" s="1094"/>
      <c r="CO7" s="1094"/>
      <c r="CP7" s="1094"/>
      <c r="CQ7" s="1094"/>
      <c r="CR7" s="1094"/>
      <c r="CS7" s="1094"/>
      <c r="CT7" s="1094"/>
      <c r="CU7" s="1094"/>
      <c r="CV7" s="1094"/>
      <c r="CW7" s="1094"/>
      <c r="CX7" s="1094"/>
      <c r="CY7" s="1094"/>
      <c r="CZ7" s="1094"/>
      <c r="DA7" s="1094"/>
      <c r="DB7" s="1094"/>
      <c r="DC7" s="1094"/>
      <c r="DD7" s="1094"/>
      <c r="DE7" s="1094"/>
      <c r="DF7" s="1094"/>
      <c r="DG7" s="1094"/>
      <c r="DH7" s="1094"/>
      <c r="DI7" s="1094"/>
      <c r="DJ7" s="1094"/>
      <c r="DK7" s="1094"/>
      <c r="DL7" s="1094"/>
      <c r="DM7" s="1094"/>
      <c r="DO7" s="457"/>
      <c r="DQ7" s="457"/>
      <c r="DR7" s="460"/>
      <c r="DS7" s="461"/>
      <c r="DT7" s="461"/>
      <c r="EL7" s="457"/>
      <c r="EM7" s="457" t="s">
        <v>338</v>
      </c>
      <c r="EN7" s="457"/>
      <c r="EO7" s="457"/>
      <c r="EP7" s="462" t="s">
        <v>356</v>
      </c>
      <c r="EQ7" s="457"/>
      <c r="ER7" s="457" t="s">
        <v>345</v>
      </c>
      <c r="ES7" s="457" t="s">
        <v>349</v>
      </c>
      <c r="ET7" s="463"/>
    </row>
    <row r="8" spans="4:150" s="453" customFormat="1" ht="21.75" hidden="1" customHeight="1" thickBot="1">
      <c r="D8" s="1098" t="str">
        <f>IFERROR(DATE(DM23,DP23,DU23),"")</f>
        <v/>
      </c>
      <c r="E8" s="1099"/>
      <c r="F8" s="684" t="e">
        <f>DQ27+DQ55+DQ83+DQ111+DQ139+DQ167+DQ195+DQ222+DQ249+DQ276+#REF!+#REF!+#REF!+#REF!+#REF!+#REF!</f>
        <v>#REF!</v>
      </c>
      <c r="G8" s="684" t="e">
        <f>DR27+DR55+DR83+DR111+DR139+DR167+DR195+DR222+DR249+DR276+#REF!+#REF!+#REF!+#REF!+#REF!+#REF!</f>
        <v>#REF!</v>
      </c>
      <c r="H8" s="684" t="e">
        <f>DR35+DR63+DR91+DR119+DR147+DR175+DR203+DR230+DR257+DR284+#REF!+#REF!+#REF!+#REF!+#REF!+#REF!</f>
        <v>#REF!</v>
      </c>
      <c r="I8" s="684" t="e">
        <f>DR42+DR70+DR98+DR126+DR154+DR182+DR210+DR237+DR264+DR291+#REF!+#REF!+#REF!+#REF!+#REF!+#REF!</f>
        <v>#REF!</v>
      </c>
      <c r="J8" s="684" t="e">
        <f>SUM(DQ28,DQ56,DQ84,DQ112,DQ140,DQ168,DQ196,DQ223,DQ250,DQ277,#REF!,#REF!,#REF!,#REF!,#REF!,#REF!)</f>
        <v>#REF!</v>
      </c>
      <c r="K8" s="684" t="e">
        <f>SUM(DR28,DR56,DR84,DR112,DR140,DR168,DR196,DR223,DR250,DR277,#REF!,#REF!,#REF!,#REF!,#REF!,#REF!)</f>
        <v>#REF!</v>
      </c>
      <c r="L8" s="684" t="e">
        <f>DR36+DR64+DR92+DR120+DR148+DR176+DR204+DR231+DR258+DR285+#REF!+#REF!+#REF!+#REF!+#REF!+#REF!</f>
        <v>#REF!</v>
      </c>
      <c r="M8" s="642" t="e">
        <f>SUM(DQ29,DQ57,DQ85,DQ113,DQ141,DQ169,DQ197,DQ224,DQ251,DQ278,#REF!,#REF!,#REF!,#REF!,#REF!,#REF!)</f>
        <v>#REF!</v>
      </c>
      <c r="N8" s="642" t="e">
        <f>SUM(DR29,DR57,DR85,DR113,DR141,DR169,DR197,DR224,DR251,DR278,#REF!,#REF!,#REF!,#REF!,#REF!,#REF!)</f>
        <v>#REF!</v>
      </c>
      <c r="O8" s="642"/>
      <c r="P8" s="642"/>
      <c r="Q8" s="1249" t="e">
        <f>DS27+DS55+DS83+DS111+DS139+DS167+DS195+DS222+DS249+DS276+#REF!+#REF!+#REF!+#REF!+#REF!+#REF!</f>
        <v>#REF!</v>
      </c>
      <c r="R8" s="1249" t="e">
        <f>DT27+DT55+DT83+DT111+DT139+DT167+DT195+DT222+DT249+DT276+#REF!+#REF!+#REF!+#REF!+#REF!+#REF!</f>
        <v>#REF!</v>
      </c>
      <c r="S8" s="1250" t="e">
        <f>SUM(DS28:DS29,DS56:DS57,DS84:DS85,DS112:DS113,DS140:DS141,DS168:DS169,DS196:DS197,DS223:DS224,DS250:DS251,DS277:DS278,#REF!,#REF!,#REF!,#REF!,#REF!,#REF!)</f>
        <v>#REF!</v>
      </c>
      <c r="T8" s="685"/>
      <c r="U8" s="1098" t="str">
        <f>IFERROR(DATE(ED23,EG23,EL23),"")</f>
        <v/>
      </c>
      <c r="V8" s="684" t="e">
        <f>EI36+EI64+EI92+EI120+EI148+EI176+EI204+EI231+EI258+EI285+#REF!+#REF!+#REF!+#REF!+#REF!+#REF!</f>
        <v>#REF!</v>
      </c>
      <c r="W8" s="642" t="e">
        <f>SUM(EH29,EH57,EH85,EH113,EH141,EH169,EH197,EH224,EH251,EH278,#REF!,#REF!,#REF!,#REF!,#REF!,#REF!)</f>
        <v>#REF!</v>
      </c>
      <c r="X8" s="642" t="e">
        <f>SUM(EI29,EI57,EI85,EI113,EI141,EI169,EI197,EI224,EI251,EI278,#REF!,#REF!,#REF!,#REF!,#REF!,#REF!)</f>
        <v>#REF!</v>
      </c>
      <c r="Y8" s="642"/>
      <c r="Z8" s="642"/>
      <c r="AA8" s="685"/>
      <c r="AB8" s="685"/>
      <c r="AC8" s="685"/>
      <c r="AD8" s="685"/>
      <c r="AE8" s="685"/>
      <c r="AF8" s="685"/>
      <c r="AG8" s="685"/>
      <c r="AH8" s="685"/>
      <c r="AI8" s="685"/>
      <c r="AJ8" s="685"/>
      <c r="AK8" s="685"/>
      <c r="AL8" s="685"/>
      <c r="AM8" s="685"/>
      <c r="AN8" s="685"/>
      <c r="AO8" s="685"/>
      <c r="AP8" s="685"/>
      <c r="AQ8" s="685"/>
      <c r="AR8" s="685"/>
      <c r="AS8" s="685"/>
      <c r="AT8" s="685"/>
      <c r="AU8" s="685"/>
      <c r="AV8" s="685"/>
      <c r="AW8" s="685"/>
      <c r="AX8" s="685"/>
      <c r="AY8" s="685"/>
      <c r="AZ8" s="685"/>
      <c r="BA8" s="685"/>
      <c r="BB8" s="685"/>
      <c r="BC8" s="685"/>
      <c r="BD8" s="685"/>
      <c r="BE8" s="685"/>
      <c r="BF8" s="685"/>
      <c r="BG8" s="685"/>
      <c r="BH8" s="685"/>
      <c r="BI8" s="685"/>
      <c r="BJ8" s="685"/>
      <c r="BK8" s="685"/>
      <c r="BL8" s="685"/>
      <c r="BM8" s="685"/>
      <c r="BN8" s="685"/>
      <c r="BO8" s="685"/>
      <c r="BP8" s="685"/>
      <c r="BQ8" s="685"/>
      <c r="BR8" s="685"/>
      <c r="BS8" s="685"/>
      <c r="BT8" s="685"/>
      <c r="BU8" s="685"/>
      <c r="BV8" s="685"/>
      <c r="BW8" s="685"/>
      <c r="BX8" s="685"/>
      <c r="BY8" s="685"/>
      <c r="BZ8" s="685"/>
      <c r="CA8" s="685"/>
      <c r="CB8" s="685"/>
      <c r="CC8" s="685"/>
      <c r="CD8" s="685"/>
      <c r="CE8" s="685"/>
      <c r="CF8" s="685"/>
      <c r="CG8" s="685"/>
      <c r="CH8" s="685"/>
      <c r="CI8" s="685"/>
      <c r="CJ8" s="685"/>
      <c r="CK8" s="685"/>
      <c r="CL8" s="685"/>
      <c r="CM8" s="685"/>
      <c r="CN8" s="685"/>
      <c r="CO8" s="685"/>
      <c r="CP8" s="685"/>
      <c r="CQ8" s="685"/>
      <c r="CR8" s="685"/>
      <c r="CS8" s="685"/>
      <c r="CT8" s="685"/>
      <c r="CU8" s="685"/>
      <c r="CV8" s="685"/>
      <c r="CW8" s="685"/>
      <c r="CX8" s="685"/>
      <c r="CY8" s="685"/>
      <c r="CZ8" s="685"/>
      <c r="DA8" s="685"/>
      <c r="DB8" s="685"/>
      <c r="DC8" s="685"/>
      <c r="DD8" s="685"/>
      <c r="DE8" s="685"/>
      <c r="DF8" s="685"/>
      <c r="DG8" s="685"/>
      <c r="DH8" s="685"/>
      <c r="DI8" s="685"/>
      <c r="DJ8" s="685"/>
      <c r="DK8" s="685"/>
      <c r="DL8" s="685" t="e">
        <f>SUM(DT28:DT29,DT56:DT57,DT84:DT85,DT112:DT113,DT140:DT141,DT168:DT169,DT196:DT197,DT223:DT224,DT250:DT251,DT277:DT278,#REF!,#REF!,#REF!,#REF!,#REF!,#REF!)</f>
        <v>#REF!</v>
      </c>
      <c r="DM8" s="685" t="e">
        <f>SUM(DT36:DT37,DT64:DT65,DT92:DT93,DT120:DT121,DT148:DT149,DT176:DT177,DT204:DT205,DT231:DT232,DT258:DT259,DT285:DT286,#REF!,#REF!,#REF!,#REF!,#REF!,#REF!)</f>
        <v>#REF!</v>
      </c>
      <c r="DO8" s="457"/>
      <c r="DQ8" s="457"/>
      <c r="DR8" s="461"/>
      <c r="DS8" s="464"/>
      <c r="DT8" s="464"/>
      <c r="DU8" s="465">
        <f>DS28+DS56+DS85+DS113+DS141+DS169+DS197+DS224+DS251+DS278</f>
        <v>0</v>
      </c>
      <c r="DV8" s="466">
        <f>SUM(DS29,DS86,DS114,DS142,DS170,DS198,DS225,DS252,DS279)</f>
        <v>0</v>
      </c>
      <c r="DW8" s="467">
        <f>DT28+DT56+DT85+DT113+DT141+DT169+DT197+DT224+DT251+DT278</f>
        <v>0</v>
      </c>
      <c r="DX8" s="459">
        <f>SUM(DT29,DT57,DT86,DT114,DT142,DT170,DT198,DT225,DT252,DT279)</f>
        <v>0</v>
      </c>
      <c r="DY8" s="465">
        <f t="shared" ref="DY8" si="0">DW28+DW56+DW85+DW113+DW141+DW169+DW197+DW224+DW251+DW278</f>
        <v>0</v>
      </c>
      <c r="DZ8" s="466">
        <f t="shared" ref="DZ8" si="1">SUM(DW29,DW86,DW114,DW142,DW170,DW198,DW225,DW252,DW279)</f>
        <v>0</v>
      </c>
      <c r="EA8" s="467">
        <f t="shared" ref="EA8" si="2">DX28+DX56+DX85+DX113+DX141+DX169+DX197+DX224+DX251+DX278</f>
        <v>0</v>
      </c>
      <c r="EB8" s="459">
        <f t="shared" ref="EB8" si="3">SUM(DX29,DX57,DX86,DX114,DX142,DX170,DX198,DX225,DX252,DX279)</f>
        <v>0</v>
      </c>
      <c r="EC8" s="465">
        <f t="shared" ref="EC8" si="4">EA28+EA56+EA85+EA113+EA141+EA169+EA197+EA224+EA251+EA278</f>
        <v>0</v>
      </c>
      <c r="ED8" s="466">
        <f t="shared" ref="ED8" si="5">SUM(EA29,EA86,EA114,EA142,EA170,EA198,EA225,EA252,EA279)</f>
        <v>0</v>
      </c>
      <c r="EE8" s="467">
        <f t="shared" ref="EE8" si="6">EB28+EB56+EB85+EB113+EB141+EB169+EB197+EB224+EB251+EB278</f>
        <v>0</v>
      </c>
      <c r="EF8" s="459">
        <f t="shared" ref="EF8" si="7">SUM(EB29,EB57,EB86,EB114,EB142,EB170,EB198,EB225,EB252,EB279)</f>
        <v>0</v>
      </c>
      <c r="EG8" s="465">
        <f t="shared" ref="EG8" si="8">EE28+EE56+EE85+EE113+EE141+EE169+EE197+EE224+EE251+EE278</f>
        <v>0</v>
      </c>
      <c r="EH8" s="466">
        <f t="shared" ref="EH8" si="9">SUM(EE29,EE86,EE114,EE142,EE170,EE198,EE225,EE252,EE279)</f>
        <v>0</v>
      </c>
      <c r="EI8" s="467">
        <f t="shared" ref="EI8" si="10">EF28+EF56+EF85+EF113+EF141+EF169+EF197+EF224+EF251+EF278</f>
        <v>0</v>
      </c>
      <c r="EJ8" s="459">
        <f t="shared" ref="EJ8" si="11">SUM(EF29,EF57,EF86,EF114,EF142,EF170,EF198,EF225,EF252,EF279)</f>
        <v>0</v>
      </c>
      <c r="EL8" s="457"/>
      <c r="EM8" s="457" t="s">
        <v>339</v>
      </c>
      <c r="EN8" s="457"/>
      <c r="EO8" s="457"/>
      <c r="EP8" s="462" t="s">
        <v>502</v>
      </c>
      <c r="EQ8" s="457"/>
      <c r="ER8" s="457" t="s">
        <v>346</v>
      </c>
      <c r="ES8" s="457"/>
      <c r="ET8" s="457"/>
    </row>
    <row r="9" spans="4:150" s="453" customFormat="1" ht="15.75" hidden="1" customHeight="1" thickBot="1">
      <c r="D9" s="1098" t="str">
        <f>IFERROR(DATE(DP23,DQ23,DU23),"")</f>
        <v/>
      </c>
      <c r="E9" s="1100"/>
      <c r="F9" s="684" t="e">
        <f>DU27+DU55+DU83+DU111+DU139+DU167+DU195+DU222+DU249+DU276+#REF!+#REF!+#REF!+#REF!+#REF!+#REF!</f>
        <v>#REF!</v>
      </c>
      <c r="G9" s="684" t="e">
        <f>DV27+DV55+DV83+DV111+DV139+DV167+DV195+DV222+DV249+DV276+#REF!+#REF!+#REF!+#REF!+#REF!+#REF!</f>
        <v>#REF!</v>
      </c>
      <c r="H9" s="684" t="e">
        <f>DV35+DV63+DV91+DV119+DV147+DV175+DV203+DV230+DV257+DV284+#REF!+#REF!+#REF!+#REF!+#REF!+#REF!</f>
        <v>#REF!</v>
      </c>
      <c r="I9" s="684" t="e">
        <f>DV42+DV70+DV98+DV126+DV154+DV182+DV210+DV237+DV264+DV291+#REF!+#REF!+#REF!+#REF!+#REF!+#REF!</f>
        <v>#REF!</v>
      </c>
      <c r="J9" s="684" t="e">
        <f>SUM(DU28,DU56,DU84,DU112,DU140,DU168,DU196,DU223,DU250,DU277,#REF!,#REF!,#REF!,#REF!,#REF!,#REF!,)</f>
        <v>#REF!</v>
      </c>
      <c r="K9" s="684" t="e">
        <f>SUM(DV28,DV56,DV84,DV112,DV140,DV168,DV196,DV223,DV250,DV277,#REF!,#REF!,#REF!,#REF!,#REF!,#REF!)</f>
        <v>#REF!</v>
      </c>
      <c r="L9" s="684" t="e">
        <f>DV36+DV64+DV92+DV120+DV148+DV176+DV204+DV231+DV258+DV285+#REF!+#REF!+#REF!+#REF!+#REF!+#REF!</f>
        <v>#REF!</v>
      </c>
      <c r="M9" s="642" t="e">
        <f>SUM(DU29,DU57,DU85,DU113,DU169,DU141,DU197,DU224,DU251,DU278,#REF!,#REF!,#REF!,#REF!,#REF!,#REF!)</f>
        <v>#REF!</v>
      </c>
      <c r="N9" s="642" t="e">
        <f>SUM(DV29,DV57,DV85,DV113,DV169,DV141,DV197,DV224,DV251,DV278,#REF!,#REF!,#REF!,#REF!,#REF!,#REF!)</f>
        <v>#REF!</v>
      </c>
      <c r="O9" s="642"/>
      <c r="P9" s="642"/>
      <c r="Q9" s="1249" t="e">
        <f>DW27+DW55+DW83+DW111+DW139+DW167+DW195+DW222+DW249+DW276+#REF!+#REF!+#REF!+#REF!+#REF!+#REF!</f>
        <v>#REF!</v>
      </c>
      <c r="R9" s="1249" t="e">
        <f>DX27+DX55+DX83+DX111+DX139+DX167+DX195+DX222+DX249+DX276+#REF!+#REF!+#REF!+#REF!+#REF!+#REF!</f>
        <v>#REF!</v>
      </c>
      <c r="S9" s="1250" t="e">
        <f>SUM(DW28:DW29,DW56:DW57,DW84:DW85,DW112:DW113,DW140:DW141,DW168:DW169,DW196:DW197,DW223:DW224,DW250:DW251,DW277:DW278,#REF!,#REF!,#REF!,#REF!,#REF!,#REF!)</f>
        <v>#REF!</v>
      </c>
      <c r="T9" s="685"/>
      <c r="U9" s="1098" t="str">
        <f>IFERROR(DATE(EG23,EH23,EL23),"")</f>
        <v/>
      </c>
      <c r="V9" s="684" t="e">
        <f>EM36+EM64+EM92+EM120+EM148+EM176+EM204+EM231+EM258+EM285+#REF!+#REF!+#REF!+#REF!+#REF!+#REF!</f>
        <v>#REF!</v>
      </c>
      <c r="W9" s="642" t="e">
        <f>SUM(EL29,EL57,EL85,EL113,EL169,EL141,EL197,EL224,EL251,EL278,#REF!,#REF!,#REF!,#REF!,#REF!,#REF!)</f>
        <v>#REF!</v>
      </c>
      <c r="X9" s="642" t="e">
        <f>SUM(EM29,EM57,EM85,EM113,EM169,EM141,EM197,EM224,EM251,EM278,#REF!,#REF!,#REF!,#REF!,#REF!,#REF!)</f>
        <v>#REF!</v>
      </c>
      <c r="Y9" s="642"/>
      <c r="Z9" s="642"/>
      <c r="AA9" s="685"/>
      <c r="AB9" s="685"/>
      <c r="AC9" s="685"/>
      <c r="AD9" s="685"/>
      <c r="AE9" s="685"/>
      <c r="AF9" s="685"/>
      <c r="AG9" s="685"/>
      <c r="AH9" s="685"/>
      <c r="AI9" s="685"/>
      <c r="AJ9" s="685"/>
      <c r="AK9" s="685"/>
      <c r="AL9" s="685"/>
      <c r="AM9" s="685"/>
      <c r="AN9" s="685"/>
      <c r="AO9" s="685"/>
      <c r="AP9" s="685"/>
      <c r="AQ9" s="685"/>
      <c r="AR9" s="685"/>
      <c r="AS9" s="685"/>
      <c r="AT9" s="685"/>
      <c r="AU9" s="685"/>
      <c r="AV9" s="685"/>
      <c r="AW9" s="685"/>
      <c r="AX9" s="685"/>
      <c r="AY9" s="685"/>
      <c r="AZ9" s="685"/>
      <c r="BA9" s="685"/>
      <c r="BB9" s="685"/>
      <c r="BC9" s="685"/>
      <c r="BD9" s="685"/>
      <c r="BE9" s="685"/>
      <c r="BF9" s="685"/>
      <c r="BG9" s="685"/>
      <c r="BH9" s="685"/>
      <c r="BI9" s="685"/>
      <c r="BJ9" s="685"/>
      <c r="BK9" s="685"/>
      <c r="BL9" s="685"/>
      <c r="BM9" s="685"/>
      <c r="BN9" s="685"/>
      <c r="BO9" s="685"/>
      <c r="BP9" s="685"/>
      <c r="BQ9" s="685"/>
      <c r="BR9" s="685"/>
      <c r="BS9" s="685"/>
      <c r="BT9" s="685"/>
      <c r="BU9" s="685"/>
      <c r="BV9" s="685"/>
      <c r="BW9" s="685"/>
      <c r="BX9" s="685"/>
      <c r="BY9" s="685"/>
      <c r="BZ9" s="685"/>
      <c r="CA9" s="685"/>
      <c r="CB9" s="685"/>
      <c r="CC9" s="685"/>
      <c r="CD9" s="685"/>
      <c r="CE9" s="685"/>
      <c r="CF9" s="685"/>
      <c r="CG9" s="685"/>
      <c r="CH9" s="685"/>
      <c r="CI9" s="685"/>
      <c r="CJ9" s="685"/>
      <c r="CK9" s="685"/>
      <c r="CL9" s="685"/>
      <c r="CM9" s="685"/>
      <c r="CN9" s="685"/>
      <c r="CO9" s="685"/>
      <c r="CP9" s="685"/>
      <c r="CQ9" s="685"/>
      <c r="CR9" s="685"/>
      <c r="CS9" s="685"/>
      <c r="CT9" s="685"/>
      <c r="CU9" s="685"/>
      <c r="CV9" s="685"/>
      <c r="CW9" s="685"/>
      <c r="CX9" s="685"/>
      <c r="CY9" s="685"/>
      <c r="CZ9" s="685"/>
      <c r="DA9" s="685"/>
      <c r="DB9" s="685"/>
      <c r="DC9" s="685"/>
      <c r="DD9" s="685"/>
      <c r="DE9" s="685"/>
      <c r="DF9" s="685"/>
      <c r="DG9" s="685"/>
      <c r="DH9" s="685"/>
      <c r="DI9" s="685"/>
      <c r="DJ9" s="685"/>
      <c r="DK9" s="685"/>
      <c r="DL9" s="685" t="e">
        <f>SUM(DX28:DX29,DX56:DX57,DX84:DX85,DX112:DX113,DX140:DX141,DX168:DX169,DX196:DX197,DX223:DX224,DX250:DX251,DX277:DX278,#REF!,#REF!,#REF!,#REF!,#REF!,#REF!)</f>
        <v>#REF!</v>
      </c>
      <c r="DM9" s="685" t="e">
        <f>SUM(DX36:DX37,DX64:DX65,DX92:DX93,DX120:DX121,DX148:DX149,DX176:DX177,DX204:DX205,DX231:DX232,DX258:DX259,DX285:DX286,#REF!,#REF!,#REF!,#REF!,#REF!,#REF!)</f>
        <v>#REF!</v>
      </c>
      <c r="DO9" s="468" t="s">
        <v>329</v>
      </c>
      <c r="DQ9" s="457"/>
      <c r="DR9" s="460"/>
      <c r="DS9" s="469"/>
      <c r="DT9" s="469"/>
      <c r="DU9" s="465">
        <f>DW28+DW56+DW85+DW113+DW141+DW169+DW197+DW224+DW251+DW278</f>
        <v>0</v>
      </c>
      <c r="DV9" s="466">
        <f>SUM(DW29,DW57,DW86,DW114,DW142,DW170,DW198,DW225,DW252,DW279)</f>
        <v>0</v>
      </c>
      <c r="DW9" s="467">
        <f>DX28+DX56+DX85+DX113+DX141+DX169+DX197+DX224+DX251+DX278</f>
        <v>0</v>
      </c>
      <c r="DX9" s="459">
        <f>SUM(DX29,DX57,DX86,DX114,DX142,DX170,DX198,DX225,DX252,DX279)</f>
        <v>0</v>
      </c>
      <c r="DY9" s="465">
        <f t="shared" ref="DY9" si="12">EA28+EA56+EA85+EA113+EA141+EA169+EA197+EA224+EA251+EA278</f>
        <v>0</v>
      </c>
      <c r="DZ9" s="466">
        <f t="shared" ref="DZ9" si="13">SUM(EA29,EA57,EA86,EA114,EA142,EA170,EA198,EA225,EA252,EA279)</f>
        <v>0</v>
      </c>
      <c r="EA9" s="467">
        <f t="shared" ref="EA9" si="14">EB28+EB56+EB85+EB113+EB141+EB169+EB197+EB224+EB251+EB278</f>
        <v>0</v>
      </c>
      <c r="EB9" s="459">
        <f t="shared" ref="EB9" si="15">SUM(EB29,EB57,EB86,EB114,EB142,EB170,EB198,EB225,EB252,EB279)</f>
        <v>0</v>
      </c>
      <c r="EC9" s="465">
        <f t="shared" ref="EC9" si="16">EE28+EE56+EE85+EE113+EE141+EE169+EE197+EE224+EE251+EE278</f>
        <v>0</v>
      </c>
      <c r="ED9" s="466">
        <f t="shared" ref="ED9" si="17">SUM(EE29,EE57,EE86,EE114,EE142,EE170,EE198,EE225,EE252,EE279)</f>
        <v>0</v>
      </c>
      <c r="EE9" s="467">
        <f t="shared" ref="EE9" si="18">EF28+EF56+EF85+EF113+EF141+EF169+EF197+EF224+EF251+EF278</f>
        <v>0</v>
      </c>
      <c r="EF9" s="459">
        <f t="shared" ref="EF9" si="19">SUM(EF29,EF57,EF86,EF114,EF142,EF170,EF198,EF225,EF252,EF279)</f>
        <v>0</v>
      </c>
      <c r="EG9" s="465">
        <f t="shared" ref="EG9" si="20">EI28+EI56+EI85+EI113+EI141+EI169+EI197+EI224+EI251+EI278</f>
        <v>0</v>
      </c>
      <c r="EH9" s="466">
        <f t="shared" ref="EH9" si="21">SUM(EI29,EI57,EI86,EI114,EI142,EI170,EI198,EI225,EI252,EI279)</f>
        <v>0</v>
      </c>
      <c r="EI9" s="467">
        <f t="shared" ref="EI9" si="22">EJ28+EJ56+EJ85+EJ113+EJ141+EJ169+EJ197+EJ224+EJ251+EJ278</f>
        <v>0</v>
      </c>
      <c r="EJ9" s="459">
        <f t="shared" ref="EJ9" si="23">SUM(EJ29,EJ57,EJ86,EJ114,EJ142,EJ170,EJ198,EJ225,EJ252,EJ279)</f>
        <v>0</v>
      </c>
      <c r="EL9" s="457"/>
      <c r="EM9" s="457"/>
      <c r="EN9" s="457"/>
      <c r="EO9" s="457"/>
      <c r="EP9" s="457"/>
      <c r="EQ9" s="457"/>
      <c r="ER9" s="453" t="s">
        <v>358</v>
      </c>
      <c r="ES9" s="457"/>
      <c r="ET9" s="457"/>
    </row>
    <row r="10" spans="4:150" s="453" customFormat="1" ht="18" hidden="1" customHeight="1" thickBot="1">
      <c r="D10" s="1101"/>
      <c r="E10" s="1102"/>
      <c r="F10" s="1103"/>
      <c r="G10" s="1103"/>
      <c r="H10" s="1104"/>
      <c r="I10" s="1104"/>
      <c r="J10" s="1104"/>
      <c r="K10" s="1104"/>
      <c r="L10" s="1104"/>
      <c r="M10" s="1094"/>
      <c r="N10" s="1094"/>
      <c r="O10" s="1094"/>
      <c r="P10" s="1094"/>
      <c r="Q10" s="1249" t="e">
        <f>EA27+EA55+EA83+EA111+EA139+EA167+EA195+EA222+EA249+EA276+#REF!+#REF!+#REF!+#REF!+#REF!+#REF!</f>
        <v>#REF!</v>
      </c>
      <c r="R10" s="1249" t="e">
        <f>EB27+EB55+EB83+EB111+EB139+EB167+EB195+EB222+EB249+EB276+#REF!+#REF!+#REF!+#REF!+#REF!+#REF!</f>
        <v>#REF!</v>
      </c>
      <c r="S10" s="1250" t="e">
        <f>SUM(EA28:EA29,EA56:EA57,EA84:EA85,EA112:EA113,EA140:EA141,EA168:EA169,EA196:EA197,EA223:EA224,EA250:EA251,EA277:EA278,#REF!,#REF!,#REF!,#REF!,#REF!,#REF!)</f>
        <v>#REF!</v>
      </c>
      <c r="T10" s="685"/>
      <c r="U10" s="1101"/>
      <c r="V10" s="1103"/>
      <c r="W10" s="1105"/>
      <c r="X10" s="1105"/>
      <c r="Y10" s="1105"/>
      <c r="Z10" s="1105"/>
      <c r="AA10" s="685"/>
      <c r="AB10" s="685"/>
      <c r="AC10" s="685"/>
      <c r="AD10" s="685"/>
      <c r="AE10" s="685"/>
      <c r="AF10" s="685"/>
      <c r="AG10" s="685"/>
      <c r="AH10" s="685"/>
      <c r="AI10" s="685"/>
      <c r="AJ10" s="685"/>
      <c r="AK10" s="685"/>
      <c r="AL10" s="685"/>
      <c r="AM10" s="685"/>
      <c r="AN10" s="685"/>
      <c r="AO10" s="685"/>
      <c r="AP10" s="685"/>
      <c r="AQ10" s="685"/>
      <c r="AR10" s="685"/>
      <c r="AS10" s="685"/>
      <c r="AT10" s="685"/>
      <c r="AU10" s="685"/>
      <c r="AV10" s="685"/>
      <c r="AW10" s="685"/>
      <c r="AX10" s="685"/>
      <c r="AY10" s="685"/>
      <c r="AZ10" s="685"/>
      <c r="BA10" s="685"/>
      <c r="BB10" s="685"/>
      <c r="BC10" s="685"/>
      <c r="BD10" s="685"/>
      <c r="BE10" s="685"/>
      <c r="BF10" s="685"/>
      <c r="BG10" s="685"/>
      <c r="BH10" s="685"/>
      <c r="BI10" s="685"/>
      <c r="BJ10" s="685"/>
      <c r="BK10" s="685"/>
      <c r="BL10" s="685"/>
      <c r="BM10" s="685"/>
      <c r="BN10" s="685"/>
      <c r="BO10" s="685"/>
      <c r="BP10" s="685"/>
      <c r="BQ10" s="685"/>
      <c r="BR10" s="685"/>
      <c r="BS10" s="685"/>
      <c r="BT10" s="685"/>
      <c r="BU10" s="685"/>
      <c r="BV10" s="685"/>
      <c r="BW10" s="685"/>
      <c r="BX10" s="685"/>
      <c r="BY10" s="685"/>
      <c r="BZ10" s="685"/>
      <c r="CA10" s="685"/>
      <c r="CB10" s="685"/>
      <c r="CC10" s="685"/>
      <c r="CD10" s="685"/>
      <c r="CE10" s="685"/>
      <c r="CF10" s="685"/>
      <c r="CG10" s="685"/>
      <c r="CH10" s="685"/>
      <c r="CI10" s="685"/>
      <c r="CJ10" s="685"/>
      <c r="CK10" s="685"/>
      <c r="CL10" s="685"/>
      <c r="CM10" s="685"/>
      <c r="CN10" s="685"/>
      <c r="CO10" s="685"/>
      <c r="CP10" s="685"/>
      <c r="CQ10" s="685"/>
      <c r="CR10" s="685"/>
      <c r="CS10" s="685"/>
      <c r="CT10" s="685"/>
      <c r="CU10" s="685"/>
      <c r="CV10" s="685"/>
      <c r="CW10" s="685"/>
      <c r="CX10" s="685"/>
      <c r="CY10" s="685"/>
      <c r="CZ10" s="685"/>
      <c r="DA10" s="685"/>
      <c r="DB10" s="685"/>
      <c r="DC10" s="685"/>
      <c r="DD10" s="685"/>
      <c r="DE10" s="685"/>
      <c r="DF10" s="685"/>
      <c r="DG10" s="685"/>
      <c r="DH10" s="685"/>
      <c r="DI10" s="685"/>
      <c r="DJ10" s="685"/>
      <c r="DK10" s="685"/>
      <c r="DL10" s="685" t="e">
        <f>SUM(EB28:EB29,EB56:EB57,EB84:EB85,EB112:EB113,EB140:EB141,EB168:EB169,EB196:EB197,EB223:EB224,EB250:EB251,EB277:EB278,#REF!,#REF!,#REF!,#REF!,#REF!,#REF!)</f>
        <v>#REF!</v>
      </c>
      <c r="DM10" s="685" t="e">
        <f>SUM(EB36:EB37,EB64:EB65,EB92:EB93,EB120:EB121,EB148:EB149,EB176:EB177,EB204:EB205,EB231:EB232,EB258:EB259,EB285:EB286,#REF!,#REF!,#REF!,#REF!,#REF!,#REF!)</f>
        <v>#REF!</v>
      </c>
      <c r="DO10" s="468" t="s">
        <v>326</v>
      </c>
      <c r="DP10" s="457">
        <f>SUM(EB29,EB57,EB86,EB114,EB142,EB170,EB198,EB225,EB252,EB279)</f>
        <v>0</v>
      </c>
      <c r="DQ10" s="457"/>
      <c r="DR10" s="460"/>
      <c r="DS10" s="469"/>
      <c r="DT10" s="469"/>
      <c r="DU10" s="465">
        <f>EA28+EA56+EA85+EA113+EA141+EB169+EB197+EB224+EB251+EB278</f>
        <v>0</v>
      </c>
      <c r="DV10" s="466">
        <f>SUM(EB29,EB57,EB86,EB114,EB142,EB170,EB198,EB225,EB252,EB279)</f>
        <v>0</v>
      </c>
      <c r="DW10" s="467">
        <f>EB28+EB56+EB85+EB113+EB141+EB169+EB197+EB224+EB251+EB278</f>
        <v>0</v>
      </c>
      <c r="DX10" s="459">
        <f>SUM(EA29,EA57,EA86,EA114,EA142,EA170,EA198,EA225,EA252,EA279)</f>
        <v>0</v>
      </c>
      <c r="DY10" s="465">
        <f t="shared" ref="DY10" si="24">EE28+EE56+EE85+EE113+EE141+EF169+EF197+EF224+EF251+EF278</f>
        <v>0</v>
      </c>
      <c r="DZ10" s="466">
        <f t="shared" ref="DZ10" si="25">SUM(EF29,EF57,EF86,EF114,EF142,EF170,EF198,EF225,EF252,EF279)</f>
        <v>0</v>
      </c>
      <c r="EA10" s="467">
        <f t="shared" ref="EA10" si="26">EF28+EF56+EF85+EF113+EF141+EF169+EF197+EF224+EF251+EF278</f>
        <v>0</v>
      </c>
      <c r="EB10" s="459">
        <f t="shared" ref="EB10" si="27">SUM(EE29,EE57,EE86,EE114,EE142,EE170,EE198,EE225,EE252,EE279)</f>
        <v>0</v>
      </c>
      <c r="EC10" s="465">
        <f t="shared" ref="EC10" si="28">EI28+EI56+EI85+EI113+EI141+EJ169+EJ197+EJ224+EJ251+EJ278</f>
        <v>0</v>
      </c>
      <c r="ED10" s="466">
        <f t="shared" ref="ED10" si="29">SUM(EJ29,EJ57,EJ86,EJ114,EJ142,EJ170,EJ198,EJ225,EJ252,EJ279)</f>
        <v>0</v>
      </c>
      <c r="EE10" s="467">
        <f t="shared" ref="EE10" si="30">EJ28+EJ56+EJ85+EJ113+EJ141+EJ169+EJ197+EJ224+EJ251+EJ278</f>
        <v>0</v>
      </c>
      <c r="EF10" s="459">
        <f t="shared" ref="EF10" si="31">SUM(EI29,EI57,EI86,EI114,EI142,EI170,EI198,EI225,EI252,EI279)</f>
        <v>0</v>
      </c>
      <c r="EG10" s="465" t="e">
        <f t="shared" ref="EG10" si="32">EM28+EM56+EM85+EM113+EM141+EN169+EN197+EN224+EN251+EN278</f>
        <v>#VALUE!</v>
      </c>
      <c r="EH10" s="466">
        <f t="shared" ref="EH10" si="33">SUM(EN29,EN57,EN86,EN114,EN142,EN170,EN198,EN225,EN252,EN279)</f>
        <v>0</v>
      </c>
      <c r="EI10" s="467">
        <f t="shared" ref="EI10" si="34">EN28+EN56+EN85+EN113+EN141+EN169+EN197+EN224+EN251+EN278</f>
        <v>0</v>
      </c>
      <c r="EJ10" s="459">
        <f t="shared" ref="EJ10" si="35">SUM(EM29,EM57,EM86,EM114,EM142,EM170,EM198,EM225,EM252,EM279)</f>
        <v>0</v>
      </c>
      <c r="EL10" s="457"/>
      <c r="EM10" s="457"/>
      <c r="EN10" s="457"/>
      <c r="EO10" s="459"/>
      <c r="EP10" s="457"/>
      <c r="EQ10" s="457"/>
      <c r="ER10" s="453" t="s">
        <v>359</v>
      </c>
      <c r="ES10" s="457"/>
      <c r="ET10" s="457"/>
    </row>
    <row r="11" spans="4:150" s="453" customFormat="1" ht="26.25" customHeight="1" thickBot="1">
      <c r="D11" s="1846" t="s">
        <v>770</v>
      </c>
      <c r="E11" s="1847"/>
      <c r="F11" s="1847"/>
      <c r="G11" s="1848"/>
      <c r="H11" s="1859" t="s">
        <v>79</v>
      </c>
      <c r="I11" s="1860"/>
      <c r="J11" s="1860"/>
      <c r="K11" s="1861"/>
      <c r="L11" s="1875" t="s">
        <v>26</v>
      </c>
      <c r="M11" s="1876"/>
      <c r="N11" s="1876"/>
      <c r="O11" s="1877"/>
      <c r="P11" s="1860" t="s">
        <v>768</v>
      </c>
      <c r="Q11" s="1860"/>
      <c r="R11" s="1860"/>
      <c r="S11" s="1861"/>
      <c r="T11" s="902"/>
      <c r="U11" s="1106"/>
      <c r="V11" s="1889"/>
      <c r="W11" s="1889"/>
      <c r="X11" s="1889"/>
      <c r="Y11" s="1889"/>
      <c r="Z11" s="902"/>
      <c r="AA11" s="902"/>
      <c r="AB11" s="902"/>
      <c r="AC11" s="902"/>
      <c r="AD11" s="902"/>
      <c r="AE11" s="902"/>
      <c r="AF11" s="902"/>
      <c r="AG11" s="902"/>
      <c r="AH11" s="902"/>
      <c r="AI11" s="902"/>
      <c r="AJ11" s="902"/>
      <c r="AK11" s="902"/>
      <c r="AL11" s="902"/>
      <c r="AM11" s="902"/>
      <c r="AN11" s="902"/>
      <c r="AO11" s="902"/>
      <c r="AP11" s="902"/>
      <c r="AQ11" s="902"/>
      <c r="AR11" s="902"/>
      <c r="AS11" s="902"/>
      <c r="AT11" s="902"/>
      <c r="AU11" s="902"/>
      <c r="AV11" s="902"/>
      <c r="AW11" s="902"/>
      <c r="AX11" s="902"/>
      <c r="AY11" s="902"/>
      <c r="AZ11" s="902"/>
      <c r="BA11" s="902"/>
      <c r="BB11" s="902"/>
      <c r="BC11" s="902"/>
      <c r="BD11" s="902"/>
      <c r="BE11" s="902"/>
      <c r="BF11" s="902"/>
      <c r="BG11" s="902"/>
      <c r="BH11" s="902"/>
      <c r="BI11" s="902"/>
      <c r="BJ11" s="902"/>
      <c r="BK11" s="902"/>
      <c r="BL11" s="902"/>
      <c r="BM11" s="902"/>
      <c r="BN11" s="902"/>
      <c r="BO11" s="902"/>
      <c r="BP11" s="902"/>
      <c r="BQ11" s="902"/>
      <c r="BR11" s="902"/>
      <c r="BS11" s="902"/>
      <c r="BT11" s="902"/>
      <c r="BU11" s="902"/>
      <c r="BV11" s="902"/>
      <c r="BW11" s="902"/>
      <c r="BX11" s="902"/>
      <c r="BY11" s="902"/>
      <c r="BZ11" s="902"/>
      <c r="CA11" s="902"/>
      <c r="CB11" s="902"/>
      <c r="CC11" s="902"/>
      <c r="CD11" s="902"/>
      <c r="CE11" s="902"/>
      <c r="CF11" s="902"/>
      <c r="CG11" s="902"/>
      <c r="CH11" s="902"/>
      <c r="CI11" s="902"/>
      <c r="CJ11" s="902"/>
      <c r="CK11" s="902"/>
      <c r="CL11" s="902"/>
      <c r="CM11" s="902"/>
      <c r="CN11" s="902"/>
      <c r="CO11" s="902"/>
      <c r="CP11" s="902"/>
      <c r="CQ11" s="902"/>
      <c r="CR11" s="902"/>
      <c r="CS11" s="902"/>
      <c r="CT11" s="902"/>
      <c r="CU11" s="902"/>
      <c r="CV11" s="902"/>
      <c r="CW11" s="902"/>
      <c r="CX11" s="902"/>
      <c r="CY11" s="902"/>
      <c r="CZ11" s="902"/>
      <c r="DA11" s="902"/>
      <c r="DB11" s="902"/>
      <c r="DC11" s="902"/>
      <c r="DD11" s="902"/>
      <c r="DE11" s="902"/>
      <c r="DF11" s="902"/>
      <c r="DG11" s="902"/>
      <c r="DH11" s="902"/>
      <c r="DI11" s="902"/>
      <c r="DJ11" s="902"/>
      <c r="DK11" s="902"/>
      <c r="DM11" s="457"/>
      <c r="DN11" s="457"/>
      <c r="DO11" s="457"/>
      <c r="DP11" s="457"/>
      <c r="DQ11" s="457"/>
      <c r="DR11" s="460"/>
      <c r="DS11" s="469"/>
      <c r="DT11" s="469"/>
      <c r="DU11" s="470"/>
      <c r="DV11" s="470"/>
      <c r="DW11" s="470"/>
      <c r="DY11" s="470"/>
      <c r="DZ11" s="470"/>
      <c r="EA11" s="470"/>
      <c r="EC11" s="470"/>
      <c r="ED11" s="470"/>
      <c r="EE11" s="470"/>
      <c r="EG11" s="470"/>
      <c r="EH11" s="470"/>
      <c r="EI11" s="470"/>
      <c r="EK11" s="457"/>
      <c r="EL11" s="457"/>
      <c r="EM11" s="457"/>
      <c r="EN11" s="457"/>
      <c r="EO11" s="459"/>
      <c r="EP11" s="457"/>
      <c r="EQ11" s="457"/>
      <c r="ES11" s="457"/>
      <c r="ET11" s="457"/>
    </row>
    <row r="12" spans="4:150" s="453" customFormat="1" ht="54" customHeight="1">
      <c r="D12" s="1878" t="s">
        <v>845</v>
      </c>
      <c r="E12" s="1879"/>
      <c r="F12" s="1879"/>
      <c r="G12" s="1880"/>
      <c r="H12" s="1107" t="s">
        <v>766</v>
      </c>
      <c r="I12" s="1383" t="s">
        <v>371</v>
      </c>
      <c r="J12" s="1383" t="s">
        <v>769</v>
      </c>
      <c r="K12" s="1108" t="s">
        <v>853</v>
      </c>
      <c r="L12" s="1107" t="s">
        <v>766</v>
      </c>
      <c r="M12" s="1383" t="s">
        <v>371</v>
      </c>
      <c r="N12" s="1383" t="s">
        <v>769</v>
      </c>
      <c r="O12" s="1108" t="s">
        <v>853</v>
      </c>
      <c r="P12" s="1107" t="s">
        <v>766</v>
      </c>
      <c r="Q12" s="1382" t="s">
        <v>371</v>
      </c>
      <c r="R12" s="1382" t="s">
        <v>844</v>
      </c>
      <c r="S12" s="1251" t="s">
        <v>854</v>
      </c>
      <c r="T12" s="1109"/>
      <c r="U12" s="1110"/>
      <c r="V12" s="1111"/>
      <c r="W12" s="1111"/>
      <c r="X12" s="1111"/>
      <c r="Y12" s="1111"/>
      <c r="Z12" s="1111"/>
      <c r="AA12" s="1109"/>
      <c r="AB12" s="1109"/>
      <c r="AC12" s="1109"/>
      <c r="AD12" s="1109"/>
      <c r="AE12" s="1109"/>
      <c r="AF12" s="1109"/>
      <c r="AG12" s="1109"/>
      <c r="AH12" s="1109"/>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C12" s="1109"/>
      <c r="BD12" s="1109"/>
      <c r="BE12" s="1109"/>
      <c r="BF12" s="1109"/>
      <c r="BG12" s="1109"/>
      <c r="BH12" s="1109"/>
      <c r="BI12" s="1109"/>
      <c r="BJ12" s="1109"/>
      <c r="BK12" s="1109"/>
      <c r="BL12" s="1109"/>
      <c r="BM12" s="1109"/>
      <c r="BN12" s="1109"/>
      <c r="BO12" s="1109"/>
      <c r="BP12" s="1109"/>
      <c r="BQ12" s="1109"/>
      <c r="BR12" s="1109"/>
      <c r="BS12" s="1109"/>
      <c r="BT12" s="1109"/>
      <c r="BU12" s="1109"/>
      <c r="BV12" s="1109"/>
      <c r="BW12" s="1109"/>
      <c r="BX12" s="1109"/>
      <c r="BY12" s="1109"/>
      <c r="BZ12" s="1109"/>
      <c r="CA12" s="1109"/>
      <c r="CB12" s="1109"/>
      <c r="CC12" s="1109"/>
      <c r="CD12" s="1109"/>
      <c r="CE12" s="1109"/>
      <c r="CF12" s="1109"/>
      <c r="CG12" s="1109"/>
      <c r="CH12" s="1109"/>
      <c r="CI12" s="1109"/>
      <c r="CJ12" s="1109"/>
      <c r="CK12" s="1109"/>
      <c r="CL12" s="1109"/>
      <c r="CM12" s="1109"/>
      <c r="CN12" s="1109"/>
      <c r="CO12" s="1109"/>
      <c r="CP12" s="1109"/>
      <c r="CQ12" s="1109"/>
      <c r="CR12" s="1109"/>
      <c r="CS12" s="1109"/>
      <c r="CT12" s="1109"/>
      <c r="CU12" s="1109"/>
      <c r="CV12" s="1109"/>
      <c r="CW12" s="1109"/>
      <c r="CX12" s="1109"/>
      <c r="CY12" s="1109"/>
      <c r="CZ12" s="1109"/>
      <c r="DA12" s="1109"/>
      <c r="DB12" s="1109"/>
      <c r="DC12" s="1109"/>
      <c r="DD12" s="1109"/>
      <c r="DE12" s="1109"/>
      <c r="DF12" s="1109"/>
      <c r="DG12" s="1109"/>
      <c r="DH12" s="1109"/>
      <c r="DI12" s="1109"/>
      <c r="DJ12" s="1109"/>
      <c r="DK12" s="1109"/>
      <c r="DM12" s="457"/>
      <c r="DN12" s="457"/>
      <c r="DO12" s="457"/>
      <c r="DP12" s="457"/>
      <c r="DQ12" s="457"/>
      <c r="DR12" s="460"/>
      <c r="DS12" s="469"/>
      <c r="DT12" s="469"/>
      <c r="DU12" s="470"/>
      <c r="DV12" s="470"/>
      <c r="DW12" s="470"/>
      <c r="DX12" s="470"/>
      <c r="DY12" s="470"/>
      <c r="DZ12" s="470"/>
      <c r="EA12" s="470"/>
      <c r="EB12" s="470"/>
      <c r="EC12" s="470"/>
      <c r="ED12" s="470"/>
      <c r="EE12" s="470"/>
      <c r="EF12" s="470"/>
      <c r="EG12" s="470"/>
      <c r="EH12" s="470"/>
      <c r="EI12" s="470"/>
      <c r="EJ12" s="470"/>
      <c r="EK12" s="457"/>
      <c r="EL12" s="457"/>
      <c r="EM12" s="457"/>
      <c r="EN12" s="457"/>
      <c r="EO12" s="459"/>
      <c r="EP12" s="457"/>
      <c r="EQ12" s="457"/>
      <c r="ES12" s="457"/>
      <c r="ET12" s="457"/>
    </row>
    <row r="13" spans="4:150" s="471" customFormat="1" ht="22.5" hidden="1" customHeight="1" thickBot="1">
      <c r="D13" s="1830" t="s">
        <v>370</v>
      </c>
      <c r="E13" s="1831"/>
      <c r="F13" s="1824" t="s">
        <v>28</v>
      </c>
      <c r="G13" s="1825"/>
      <c r="H13" s="1281">
        <f>DQ44+DQ72+DQ100+DQ128+DQ156+DQ184+DQ212+DQ239+DQ266+DQ293</f>
        <v>0</v>
      </c>
      <c r="I13" s="1282"/>
      <c r="J13" s="1282"/>
      <c r="K13" s="838" t="s">
        <v>367</v>
      </c>
      <c r="L13" s="1898">
        <f>DR44+DR72+DR100+DR128+DR156+DR184+DR212+DR239+DR266+DR293</f>
        <v>0</v>
      </c>
      <c r="M13" s="1899"/>
      <c r="N13" s="1899"/>
      <c r="O13" s="838" t="s">
        <v>367</v>
      </c>
      <c r="P13" s="1281">
        <f>H13+L13</f>
        <v>0</v>
      </c>
      <c r="Q13" s="1282"/>
      <c r="R13" s="1282"/>
      <c r="S13" s="1252" t="s">
        <v>367</v>
      </c>
      <c r="T13" s="903"/>
      <c r="U13" s="1897"/>
      <c r="V13" s="1873"/>
      <c r="W13" s="1873"/>
      <c r="X13" s="1873"/>
      <c r="Y13" s="904"/>
      <c r="Z13" s="839"/>
      <c r="AA13" s="903"/>
      <c r="AB13" s="903"/>
      <c r="AC13" s="903"/>
      <c r="AD13" s="903"/>
      <c r="AE13" s="903"/>
      <c r="AF13" s="903"/>
      <c r="AG13" s="903"/>
      <c r="AH13" s="903"/>
      <c r="AI13" s="903"/>
      <c r="AJ13" s="903"/>
      <c r="AK13" s="903"/>
      <c r="AL13" s="903"/>
      <c r="AM13" s="903"/>
      <c r="AN13" s="903"/>
      <c r="AO13" s="903"/>
      <c r="AP13" s="903"/>
      <c r="AQ13" s="903"/>
      <c r="AR13" s="903"/>
      <c r="AS13" s="903"/>
      <c r="AT13" s="903"/>
      <c r="AU13" s="903"/>
      <c r="AV13" s="903"/>
      <c r="AW13" s="903"/>
      <c r="AX13" s="903"/>
      <c r="AY13" s="903"/>
      <c r="AZ13" s="903"/>
      <c r="BA13" s="903"/>
      <c r="BB13" s="903"/>
      <c r="BC13" s="903"/>
      <c r="BD13" s="903"/>
      <c r="BE13" s="903"/>
      <c r="BF13" s="903"/>
      <c r="BG13" s="903"/>
      <c r="BH13" s="903"/>
      <c r="BI13" s="903"/>
      <c r="BJ13" s="903"/>
      <c r="BK13" s="903"/>
      <c r="BL13" s="903"/>
      <c r="BM13" s="903"/>
      <c r="BN13" s="903"/>
      <c r="BO13" s="903"/>
      <c r="BP13" s="903"/>
      <c r="BQ13" s="903"/>
      <c r="BR13" s="903"/>
      <c r="BS13" s="903"/>
      <c r="BT13" s="903"/>
      <c r="BU13" s="903"/>
      <c r="BV13" s="903"/>
      <c r="BW13" s="903"/>
      <c r="BX13" s="903"/>
      <c r="BY13" s="903"/>
      <c r="BZ13" s="903"/>
      <c r="CA13" s="903"/>
      <c r="CB13" s="903"/>
      <c r="CC13" s="903"/>
      <c r="CD13" s="903"/>
      <c r="CE13" s="903"/>
      <c r="CF13" s="903"/>
      <c r="CG13" s="903"/>
      <c r="CH13" s="903"/>
      <c r="CI13" s="903"/>
      <c r="CJ13" s="903"/>
      <c r="CK13" s="903"/>
      <c r="CL13" s="903"/>
      <c r="CM13" s="903"/>
      <c r="CN13" s="903"/>
      <c r="CO13" s="903"/>
      <c r="CP13" s="903"/>
      <c r="CQ13" s="903"/>
      <c r="CR13" s="903"/>
      <c r="CS13" s="903"/>
      <c r="CT13" s="903"/>
      <c r="CU13" s="903"/>
      <c r="CV13" s="903"/>
      <c r="CW13" s="903"/>
      <c r="CX13" s="903"/>
      <c r="CY13" s="903"/>
      <c r="CZ13" s="903"/>
      <c r="DA13" s="903"/>
      <c r="DB13" s="903"/>
      <c r="DC13" s="903"/>
      <c r="DD13" s="903"/>
      <c r="DE13" s="903"/>
      <c r="DF13" s="903"/>
      <c r="DG13" s="903"/>
      <c r="DH13" s="903"/>
      <c r="DI13" s="903"/>
      <c r="DJ13" s="903"/>
      <c r="DK13" s="903"/>
      <c r="DM13" s="449"/>
      <c r="DN13" s="449"/>
      <c r="DO13" s="449"/>
      <c r="DP13" s="450"/>
      <c r="DQ13" s="450" t="s">
        <v>599</v>
      </c>
      <c r="DR13" s="449"/>
      <c r="DS13" s="449"/>
      <c r="DT13" s="449"/>
      <c r="DU13" s="450"/>
      <c r="DV13" s="450"/>
      <c r="DW13" s="450"/>
      <c r="DX13" s="450"/>
      <c r="DY13" s="450"/>
      <c r="DZ13" s="450"/>
      <c r="EA13" s="450"/>
      <c r="EB13" s="450"/>
      <c r="EC13" s="450"/>
      <c r="ED13" s="450"/>
      <c r="EE13" s="450"/>
      <c r="EF13" s="450"/>
      <c r="EG13" s="450"/>
      <c r="EH13" s="450"/>
      <c r="EI13" s="450"/>
      <c r="EJ13" s="450"/>
      <c r="EK13" s="450"/>
      <c r="EL13" s="450"/>
      <c r="EM13" s="449"/>
      <c r="EN13" s="449"/>
      <c r="EO13" s="472" t="s">
        <v>599</v>
      </c>
      <c r="EP13" s="472" t="s">
        <v>599</v>
      </c>
      <c r="EQ13" s="473"/>
      <c r="ER13" s="449"/>
      <c r="ES13" s="449"/>
      <c r="ET13" s="449"/>
    </row>
    <row r="14" spans="4:150" s="471" customFormat="1" ht="22.5" hidden="1" customHeight="1">
      <c r="D14" s="1830"/>
      <c r="E14" s="1831"/>
      <c r="F14" s="1826" t="s">
        <v>391</v>
      </c>
      <c r="G14" s="1827"/>
      <c r="H14" s="1283">
        <f>SUM(EN27,EN53,EN81,EN109,EN137,EN165,EN193,EN221,EN248,EN275)</f>
        <v>0</v>
      </c>
      <c r="I14" s="687" t="s">
        <v>628</v>
      </c>
      <c r="J14" s="1284">
        <f>H14+H15</f>
        <v>0</v>
      </c>
      <c r="K14" s="1893" t="s">
        <v>367</v>
      </c>
      <c r="L14" s="1285">
        <f>SUM(EO27,EO53,EO81,EO109,EO137,EO165,EO193,EO221,EO248,EO275)</f>
        <v>0</v>
      </c>
      <c r="M14" s="687" t="s">
        <v>628</v>
      </c>
      <c r="N14" s="1894">
        <f>L14+L15</f>
        <v>0</v>
      </c>
      <c r="O14" s="1893" t="s">
        <v>367</v>
      </c>
      <c r="P14" s="1286">
        <f>J14+N14</f>
        <v>0</v>
      </c>
      <c r="Q14" s="1287"/>
      <c r="R14" s="1287"/>
      <c r="S14" s="1253" t="s">
        <v>367</v>
      </c>
      <c r="T14" s="903"/>
      <c r="U14" s="1897"/>
      <c r="V14" s="906"/>
      <c r="W14" s="904"/>
      <c r="X14" s="1873"/>
      <c r="Y14" s="1872"/>
      <c r="Z14" s="839"/>
      <c r="AA14" s="903"/>
      <c r="AB14" s="903"/>
      <c r="AC14" s="903"/>
      <c r="AD14" s="903"/>
      <c r="AE14" s="903"/>
      <c r="AF14" s="903"/>
      <c r="AG14" s="903"/>
      <c r="AH14" s="903"/>
      <c r="AI14" s="903"/>
      <c r="AJ14" s="903"/>
      <c r="AK14" s="903"/>
      <c r="AL14" s="903"/>
      <c r="AM14" s="903"/>
      <c r="AN14" s="903"/>
      <c r="AO14" s="903"/>
      <c r="AP14" s="903"/>
      <c r="AQ14" s="903"/>
      <c r="AR14" s="903"/>
      <c r="AS14" s="903"/>
      <c r="AT14" s="903"/>
      <c r="AU14" s="903"/>
      <c r="AV14" s="903"/>
      <c r="AW14" s="903"/>
      <c r="AX14" s="903"/>
      <c r="AY14" s="903"/>
      <c r="AZ14" s="903"/>
      <c r="BA14" s="903"/>
      <c r="BB14" s="903"/>
      <c r="BC14" s="903"/>
      <c r="BD14" s="903"/>
      <c r="BE14" s="903"/>
      <c r="BF14" s="903"/>
      <c r="BG14" s="903"/>
      <c r="BH14" s="903"/>
      <c r="BI14" s="903"/>
      <c r="BJ14" s="903"/>
      <c r="BK14" s="903"/>
      <c r="BL14" s="903"/>
      <c r="BM14" s="903"/>
      <c r="BN14" s="903"/>
      <c r="BO14" s="903"/>
      <c r="BP14" s="903"/>
      <c r="BQ14" s="903"/>
      <c r="BR14" s="903"/>
      <c r="BS14" s="903"/>
      <c r="BT14" s="903"/>
      <c r="BU14" s="903"/>
      <c r="BV14" s="903"/>
      <c r="BW14" s="903"/>
      <c r="BX14" s="903"/>
      <c r="BY14" s="903"/>
      <c r="BZ14" s="903"/>
      <c r="CA14" s="903"/>
      <c r="CB14" s="903"/>
      <c r="CC14" s="903"/>
      <c r="CD14" s="903"/>
      <c r="CE14" s="903"/>
      <c r="CF14" s="903"/>
      <c r="CG14" s="903"/>
      <c r="CH14" s="903"/>
      <c r="CI14" s="903"/>
      <c r="CJ14" s="903"/>
      <c r="CK14" s="903"/>
      <c r="CL14" s="903"/>
      <c r="CM14" s="903"/>
      <c r="CN14" s="903"/>
      <c r="CO14" s="903"/>
      <c r="CP14" s="903"/>
      <c r="CQ14" s="903"/>
      <c r="CR14" s="903"/>
      <c r="CS14" s="903"/>
      <c r="CT14" s="903"/>
      <c r="CU14" s="903"/>
      <c r="CV14" s="903"/>
      <c r="CW14" s="903"/>
      <c r="CX14" s="903"/>
      <c r="CY14" s="903"/>
      <c r="CZ14" s="903"/>
      <c r="DA14" s="903"/>
      <c r="DB14" s="903"/>
      <c r="DC14" s="903"/>
      <c r="DD14" s="903"/>
      <c r="DE14" s="903"/>
      <c r="DF14" s="903"/>
      <c r="DG14" s="903"/>
      <c r="DH14" s="903"/>
      <c r="DI14" s="903"/>
      <c r="DJ14" s="903"/>
      <c r="DK14" s="903"/>
      <c r="DM14" s="449"/>
      <c r="DN14" s="449" t="s">
        <v>599</v>
      </c>
      <c r="DO14" s="474">
        <v>1</v>
      </c>
      <c r="DP14" s="449" t="s">
        <v>262</v>
      </c>
      <c r="DQ14" s="450" t="s">
        <v>148</v>
      </c>
      <c r="DR14" s="450">
        <v>0</v>
      </c>
      <c r="DS14" s="450" t="s">
        <v>148</v>
      </c>
      <c r="DT14" s="450"/>
      <c r="DU14" s="449"/>
      <c r="DV14" s="449"/>
      <c r="DW14" s="449"/>
      <c r="DX14" s="449"/>
      <c r="DY14" s="449"/>
      <c r="DZ14" s="449"/>
      <c r="EA14" s="449"/>
      <c r="EB14" s="449"/>
      <c r="EC14" s="449"/>
      <c r="ED14" s="449"/>
      <c r="EE14" s="449"/>
      <c r="EF14" s="449"/>
      <c r="EG14" s="449"/>
      <c r="EH14" s="449"/>
      <c r="EI14" s="449"/>
      <c r="EJ14" s="449"/>
      <c r="EK14" s="449"/>
      <c r="EL14" s="449" t="s">
        <v>262</v>
      </c>
      <c r="EM14" s="449"/>
      <c r="EN14" s="449"/>
      <c r="EO14" s="450" t="s">
        <v>255</v>
      </c>
      <c r="EP14" s="450" t="s">
        <v>327</v>
      </c>
      <c r="EQ14" s="450" t="s">
        <v>148</v>
      </c>
      <c r="ER14" s="449"/>
      <c r="ES14" s="449"/>
      <c r="ET14" s="449"/>
    </row>
    <row r="15" spans="4:150" s="471" customFormat="1" ht="22.5" hidden="1" customHeight="1" thickBot="1">
      <c r="D15" s="1830"/>
      <c r="E15" s="1831"/>
      <c r="F15" s="1834" t="s">
        <v>392</v>
      </c>
      <c r="G15" s="1835"/>
      <c r="H15" s="1288">
        <f>SUM(EN28,EN83,EN111,EN139,EN167,EN195,EN222,EN249,EN276,EN55)</f>
        <v>0</v>
      </c>
      <c r="I15" s="688" t="s">
        <v>628</v>
      </c>
      <c r="J15" s="1289"/>
      <c r="K15" s="1858"/>
      <c r="L15" s="1288">
        <f>SUM(EO28,EO83,EO111,EO139,EO167,EO195,EO222,EO249,EO276,EO55)</f>
        <v>0</v>
      </c>
      <c r="M15" s="688" t="s">
        <v>628</v>
      </c>
      <c r="N15" s="1895"/>
      <c r="O15" s="1858"/>
      <c r="P15" s="1290"/>
      <c r="Q15" s="837"/>
      <c r="R15" s="837"/>
      <c r="S15" s="1254"/>
      <c r="T15" s="903"/>
      <c r="U15" s="1897"/>
      <c r="V15" s="906"/>
      <c r="W15" s="907"/>
      <c r="X15" s="1873"/>
      <c r="Y15" s="1872"/>
      <c r="Z15" s="839"/>
      <c r="AA15" s="903"/>
      <c r="AB15" s="903"/>
      <c r="AC15" s="903"/>
      <c r="AD15" s="903"/>
      <c r="AE15" s="903"/>
      <c r="AF15" s="903"/>
      <c r="AG15" s="903"/>
      <c r="AH15" s="903"/>
      <c r="AI15" s="903"/>
      <c r="AJ15" s="903"/>
      <c r="AK15" s="903"/>
      <c r="AL15" s="903"/>
      <c r="AM15" s="903"/>
      <c r="AN15" s="903"/>
      <c r="AO15" s="903"/>
      <c r="AP15" s="903"/>
      <c r="AQ15" s="903"/>
      <c r="AR15" s="903"/>
      <c r="AS15" s="903"/>
      <c r="AT15" s="903"/>
      <c r="AU15" s="903"/>
      <c r="AV15" s="903"/>
      <c r="AW15" s="903"/>
      <c r="AX15" s="903"/>
      <c r="AY15" s="903"/>
      <c r="AZ15" s="903"/>
      <c r="BA15" s="903"/>
      <c r="BB15" s="903"/>
      <c r="BC15" s="903"/>
      <c r="BD15" s="903"/>
      <c r="BE15" s="903"/>
      <c r="BF15" s="903"/>
      <c r="BG15" s="903"/>
      <c r="BH15" s="903"/>
      <c r="BI15" s="903"/>
      <c r="BJ15" s="903"/>
      <c r="BK15" s="903"/>
      <c r="BL15" s="903"/>
      <c r="BM15" s="903"/>
      <c r="BN15" s="903"/>
      <c r="BO15" s="903"/>
      <c r="BP15" s="903"/>
      <c r="BQ15" s="903"/>
      <c r="BR15" s="903"/>
      <c r="BS15" s="903"/>
      <c r="BT15" s="903"/>
      <c r="BU15" s="903"/>
      <c r="BV15" s="903"/>
      <c r="BW15" s="903"/>
      <c r="BX15" s="903"/>
      <c r="BY15" s="903"/>
      <c r="BZ15" s="903"/>
      <c r="CA15" s="903"/>
      <c r="CB15" s="903"/>
      <c r="CC15" s="903"/>
      <c r="CD15" s="903"/>
      <c r="CE15" s="903"/>
      <c r="CF15" s="903"/>
      <c r="CG15" s="903"/>
      <c r="CH15" s="903"/>
      <c r="CI15" s="903"/>
      <c r="CJ15" s="903"/>
      <c r="CK15" s="903"/>
      <c r="CL15" s="903"/>
      <c r="CM15" s="903"/>
      <c r="CN15" s="903"/>
      <c r="CO15" s="903"/>
      <c r="CP15" s="903"/>
      <c r="CQ15" s="903"/>
      <c r="CR15" s="903"/>
      <c r="CS15" s="903"/>
      <c r="CT15" s="903"/>
      <c r="CU15" s="903"/>
      <c r="CV15" s="903"/>
      <c r="CW15" s="903"/>
      <c r="CX15" s="903"/>
      <c r="CY15" s="903"/>
      <c r="CZ15" s="903"/>
      <c r="DA15" s="903"/>
      <c r="DB15" s="903"/>
      <c r="DC15" s="903"/>
      <c r="DD15" s="903"/>
      <c r="DE15" s="903"/>
      <c r="DF15" s="903"/>
      <c r="DG15" s="903"/>
      <c r="DH15" s="903"/>
      <c r="DI15" s="903"/>
      <c r="DJ15" s="903"/>
      <c r="DK15" s="903"/>
      <c r="DM15" s="449" t="s">
        <v>255</v>
      </c>
      <c r="DN15" s="449" t="s">
        <v>600</v>
      </c>
      <c r="DO15" s="474">
        <v>2</v>
      </c>
      <c r="DP15" s="449" t="s">
        <v>262</v>
      </c>
      <c r="DQ15" s="450">
        <v>0</v>
      </c>
      <c r="DR15" s="450" t="s">
        <v>148</v>
      </c>
      <c r="DS15" s="450" t="s">
        <v>254</v>
      </c>
      <c r="DT15" s="450"/>
      <c r="DU15" s="475" t="s">
        <v>603</v>
      </c>
      <c r="DV15" s="455"/>
      <c r="DW15" s="456" t="s">
        <v>604</v>
      </c>
      <c r="DX15" s="453"/>
      <c r="DY15" s="475" t="s">
        <v>603</v>
      </c>
      <c r="DZ15" s="455"/>
      <c r="EA15" s="456" t="s">
        <v>604</v>
      </c>
      <c r="EB15" s="453"/>
      <c r="EC15" s="475" t="s">
        <v>603</v>
      </c>
      <c r="ED15" s="455"/>
      <c r="EE15" s="456" t="s">
        <v>604</v>
      </c>
      <c r="EF15" s="453"/>
      <c r="EG15" s="475" t="s">
        <v>603</v>
      </c>
      <c r="EH15" s="455"/>
      <c r="EI15" s="456" t="s">
        <v>604</v>
      </c>
      <c r="EJ15" s="453"/>
      <c r="EK15" s="449"/>
      <c r="EL15" s="449" t="s">
        <v>259</v>
      </c>
      <c r="EM15" s="449"/>
      <c r="EN15" s="449"/>
      <c r="EP15" s="450" t="s">
        <v>328</v>
      </c>
      <c r="EQ15" s="450" t="s">
        <v>255</v>
      </c>
      <c r="ER15" s="449"/>
      <c r="ES15" s="449"/>
      <c r="ET15" s="449"/>
    </row>
    <row r="16" spans="4:150" s="471" customFormat="1" ht="22.5" hidden="1" customHeight="1">
      <c r="D16" s="1830"/>
      <c r="E16" s="1831"/>
      <c r="F16" s="1862" t="s">
        <v>31</v>
      </c>
      <c r="G16" s="1863"/>
      <c r="H16" s="1291">
        <f>EN29+EN56+EN84+EN112+EN140+EN168+EN196+EN223+EN250+EN277</f>
        <v>0</v>
      </c>
      <c r="I16" s="1292"/>
      <c r="J16" s="1292"/>
      <c r="K16" s="774" t="s">
        <v>367</v>
      </c>
      <c r="L16" s="1291">
        <f>EO29+EO56+EO84+EO112+EO140+EO168+EO196+EO223+EO250+EO277</f>
        <v>0</v>
      </c>
      <c r="M16" s="1292"/>
      <c r="N16" s="1292"/>
      <c r="O16" s="774" t="s">
        <v>367</v>
      </c>
      <c r="P16" s="1291">
        <f>H16+L16</f>
        <v>0</v>
      </c>
      <c r="Q16" s="1292"/>
      <c r="R16" s="1292"/>
      <c r="S16" s="1255" t="s">
        <v>367</v>
      </c>
      <c r="T16" s="903"/>
      <c r="U16" s="1897"/>
      <c r="V16" s="1873"/>
      <c r="W16" s="1873"/>
      <c r="X16" s="1873"/>
      <c r="Y16" s="904"/>
      <c r="Z16" s="839"/>
      <c r="AA16" s="903"/>
      <c r="AB16" s="903"/>
      <c r="AC16" s="903"/>
      <c r="AD16" s="903"/>
      <c r="AE16" s="903"/>
      <c r="AF16" s="903"/>
      <c r="AG16" s="903"/>
      <c r="AH16" s="903"/>
      <c r="AI16" s="903"/>
      <c r="AJ16" s="903"/>
      <c r="AK16" s="903"/>
      <c r="AL16" s="903"/>
      <c r="AM16" s="903"/>
      <c r="AN16" s="903"/>
      <c r="AO16" s="903"/>
      <c r="AP16" s="903"/>
      <c r="AQ16" s="903"/>
      <c r="AR16" s="903"/>
      <c r="AS16" s="903"/>
      <c r="AT16" s="903"/>
      <c r="AU16" s="903"/>
      <c r="AV16" s="903"/>
      <c r="AW16" s="903"/>
      <c r="AX16" s="903"/>
      <c r="AY16" s="903"/>
      <c r="AZ16" s="903"/>
      <c r="BA16" s="903"/>
      <c r="BB16" s="903"/>
      <c r="BC16" s="903"/>
      <c r="BD16" s="903"/>
      <c r="BE16" s="903"/>
      <c r="BF16" s="903"/>
      <c r="BG16" s="903"/>
      <c r="BH16" s="903"/>
      <c r="BI16" s="903"/>
      <c r="BJ16" s="903"/>
      <c r="BK16" s="903"/>
      <c r="BL16" s="903"/>
      <c r="BM16" s="903"/>
      <c r="BN16" s="903"/>
      <c r="BO16" s="903"/>
      <c r="BP16" s="903"/>
      <c r="BQ16" s="903"/>
      <c r="BR16" s="903"/>
      <c r="BS16" s="903"/>
      <c r="BT16" s="903"/>
      <c r="BU16" s="903"/>
      <c r="BV16" s="903"/>
      <c r="BW16" s="903"/>
      <c r="BX16" s="903"/>
      <c r="BY16" s="903"/>
      <c r="BZ16" s="903"/>
      <c r="CA16" s="903"/>
      <c r="CB16" s="903"/>
      <c r="CC16" s="903"/>
      <c r="CD16" s="903"/>
      <c r="CE16" s="903"/>
      <c r="CF16" s="903"/>
      <c r="CG16" s="903"/>
      <c r="CH16" s="903"/>
      <c r="CI16" s="903"/>
      <c r="CJ16" s="903"/>
      <c r="CK16" s="903"/>
      <c r="CL16" s="903"/>
      <c r="CM16" s="903"/>
      <c r="CN16" s="903"/>
      <c r="CO16" s="903"/>
      <c r="CP16" s="903"/>
      <c r="CQ16" s="903"/>
      <c r="CR16" s="903"/>
      <c r="CS16" s="903"/>
      <c r="CT16" s="903"/>
      <c r="CU16" s="903"/>
      <c r="CV16" s="903"/>
      <c r="CW16" s="903"/>
      <c r="CX16" s="903"/>
      <c r="CY16" s="903"/>
      <c r="CZ16" s="903"/>
      <c r="DA16" s="903"/>
      <c r="DB16" s="903"/>
      <c r="DC16" s="903"/>
      <c r="DD16" s="903"/>
      <c r="DE16" s="903"/>
      <c r="DF16" s="903"/>
      <c r="DG16" s="903"/>
      <c r="DH16" s="903"/>
      <c r="DI16" s="903"/>
      <c r="DJ16" s="903"/>
      <c r="DK16" s="903"/>
      <c r="DM16" s="449"/>
      <c r="DN16" s="449"/>
      <c r="DO16" s="474">
        <v>3</v>
      </c>
      <c r="DP16" s="449" t="s">
        <v>262</v>
      </c>
      <c r="DT16" s="1762" t="s">
        <v>601</v>
      </c>
      <c r="DU16" s="449" t="e">
        <f>#REF!+#REF!+#REF!+#REF!+#REF!+#REF!+#REF!+#REF!+#REF!+#REF!</f>
        <v>#REF!</v>
      </c>
      <c r="DV16" s="449" t="e">
        <f>#REF!+#REF!+#REF!+#REF!+#REF!+#REF!+#REF!+#REF!+#REF!+#REF!</f>
        <v>#REF!</v>
      </c>
      <c r="DW16" s="449" t="e">
        <f>#REF!+#REF!+#REF!+#REF!+#REF!+#REF!+#REF!+#REF!+#REF!+#REF!</f>
        <v>#REF!</v>
      </c>
      <c r="DX16" s="449" t="e">
        <f>#REF!+#REF!+#REF!+#REF!+#REF!+#REF!+#REF!+#REF!+#REF!+#REF!</f>
        <v>#REF!</v>
      </c>
      <c r="DY16" s="449" t="e">
        <f>#REF!+#REF!+#REF!+#REF!+#REF!+#REF!+#REF!+#REF!+#REF!+#REF!</f>
        <v>#REF!</v>
      </c>
      <c r="DZ16" s="449" t="e">
        <f>#REF!+#REF!+#REF!+#REF!+#REF!+#REF!+#REF!+#REF!+#REF!+#REF!</f>
        <v>#REF!</v>
      </c>
      <c r="EA16" s="449" t="e">
        <f>#REF!+#REF!+#REF!+#REF!+#REF!+#REF!+#REF!+#REF!+#REF!+#REF!</f>
        <v>#REF!</v>
      </c>
      <c r="EB16" s="449" t="e">
        <f>#REF!+#REF!+#REF!+#REF!+#REF!+#REF!+#REF!+#REF!+#REF!+#REF!</f>
        <v>#REF!</v>
      </c>
      <c r="EC16" s="449" t="e">
        <f>#REF!+#REF!+#REF!+#REF!+#REF!+#REF!+#REF!+#REF!+#REF!+#REF!</f>
        <v>#REF!</v>
      </c>
      <c r="ED16" s="449" t="e">
        <f>#REF!+#REF!+#REF!+#REF!+#REF!+#REF!+#REF!+#REF!+#REF!+#REF!</f>
        <v>#REF!</v>
      </c>
      <c r="EE16" s="449" t="e">
        <f>#REF!+#REF!+#REF!+#REF!+#REF!+#REF!+#REF!+#REF!+#REF!+#REF!</f>
        <v>#REF!</v>
      </c>
      <c r="EF16" s="449" t="e">
        <f>#REF!+#REF!+#REF!+#REF!+#REF!+#REF!+#REF!+#REF!+#REF!+#REF!</f>
        <v>#REF!</v>
      </c>
      <c r="EG16" s="449" t="e">
        <f>#REF!+#REF!+#REF!+#REF!+#REF!+#REF!+#REF!+#REF!+#REF!+#REF!</f>
        <v>#REF!</v>
      </c>
      <c r="EH16" s="449" t="e">
        <f>#REF!+#REF!+#REF!+#REF!+#REF!+#REF!+#REF!+#REF!+#REF!+#REF!</f>
        <v>#REF!</v>
      </c>
      <c r="EI16" s="449" t="e">
        <f>#REF!+#REF!+#REF!+#REF!+#REF!+#REF!+#REF!+#REF!+#REF!+#REF!</f>
        <v>#REF!</v>
      </c>
      <c r="EJ16" s="449" t="e">
        <f>#REF!+#REF!+#REF!+#REF!+#REF!+#REF!+#REF!+#REF!+#REF!+#REF!</f>
        <v>#REF!</v>
      </c>
      <c r="EK16" s="449"/>
      <c r="EL16" s="449" t="s">
        <v>253</v>
      </c>
      <c r="EM16" s="449"/>
      <c r="EN16" s="449"/>
      <c r="EO16" s="449"/>
      <c r="EP16" s="450"/>
      <c r="EQ16" s="449"/>
      <c r="ER16" s="449"/>
      <c r="ES16" s="449"/>
      <c r="ET16" s="449"/>
    </row>
    <row r="17" spans="3:154" s="471" customFormat="1" ht="22.5" hidden="1" customHeight="1">
      <c r="D17" s="1830"/>
      <c r="E17" s="1831"/>
      <c r="F17" s="1864" t="s">
        <v>32</v>
      </c>
      <c r="G17" s="1865"/>
      <c r="H17" s="1293">
        <f>EN30+EN57+EN85+EN113+EN141+EN169+EN197+EN224+EN251+EN278</f>
        <v>0</v>
      </c>
      <c r="I17" s="1294"/>
      <c r="J17" s="1294"/>
      <c r="K17" s="775" t="s">
        <v>367</v>
      </c>
      <c r="L17" s="1293">
        <f>EO30+EO57+EO85+EO113+EO141+EO169+EO197+EO224+EO251+EO278</f>
        <v>0</v>
      </c>
      <c r="M17" s="1294"/>
      <c r="N17" s="1294"/>
      <c r="O17" s="775" t="s">
        <v>367</v>
      </c>
      <c r="P17" s="1293">
        <f>H17+L17</f>
        <v>0</v>
      </c>
      <c r="Q17" s="1294"/>
      <c r="R17" s="1294"/>
      <c r="S17" s="1256" t="s">
        <v>367</v>
      </c>
      <c r="T17" s="903"/>
      <c r="U17" s="1897"/>
      <c r="V17" s="1873"/>
      <c r="W17" s="1873"/>
      <c r="X17" s="1873"/>
      <c r="Y17" s="904"/>
      <c r="Z17" s="839"/>
      <c r="AA17" s="903"/>
      <c r="AB17" s="903"/>
      <c r="AC17" s="903"/>
      <c r="AD17" s="903"/>
      <c r="AE17" s="903"/>
      <c r="AF17" s="903"/>
      <c r="AG17" s="903"/>
      <c r="AH17" s="903"/>
      <c r="AI17" s="903"/>
      <c r="AJ17" s="903"/>
      <c r="AK17" s="903"/>
      <c r="AL17" s="903"/>
      <c r="AM17" s="903"/>
      <c r="AN17" s="903"/>
      <c r="AO17" s="903"/>
      <c r="AP17" s="903"/>
      <c r="AQ17" s="903"/>
      <c r="AR17" s="903"/>
      <c r="AS17" s="903"/>
      <c r="AT17" s="903"/>
      <c r="AU17" s="903"/>
      <c r="AV17" s="903"/>
      <c r="AW17" s="903"/>
      <c r="AX17" s="903"/>
      <c r="AY17" s="903"/>
      <c r="AZ17" s="903"/>
      <c r="BA17" s="903"/>
      <c r="BB17" s="903"/>
      <c r="BC17" s="903"/>
      <c r="BD17" s="903"/>
      <c r="BE17" s="903"/>
      <c r="BF17" s="903"/>
      <c r="BG17" s="903"/>
      <c r="BH17" s="903"/>
      <c r="BI17" s="903"/>
      <c r="BJ17" s="903"/>
      <c r="BK17" s="903"/>
      <c r="BL17" s="903"/>
      <c r="BM17" s="903"/>
      <c r="BN17" s="903"/>
      <c r="BO17" s="903"/>
      <c r="BP17" s="903"/>
      <c r="BQ17" s="903"/>
      <c r="BR17" s="903"/>
      <c r="BS17" s="903"/>
      <c r="BT17" s="903"/>
      <c r="BU17" s="903"/>
      <c r="BV17" s="903"/>
      <c r="BW17" s="903"/>
      <c r="BX17" s="903"/>
      <c r="BY17" s="903"/>
      <c r="BZ17" s="903"/>
      <c r="CA17" s="903"/>
      <c r="CB17" s="903"/>
      <c r="CC17" s="903"/>
      <c r="CD17" s="903"/>
      <c r="CE17" s="903"/>
      <c r="CF17" s="903"/>
      <c r="CG17" s="903"/>
      <c r="CH17" s="903"/>
      <c r="CI17" s="903"/>
      <c r="CJ17" s="903"/>
      <c r="CK17" s="903"/>
      <c r="CL17" s="903"/>
      <c r="CM17" s="903"/>
      <c r="CN17" s="903"/>
      <c r="CO17" s="903"/>
      <c r="CP17" s="903"/>
      <c r="CQ17" s="903"/>
      <c r="CR17" s="903"/>
      <c r="CS17" s="903"/>
      <c r="CT17" s="903"/>
      <c r="CU17" s="903"/>
      <c r="CV17" s="903"/>
      <c r="CW17" s="903"/>
      <c r="CX17" s="903"/>
      <c r="CY17" s="903"/>
      <c r="CZ17" s="903"/>
      <c r="DA17" s="903"/>
      <c r="DB17" s="903"/>
      <c r="DC17" s="903"/>
      <c r="DD17" s="903"/>
      <c r="DE17" s="903"/>
      <c r="DF17" s="903"/>
      <c r="DG17" s="903"/>
      <c r="DH17" s="903"/>
      <c r="DI17" s="903"/>
      <c r="DJ17" s="903"/>
      <c r="DK17" s="903"/>
      <c r="DM17" s="449"/>
      <c r="DN17" s="449"/>
      <c r="DO17" s="474">
        <v>4</v>
      </c>
      <c r="DP17" s="449" t="s">
        <v>262</v>
      </c>
      <c r="DT17" s="1762"/>
      <c r="DU17" s="1762" t="e">
        <f>J8+J9+J10+K8+K9+K10</f>
        <v>#REF!</v>
      </c>
      <c r="DV17" s="1762"/>
      <c r="DW17" s="1756" t="e">
        <f>M8+M9+M10+N8+N9+N10</f>
        <v>#REF!</v>
      </c>
      <c r="DX17" s="1756"/>
      <c r="DY17" s="1762" t="e">
        <f>N8+N9+N10+O8+O9+O10</f>
        <v>#REF!</v>
      </c>
      <c r="DZ17" s="1762"/>
      <c r="EA17" s="1756" t="e">
        <f>Q8+Q9+Q10+R8+R9+R10</f>
        <v>#REF!</v>
      </c>
      <c r="EB17" s="1756"/>
      <c r="EC17" s="1762" t="e">
        <f>R8+R9+R10+#REF!+#REF!+#REF!</f>
        <v>#REF!</v>
      </c>
      <c r="ED17" s="1762"/>
      <c r="EE17" s="1756" t="e">
        <f t="shared" ref="EE17" si="36">DL8+DL9+DL10+DM8+DM9+DM10</f>
        <v>#REF!</v>
      </c>
      <c r="EF17" s="1756"/>
      <c r="EG17" s="1762" t="e">
        <f t="shared" ref="EG17" si="37">DM8+DM9+DM10+DN8+DN9+DN10</f>
        <v>#REF!</v>
      </c>
      <c r="EH17" s="1762"/>
      <c r="EI17" s="1756">
        <f t="shared" ref="EI17" si="38">DP8+DP9+DP10+DQ8+DQ9+DQ10</f>
        <v>0</v>
      </c>
      <c r="EJ17" s="1756"/>
      <c r="EK17" s="449"/>
      <c r="EL17" s="449"/>
      <c r="EM17" s="449"/>
      <c r="EN17" s="449"/>
      <c r="EO17" s="449"/>
      <c r="EP17" s="450"/>
      <c r="EQ17" s="449"/>
      <c r="ER17" s="449"/>
      <c r="ES17" s="449"/>
      <c r="ET17" s="449"/>
    </row>
    <row r="18" spans="3:154" s="471" customFormat="1" ht="22.5" hidden="1" customHeight="1">
      <c r="D18" s="1830"/>
      <c r="E18" s="1831"/>
      <c r="F18" s="1850" t="s">
        <v>368</v>
      </c>
      <c r="G18" s="1113" t="s">
        <v>346</v>
      </c>
      <c r="H18" s="1838">
        <f>DQ32+DQ60+DQ88+DQ116+DQ144+DQ172+DQ200+DQ227+DQ254+DQ281</f>
        <v>0</v>
      </c>
      <c r="I18" s="1855" t="s">
        <v>299</v>
      </c>
      <c r="J18" s="1870">
        <f>DS32+DS60+DS88+DS116+DS144+DS172+DS200+DS227+DS254+DS281</f>
        <v>0</v>
      </c>
      <c r="K18" s="1857" t="s">
        <v>367</v>
      </c>
      <c r="L18" s="1838">
        <f>DR32+DR60+DR88+DR116+DR144+DR172+DR200+DR227+DR254+DR281</f>
        <v>0</v>
      </c>
      <c r="M18" s="1868" t="s">
        <v>299</v>
      </c>
      <c r="N18" s="1870">
        <f>DT32+DT60+DT88+DT116+DT144+DT172+DT200+DT227+DT254+DT281</f>
        <v>0</v>
      </c>
      <c r="O18" s="1857" t="s">
        <v>367</v>
      </c>
      <c r="P18" s="1295">
        <f>H18+L18</f>
        <v>0</v>
      </c>
      <c r="Q18" s="791" t="s">
        <v>240</v>
      </c>
      <c r="R18" s="791">
        <f>J18+N18</f>
        <v>0</v>
      </c>
      <c r="S18" s="1257" t="s">
        <v>367</v>
      </c>
      <c r="T18" s="903"/>
      <c r="U18" s="1897"/>
      <c r="V18" s="1873"/>
      <c r="W18" s="1896"/>
      <c r="X18" s="1873"/>
      <c r="Y18" s="1872"/>
      <c r="Z18" s="839"/>
      <c r="AA18" s="903"/>
      <c r="AB18" s="903"/>
      <c r="AC18" s="903"/>
      <c r="AD18" s="903"/>
      <c r="AE18" s="903"/>
      <c r="AF18" s="903"/>
      <c r="AG18" s="903"/>
      <c r="AH18" s="903"/>
      <c r="AI18" s="903"/>
      <c r="AJ18" s="903"/>
      <c r="AK18" s="903"/>
      <c r="AL18" s="903"/>
      <c r="AM18" s="903"/>
      <c r="AN18" s="903"/>
      <c r="AO18" s="903"/>
      <c r="AP18" s="903"/>
      <c r="AQ18" s="903"/>
      <c r="AR18" s="903"/>
      <c r="AS18" s="903"/>
      <c r="AT18" s="903"/>
      <c r="AU18" s="903"/>
      <c r="AV18" s="903"/>
      <c r="AW18" s="903"/>
      <c r="AX18" s="903"/>
      <c r="AY18" s="903"/>
      <c r="AZ18" s="903"/>
      <c r="BA18" s="903"/>
      <c r="BB18" s="903"/>
      <c r="BC18" s="903"/>
      <c r="BD18" s="903"/>
      <c r="BE18" s="903"/>
      <c r="BF18" s="903"/>
      <c r="BG18" s="903"/>
      <c r="BH18" s="903"/>
      <c r="BI18" s="903"/>
      <c r="BJ18" s="903"/>
      <c r="BK18" s="903"/>
      <c r="BL18" s="903"/>
      <c r="BM18" s="903"/>
      <c r="BN18" s="903"/>
      <c r="BO18" s="903"/>
      <c r="BP18" s="903"/>
      <c r="BQ18" s="903"/>
      <c r="BR18" s="903"/>
      <c r="BS18" s="903"/>
      <c r="BT18" s="903"/>
      <c r="BU18" s="903"/>
      <c r="BV18" s="903"/>
      <c r="BW18" s="903"/>
      <c r="BX18" s="903"/>
      <c r="BY18" s="903"/>
      <c r="BZ18" s="903"/>
      <c r="CA18" s="903"/>
      <c r="CB18" s="903"/>
      <c r="CC18" s="903"/>
      <c r="CD18" s="903"/>
      <c r="CE18" s="903"/>
      <c r="CF18" s="903"/>
      <c r="CG18" s="903"/>
      <c r="CH18" s="903"/>
      <c r="CI18" s="903"/>
      <c r="CJ18" s="903"/>
      <c r="CK18" s="903"/>
      <c r="CL18" s="903"/>
      <c r="CM18" s="903"/>
      <c r="CN18" s="903"/>
      <c r="CO18" s="903"/>
      <c r="CP18" s="903"/>
      <c r="CQ18" s="903"/>
      <c r="CR18" s="903"/>
      <c r="CS18" s="903"/>
      <c r="CT18" s="903"/>
      <c r="CU18" s="903"/>
      <c r="CV18" s="903"/>
      <c r="CW18" s="903"/>
      <c r="CX18" s="903"/>
      <c r="CY18" s="903"/>
      <c r="CZ18" s="903"/>
      <c r="DA18" s="903"/>
      <c r="DB18" s="903"/>
      <c r="DC18" s="903"/>
      <c r="DD18" s="903"/>
      <c r="DE18" s="903"/>
      <c r="DF18" s="903"/>
      <c r="DG18" s="903"/>
      <c r="DH18" s="903"/>
      <c r="DI18" s="903"/>
      <c r="DJ18" s="903"/>
      <c r="DK18" s="903"/>
      <c r="DM18" s="449" t="s">
        <v>357</v>
      </c>
      <c r="DN18" s="449"/>
      <c r="DO18" s="474">
        <v>5</v>
      </c>
      <c r="DP18" s="449" t="s">
        <v>144</v>
      </c>
      <c r="DQ18" s="450" t="s">
        <v>148</v>
      </c>
      <c r="DR18" s="450">
        <v>0</v>
      </c>
      <c r="DS18" s="450" t="s">
        <v>255</v>
      </c>
      <c r="DT18" s="450" t="s">
        <v>602</v>
      </c>
      <c r="DU18" s="1762">
        <f>DU8+DU9+DU10+DW8+DW9+DW10</f>
        <v>0</v>
      </c>
      <c r="DV18" s="1762"/>
      <c r="DW18" s="1756">
        <f>DV8+DV9+DV10+DX8+DX9+DX10</f>
        <v>0</v>
      </c>
      <c r="DX18" s="1756"/>
      <c r="DY18" s="1762">
        <f t="shared" ref="DY18" si="39">DY8+DY9+DY10+EA8+EA9+EA10</f>
        <v>0</v>
      </c>
      <c r="DZ18" s="1762"/>
      <c r="EA18" s="1756">
        <f t="shared" ref="EA18" si="40">DZ8+DZ9+DZ10+EB8+EB9+EB10</f>
        <v>0</v>
      </c>
      <c r="EB18" s="1756"/>
      <c r="EC18" s="1762">
        <f t="shared" ref="EC18" si="41">EC8+EC9+EC10+EE8+EE9+EE10</f>
        <v>0</v>
      </c>
      <c r="ED18" s="1762"/>
      <c r="EE18" s="1756">
        <f t="shared" ref="EE18" si="42">ED8+ED9+ED10+EF8+EF9+EF10</f>
        <v>0</v>
      </c>
      <c r="EF18" s="1756"/>
      <c r="EG18" s="1762" t="e">
        <f t="shared" ref="EG18" si="43">EG8+EG9+EG10+EI8+EI9+EI10</f>
        <v>#VALUE!</v>
      </c>
      <c r="EH18" s="1762"/>
      <c r="EI18" s="1756">
        <f t="shared" ref="EI18" si="44">EH8+EH9+EH10+EJ8+EJ9+EJ10</f>
        <v>0</v>
      </c>
      <c r="EJ18" s="1756"/>
      <c r="EK18" s="449"/>
      <c r="EL18" s="449"/>
      <c r="EM18" s="449"/>
      <c r="EN18" s="449"/>
      <c r="EO18" s="449"/>
      <c r="EP18" s="450"/>
      <c r="EQ18" s="449"/>
      <c r="ER18" s="449"/>
      <c r="ES18" s="449"/>
      <c r="ET18" s="476"/>
      <c r="EU18" s="477"/>
      <c r="EV18" s="478"/>
    </row>
    <row r="19" spans="3:154" s="480" customFormat="1" ht="22.5" hidden="1" customHeight="1" thickBot="1">
      <c r="C19" s="471"/>
      <c r="D19" s="1832"/>
      <c r="E19" s="1833"/>
      <c r="F19" s="1851"/>
      <c r="G19" s="1114" t="s">
        <v>369</v>
      </c>
      <c r="H19" s="1839"/>
      <c r="I19" s="1856"/>
      <c r="J19" s="1871"/>
      <c r="K19" s="1858"/>
      <c r="L19" s="1839"/>
      <c r="M19" s="1869"/>
      <c r="N19" s="1871"/>
      <c r="O19" s="1858"/>
      <c r="P19" s="1290"/>
      <c r="Q19" s="837"/>
      <c r="R19" s="837"/>
      <c r="S19" s="1254"/>
      <c r="T19" s="903"/>
      <c r="U19" s="1897"/>
      <c r="V19" s="1873"/>
      <c r="W19" s="1896"/>
      <c r="X19" s="1873"/>
      <c r="Y19" s="1872"/>
      <c r="Z19" s="839"/>
      <c r="AA19" s="903"/>
      <c r="AB19" s="903"/>
      <c r="AC19" s="903"/>
      <c r="AD19" s="903"/>
      <c r="AE19" s="903"/>
      <c r="AF19" s="903"/>
      <c r="AG19" s="903"/>
      <c r="AH19" s="903"/>
      <c r="AI19" s="903"/>
      <c r="AJ19" s="903"/>
      <c r="AK19" s="903"/>
      <c r="AL19" s="903"/>
      <c r="AM19" s="903"/>
      <c r="AN19" s="903"/>
      <c r="AO19" s="903"/>
      <c r="AP19" s="903"/>
      <c r="AQ19" s="903"/>
      <c r="AR19" s="903"/>
      <c r="AS19" s="903"/>
      <c r="AT19" s="903"/>
      <c r="AU19" s="903"/>
      <c r="AV19" s="903"/>
      <c r="AW19" s="903"/>
      <c r="AX19" s="903"/>
      <c r="AY19" s="903"/>
      <c r="AZ19" s="903"/>
      <c r="BA19" s="903"/>
      <c r="BB19" s="903"/>
      <c r="BC19" s="903"/>
      <c r="BD19" s="903"/>
      <c r="BE19" s="903"/>
      <c r="BF19" s="903"/>
      <c r="BG19" s="903"/>
      <c r="BH19" s="903"/>
      <c r="BI19" s="903"/>
      <c r="BJ19" s="903"/>
      <c r="BK19" s="903"/>
      <c r="BL19" s="903"/>
      <c r="BM19" s="903"/>
      <c r="BN19" s="903"/>
      <c r="BO19" s="903"/>
      <c r="BP19" s="903"/>
      <c r="BQ19" s="903"/>
      <c r="BR19" s="903"/>
      <c r="BS19" s="903"/>
      <c r="BT19" s="903"/>
      <c r="BU19" s="903"/>
      <c r="BV19" s="903"/>
      <c r="BW19" s="903"/>
      <c r="BX19" s="903"/>
      <c r="BY19" s="903"/>
      <c r="BZ19" s="903"/>
      <c r="CA19" s="903"/>
      <c r="CB19" s="903"/>
      <c r="CC19" s="903"/>
      <c r="CD19" s="903"/>
      <c r="CE19" s="903"/>
      <c r="CF19" s="903"/>
      <c r="CG19" s="903"/>
      <c r="CH19" s="903"/>
      <c r="CI19" s="903"/>
      <c r="CJ19" s="903"/>
      <c r="CK19" s="903"/>
      <c r="CL19" s="903"/>
      <c r="CM19" s="903"/>
      <c r="CN19" s="903"/>
      <c r="CO19" s="903"/>
      <c r="CP19" s="903"/>
      <c r="CQ19" s="903"/>
      <c r="CR19" s="903"/>
      <c r="CS19" s="903"/>
      <c r="CT19" s="903"/>
      <c r="CU19" s="903"/>
      <c r="CV19" s="903"/>
      <c r="CW19" s="903"/>
      <c r="CX19" s="903"/>
      <c r="CY19" s="903"/>
      <c r="CZ19" s="903"/>
      <c r="DA19" s="903"/>
      <c r="DB19" s="903"/>
      <c r="DC19" s="903"/>
      <c r="DD19" s="903"/>
      <c r="DE19" s="903"/>
      <c r="DF19" s="903"/>
      <c r="DG19" s="903"/>
      <c r="DH19" s="903"/>
      <c r="DI19" s="903"/>
      <c r="DJ19" s="903"/>
      <c r="DK19" s="903"/>
      <c r="DL19" s="479"/>
      <c r="DM19" s="448"/>
      <c r="DN19" s="448"/>
      <c r="DO19" s="474">
        <v>6</v>
      </c>
      <c r="DP19" s="448" t="s">
        <v>144</v>
      </c>
      <c r="DQ19" s="450">
        <v>0</v>
      </c>
      <c r="DR19" s="450" t="s">
        <v>148</v>
      </c>
      <c r="DS19" s="450" t="s">
        <v>256</v>
      </c>
      <c r="DT19" s="448"/>
      <c r="DU19" s="1762"/>
      <c r="DV19" s="1762"/>
      <c r="DW19" s="1756"/>
      <c r="DX19" s="1756"/>
      <c r="DY19" s="1762"/>
      <c r="DZ19" s="1762"/>
      <c r="EA19" s="1756"/>
      <c r="EB19" s="1756"/>
      <c r="EC19" s="1762"/>
      <c r="ED19" s="1762"/>
      <c r="EE19" s="1756"/>
      <c r="EF19" s="1756"/>
      <c r="EG19" s="1762"/>
      <c r="EH19" s="1762"/>
      <c r="EI19" s="1756"/>
      <c r="EJ19" s="1756"/>
      <c r="EK19" s="448"/>
      <c r="EL19" s="448"/>
      <c r="EM19" s="448"/>
      <c r="EN19" s="448"/>
      <c r="EO19" s="448"/>
      <c r="EP19" s="450"/>
      <c r="EQ19" s="448"/>
      <c r="ER19" s="449"/>
      <c r="ES19" s="448"/>
      <c r="ET19" s="448"/>
    </row>
    <row r="20" spans="3:154" s="471" customFormat="1" ht="33" customHeight="1" thickBot="1">
      <c r="D20" s="1852" t="s">
        <v>851</v>
      </c>
      <c r="E20" s="1853"/>
      <c r="F20" s="1853"/>
      <c r="G20" s="1854"/>
      <c r="H20" s="1563">
        <f>①利用!AQ27</f>
        <v>0</v>
      </c>
      <c r="I20" s="1564">
        <f>①利用!AQ29</f>
        <v>0</v>
      </c>
      <c r="J20" s="1564">
        <f>①利用!AQ31</f>
        <v>0</v>
      </c>
      <c r="K20" s="1565">
        <f>SUM(H20:J20)</f>
        <v>0</v>
      </c>
      <c r="L20" s="1563">
        <f>①利用!AR27</f>
        <v>0</v>
      </c>
      <c r="M20" s="1564">
        <f>①利用!AR29</f>
        <v>0</v>
      </c>
      <c r="N20" s="1564">
        <f>①利用!AR31</f>
        <v>0</v>
      </c>
      <c r="O20" s="1565">
        <f>SUM(L20:N20)</f>
        <v>0</v>
      </c>
      <c r="P20" s="1563">
        <f>H20+L20</f>
        <v>0</v>
      </c>
      <c r="Q20" s="1564">
        <f>I20+M20</f>
        <v>0</v>
      </c>
      <c r="R20" s="1564">
        <f>J20+N20</f>
        <v>0</v>
      </c>
      <c r="S20" s="1300">
        <f>SUM(P20:R20)</f>
        <v>0</v>
      </c>
      <c r="T20" s="904"/>
      <c r="U20" s="1112"/>
      <c r="V20" s="839"/>
      <c r="W20" s="839"/>
      <c r="X20" s="839"/>
      <c r="Y20" s="904"/>
      <c r="Z20" s="839"/>
      <c r="AA20" s="904"/>
      <c r="AB20" s="904"/>
      <c r="AC20" s="904"/>
      <c r="AD20" s="904"/>
      <c r="AE20" s="904"/>
      <c r="AF20" s="904"/>
      <c r="AG20" s="904"/>
      <c r="AH20" s="904"/>
      <c r="AI20" s="904"/>
      <c r="AJ20" s="904"/>
      <c r="AK20" s="904"/>
      <c r="AL20" s="904"/>
      <c r="AM20" s="904"/>
      <c r="AN20" s="904"/>
      <c r="AO20" s="904"/>
      <c r="AP20" s="904"/>
      <c r="AQ20" s="904"/>
      <c r="AR20" s="904"/>
      <c r="AS20" s="904"/>
      <c r="AT20" s="904"/>
      <c r="AU20" s="904"/>
      <c r="AV20" s="904"/>
      <c r="AW20" s="904"/>
      <c r="AX20" s="904"/>
      <c r="AY20" s="904"/>
      <c r="AZ20" s="904"/>
      <c r="BA20" s="904"/>
      <c r="BB20" s="904"/>
      <c r="BC20" s="904"/>
      <c r="BD20" s="904"/>
      <c r="BE20" s="904"/>
      <c r="BF20" s="904"/>
      <c r="BG20" s="904"/>
      <c r="BH20" s="904"/>
      <c r="BI20" s="904"/>
      <c r="BJ20" s="904"/>
      <c r="BK20" s="904"/>
      <c r="BL20" s="904"/>
      <c r="BM20" s="904"/>
      <c r="BN20" s="904"/>
      <c r="BO20" s="904"/>
      <c r="BP20" s="904"/>
      <c r="BQ20" s="904"/>
      <c r="BR20" s="904"/>
      <c r="BS20" s="904"/>
      <c r="BT20" s="904"/>
      <c r="BU20" s="904"/>
      <c r="BV20" s="904"/>
      <c r="BW20" s="904"/>
      <c r="BX20" s="904"/>
      <c r="BY20" s="904"/>
      <c r="BZ20" s="904"/>
      <c r="CA20" s="904"/>
      <c r="CB20" s="904"/>
      <c r="CC20" s="904"/>
      <c r="CD20" s="904"/>
      <c r="CE20" s="904"/>
      <c r="CF20" s="904"/>
      <c r="CG20" s="904"/>
      <c r="CH20" s="904"/>
      <c r="CI20" s="904"/>
      <c r="CJ20" s="904"/>
      <c r="CK20" s="904"/>
      <c r="CL20" s="904"/>
      <c r="CM20" s="904"/>
      <c r="CN20" s="904"/>
      <c r="CO20" s="904"/>
      <c r="CP20" s="904"/>
      <c r="CQ20" s="904"/>
      <c r="CR20" s="904"/>
      <c r="CS20" s="904"/>
      <c r="CT20" s="904"/>
      <c r="CU20" s="904"/>
      <c r="CV20" s="904"/>
      <c r="CW20" s="904"/>
      <c r="CX20" s="904"/>
      <c r="CY20" s="904"/>
      <c r="CZ20" s="904"/>
      <c r="DA20" s="904"/>
      <c r="DB20" s="904"/>
      <c r="DC20" s="904"/>
      <c r="DD20" s="904"/>
      <c r="DE20" s="904"/>
      <c r="DF20" s="904"/>
      <c r="DG20" s="904"/>
      <c r="DH20" s="904"/>
      <c r="DI20" s="904"/>
      <c r="DJ20" s="904"/>
      <c r="DK20" s="904"/>
      <c r="DL20" s="481"/>
      <c r="DN20" s="449"/>
      <c r="DP20" s="482" t="s">
        <v>89</v>
      </c>
      <c r="DQ20" s="450" t="s">
        <v>148</v>
      </c>
      <c r="DR20" s="450">
        <v>0</v>
      </c>
      <c r="DS20" s="450" t="s">
        <v>257</v>
      </c>
      <c r="DT20" s="450"/>
      <c r="DV20" s="449"/>
      <c r="DW20" s="449"/>
      <c r="DX20" s="449"/>
      <c r="DZ20" s="449"/>
      <c r="EA20" s="449"/>
      <c r="EB20" s="449"/>
      <c r="ED20" s="449"/>
      <c r="EE20" s="449"/>
      <c r="EF20" s="449"/>
      <c r="EH20" s="449"/>
      <c r="EI20" s="449"/>
      <c r="EJ20" s="449"/>
      <c r="EK20" s="449"/>
      <c r="EL20" s="449" t="s">
        <v>263</v>
      </c>
      <c r="EM20" s="449"/>
      <c r="EN20" s="449"/>
      <c r="EO20" s="449"/>
      <c r="EP20" s="450"/>
      <c r="EQ20" s="449"/>
      <c r="ER20" s="449" t="s">
        <v>646</v>
      </c>
      <c r="ES20" s="449"/>
      <c r="ET20" s="449"/>
    </row>
    <row r="21" spans="3:154" s="471" customFormat="1" ht="45.75" customHeight="1" thickBot="1">
      <c r="D21" s="1788" t="s">
        <v>852</v>
      </c>
      <c r="E21" s="1789"/>
      <c r="F21" s="1789"/>
      <c r="G21" s="1790"/>
      <c r="H21" s="1566">
        <f>J18+H18</f>
        <v>0</v>
      </c>
      <c r="I21" s="1567">
        <f>H14+H15+H16+H17</f>
        <v>0</v>
      </c>
      <c r="J21" s="1567">
        <f>H13</f>
        <v>0</v>
      </c>
      <c r="K21" s="1568">
        <f>SUM(H21:J21)</f>
        <v>0</v>
      </c>
      <c r="L21" s="1566">
        <f>N18+L18</f>
        <v>0</v>
      </c>
      <c r="M21" s="1567">
        <f>L14+L15+L16+L17</f>
        <v>0</v>
      </c>
      <c r="N21" s="1567">
        <f>L13</f>
        <v>0</v>
      </c>
      <c r="O21" s="1568">
        <f>SUM(L21:N21)</f>
        <v>0</v>
      </c>
      <c r="P21" s="1566">
        <f>R18+P18</f>
        <v>0</v>
      </c>
      <c r="Q21" s="1567">
        <f>P14+P16+P17+P15</f>
        <v>0</v>
      </c>
      <c r="R21" s="1567">
        <f>P13</f>
        <v>0</v>
      </c>
      <c r="S21" s="1562">
        <f>SUM(P21:R21)</f>
        <v>0</v>
      </c>
      <c r="T21" s="905"/>
      <c r="U21" s="1112"/>
      <c r="V21" s="1900"/>
      <c r="W21" s="1901"/>
      <c r="X21" s="1901"/>
      <c r="Y21" s="905"/>
      <c r="Z21" s="949"/>
      <c r="AA21" s="905"/>
      <c r="AB21" s="905"/>
      <c r="AC21" s="905"/>
      <c r="AD21" s="905"/>
      <c r="AE21" s="905"/>
      <c r="AF21" s="905"/>
      <c r="AG21" s="905"/>
      <c r="AH21" s="905"/>
      <c r="AI21" s="905"/>
      <c r="AJ21" s="905"/>
      <c r="AK21" s="905"/>
      <c r="AL21" s="905"/>
      <c r="AM21" s="905"/>
      <c r="AN21" s="905"/>
      <c r="AO21" s="905"/>
      <c r="AP21" s="905"/>
      <c r="AQ21" s="905"/>
      <c r="AR21" s="905"/>
      <c r="AS21" s="905"/>
      <c r="AT21" s="905"/>
      <c r="AU21" s="905"/>
      <c r="AV21" s="905"/>
      <c r="AW21" s="905"/>
      <c r="AX21" s="905"/>
      <c r="AY21" s="905"/>
      <c r="AZ21" s="905"/>
      <c r="BA21" s="905"/>
      <c r="BB21" s="905"/>
      <c r="BC21" s="905"/>
      <c r="BD21" s="905"/>
      <c r="BE21" s="905"/>
      <c r="BF21" s="905"/>
      <c r="BG21" s="905"/>
      <c r="BH21" s="905"/>
      <c r="BI21" s="905"/>
      <c r="BJ21" s="905"/>
      <c r="BK21" s="905"/>
      <c r="BL21" s="905"/>
      <c r="BM21" s="905"/>
      <c r="BN21" s="905"/>
      <c r="BO21" s="905"/>
      <c r="BP21" s="905"/>
      <c r="BQ21" s="905"/>
      <c r="BR21" s="905"/>
      <c r="BS21" s="905"/>
      <c r="BT21" s="905"/>
      <c r="BU21" s="905"/>
      <c r="BV21" s="905"/>
      <c r="BW21" s="905"/>
      <c r="BX21" s="905"/>
      <c r="BY21" s="905"/>
      <c r="BZ21" s="905"/>
      <c r="CA21" s="905"/>
      <c r="CB21" s="905"/>
      <c r="CC21" s="905"/>
      <c r="CD21" s="905"/>
      <c r="CE21" s="905"/>
      <c r="CF21" s="905"/>
      <c r="CG21" s="905"/>
      <c r="CH21" s="905"/>
      <c r="CI21" s="905"/>
      <c r="CJ21" s="905"/>
      <c r="CK21" s="905"/>
      <c r="CL21" s="905"/>
      <c r="CM21" s="905"/>
      <c r="CN21" s="905"/>
      <c r="CO21" s="905"/>
      <c r="CP21" s="905"/>
      <c r="CQ21" s="905"/>
      <c r="CR21" s="905"/>
      <c r="CS21" s="905"/>
      <c r="CT21" s="905"/>
      <c r="CU21" s="905"/>
      <c r="CV21" s="905"/>
      <c r="CW21" s="905"/>
      <c r="CX21" s="905"/>
      <c r="CY21" s="905"/>
      <c r="CZ21" s="905"/>
      <c r="DA21" s="905"/>
      <c r="DB21" s="905"/>
      <c r="DC21" s="905"/>
      <c r="DD21" s="905"/>
      <c r="DE21" s="905"/>
      <c r="DF21" s="905"/>
      <c r="DG21" s="905"/>
      <c r="DH21" s="905"/>
      <c r="DI21" s="905"/>
      <c r="DJ21" s="905"/>
      <c r="DK21" s="905"/>
      <c r="DL21" s="483"/>
      <c r="DN21" s="449"/>
      <c r="DP21" s="482" t="s">
        <v>89</v>
      </c>
      <c r="DQ21" s="450">
        <v>0</v>
      </c>
      <c r="DR21" s="450" t="s">
        <v>148</v>
      </c>
      <c r="DS21" s="450" t="s">
        <v>258</v>
      </c>
      <c r="DT21" s="450"/>
      <c r="DU21" s="449"/>
      <c r="DV21" s="449"/>
      <c r="DW21" s="449"/>
      <c r="DX21" s="449"/>
      <c r="DY21" s="449"/>
      <c r="DZ21" s="449"/>
      <c r="EA21" s="449"/>
      <c r="EB21" s="449"/>
      <c r="EC21" s="449"/>
      <c r="ED21" s="449"/>
      <c r="EE21" s="449"/>
      <c r="EF21" s="449"/>
      <c r="EG21" s="449"/>
      <c r="EH21" s="449"/>
      <c r="EI21" s="449"/>
      <c r="EJ21" s="449"/>
      <c r="EK21" s="449"/>
      <c r="EL21" s="449" t="s">
        <v>264</v>
      </c>
      <c r="EM21" s="449"/>
      <c r="EN21" s="450" t="s">
        <v>262</v>
      </c>
      <c r="EO21" s="473" t="s">
        <v>261</v>
      </c>
      <c r="EP21" s="449" t="s">
        <v>148</v>
      </c>
      <c r="EQ21" s="449"/>
      <c r="ER21" s="449" t="s">
        <v>630</v>
      </c>
      <c r="ES21" s="449"/>
      <c r="ET21" s="449"/>
      <c r="EV21" s="484"/>
      <c r="EW21" s="478"/>
      <c r="EX21" s="477"/>
    </row>
    <row r="22" spans="3:154" s="471" customFormat="1" ht="87.75" customHeight="1" thickBot="1">
      <c r="D22" s="1115"/>
      <c r="E22" s="449"/>
      <c r="F22" s="449"/>
      <c r="G22" s="449"/>
      <c r="H22" s="1116"/>
      <c r="I22" s="1116"/>
      <c r="J22" s="1116"/>
      <c r="K22" s="1116"/>
      <c r="L22" s="1116"/>
      <c r="M22" s="1116"/>
      <c r="N22" s="1116"/>
      <c r="O22" s="1116"/>
      <c r="P22" s="1116"/>
      <c r="Q22" s="1115"/>
      <c r="R22" s="1030"/>
      <c r="S22" s="1258"/>
      <c r="T22" s="1117"/>
      <c r="U22" s="1115"/>
      <c r="V22" s="1116"/>
      <c r="W22" s="1116"/>
      <c r="X22" s="1116"/>
      <c r="Y22" s="1116"/>
      <c r="Z22" s="1116"/>
      <c r="AA22" s="1117"/>
      <c r="AB22" s="1117"/>
      <c r="AC22" s="1117"/>
      <c r="AD22" s="1117"/>
      <c r="AE22" s="1117"/>
      <c r="AF22" s="1117"/>
      <c r="AG22" s="1117"/>
      <c r="AH22" s="1117"/>
      <c r="AI22" s="1117"/>
      <c r="AJ22" s="1117"/>
      <c r="AK22" s="1117"/>
      <c r="AL22" s="1117"/>
      <c r="AM22" s="1117"/>
      <c r="AN22" s="1117"/>
      <c r="AO22" s="1117"/>
      <c r="AP22" s="1117"/>
      <c r="AQ22" s="1117"/>
      <c r="AR22" s="1117"/>
      <c r="AS22" s="1117"/>
      <c r="AT22" s="1117"/>
      <c r="AU22" s="1117"/>
      <c r="AV22" s="1117"/>
      <c r="AW22" s="1117"/>
      <c r="AX22" s="1117"/>
      <c r="AY22" s="1117"/>
      <c r="AZ22" s="1117"/>
      <c r="BA22" s="1117"/>
      <c r="BB22" s="1117"/>
      <c r="BC22" s="1117"/>
      <c r="BD22" s="1117"/>
      <c r="BE22" s="1117"/>
      <c r="BF22" s="1117"/>
      <c r="BG22" s="1117"/>
      <c r="BH22" s="1117"/>
      <c r="BI22" s="1117"/>
      <c r="BJ22" s="1117"/>
      <c r="BK22" s="1117"/>
      <c r="BL22" s="1117"/>
      <c r="BM22" s="1117"/>
      <c r="BN22" s="1117"/>
      <c r="BO22" s="1117"/>
      <c r="BP22" s="1117"/>
      <c r="BQ22" s="1117"/>
      <c r="BR22" s="1117"/>
      <c r="BS22" s="1117"/>
      <c r="BT22" s="1117"/>
      <c r="BU22" s="1117"/>
      <c r="BV22" s="1117"/>
      <c r="BW22" s="1117"/>
      <c r="BX22" s="1117"/>
      <c r="BY22" s="1117"/>
      <c r="BZ22" s="1117"/>
      <c r="CA22" s="1117"/>
      <c r="CB22" s="1117"/>
      <c r="CC22" s="1117"/>
      <c r="CD22" s="1117"/>
      <c r="CE22" s="1117"/>
      <c r="CF22" s="1117"/>
      <c r="CG22" s="1117"/>
      <c r="CH22" s="1117"/>
      <c r="CI22" s="1117"/>
      <c r="CJ22" s="1117"/>
      <c r="CK22" s="1117"/>
      <c r="CL22" s="1117"/>
      <c r="CM22" s="1117"/>
      <c r="CN22" s="1117"/>
      <c r="CO22" s="1117"/>
      <c r="CP22" s="1117"/>
      <c r="CQ22" s="1117"/>
      <c r="CR22" s="1117"/>
      <c r="CS22" s="1117"/>
      <c r="CT22" s="1117"/>
      <c r="CU22" s="1117"/>
      <c r="CV22" s="1117"/>
      <c r="CW22" s="1117"/>
      <c r="CX22" s="1117"/>
      <c r="CY22" s="1117"/>
      <c r="CZ22" s="1117"/>
      <c r="DA22" s="1117"/>
      <c r="DB22" s="1117"/>
      <c r="DC22" s="1117"/>
      <c r="DD22" s="1117"/>
      <c r="DE22" s="1117"/>
      <c r="DF22" s="1117"/>
      <c r="DG22" s="1117"/>
      <c r="DH22" s="1117"/>
      <c r="DI22" s="1117"/>
      <c r="DJ22" s="1117"/>
      <c r="DK22" s="1117"/>
      <c r="DL22" s="485"/>
      <c r="DM22" s="448"/>
      <c r="DN22" s="486"/>
      <c r="DO22" s="487"/>
      <c r="DP22" s="450"/>
      <c r="DQ22" s="487"/>
      <c r="DR22" s="487"/>
      <c r="DS22" s="487"/>
      <c r="DT22" s="487"/>
      <c r="DU22" s="486"/>
      <c r="DV22" s="486"/>
      <c r="DW22" s="486"/>
      <c r="DX22" s="486"/>
      <c r="DY22" s="486"/>
      <c r="DZ22" s="486"/>
      <c r="EA22" s="486"/>
      <c r="EB22" s="486"/>
      <c r="EC22" s="486"/>
      <c r="ED22" s="486"/>
      <c r="EE22" s="486"/>
      <c r="EF22" s="486"/>
      <c r="EG22" s="486"/>
      <c r="EH22" s="486"/>
      <c r="EI22" s="486"/>
      <c r="EJ22" s="486"/>
      <c r="EK22" s="486"/>
      <c r="EL22" s="486" t="s">
        <v>265</v>
      </c>
      <c r="EM22" s="486"/>
      <c r="EN22" s="450" t="s">
        <v>262</v>
      </c>
      <c r="EO22" s="450" t="s">
        <v>148</v>
      </c>
      <c r="EP22" s="449" t="s">
        <v>254</v>
      </c>
      <c r="EQ22" s="449"/>
      <c r="ER22" s="449" t="s">
        <v>631</v>
      </c>
      <c r="ES22" s="449"/>
      <c r="ET22" s="449"/>
      <c r="EV22" s="484"/>
    </row>
    <row r="23" spans="3:154" s="967" customFormat="1" ht="51" customHeight="1" thickBot="1">
      <c r="D23" s="1828" t="s">
        <v>252</v>
      </c>
      <c r="E23" s="1829"/>
      <c r="F23" s="1709" t="s">
        <v>262</v>
      </c>
      <c r="G23" s="1710"/>
      <c r="H23" s="1710"/>
      <c r="I23" s="1710"/>
      <c r="J23" s="1710"/>
      <c r="K23" s="1711"/>
      <c r="L23" s="1699" t="s">
        <v>846</v>
      </c>
      <c r="M23" s="1700"/>
      <c r="N23" s="1700"/>
      <c r="O23" s="1700"/>
      <c r="P23" s="1296"/>
      <c r="Q23" s="1867" t="s">
        <v>830</v>
      </c>
      <c r="R23" s="1867"/>
      <c r="S23" s="1297"/>
      <c r="T23" s="961"/>
      <c r="U23" s="1118"/>
      <c r="V23" s="1527" t="s">
        <v>847</v>
      </c>
      <c r="W23" s="1528"/>
      <c r="X23" s="1528"/>
      <c r="Y23" s="1528"/>
      <c r="Z23" s="1529"/>
      <c r="AA23" s="961"/>
      <c r="AB23" s="961"/>
      <c r="AC23" s="961"/>
      <c r="AD23" s="961"/>
      <c r="AE23" s="961"/>
      <c r="AF23" s="961"/>
      <c r="AG23" s="961"/>
      <c r="AH23" s="961"/>
      <c r="AI23" s="961"/>
      <c r="AJ23" s="961"/>
      <c r="AK23" s="961"/>
      <c r="AL23" s="961"/>
      <c r="AM23" s="961"/>
      <c r="AN23" s="961"/>
      <c r="AO23" s="961"/>
      <c r="AP23" s="961"/>
      <c r="AQ23" s="961"/>
      <c r="AR23" s="961"/>
      <c r="AS23" s="961"/>
      <c r="AT23" s="961"/>
      <c r="AU23" s="961"/>
      <c r="AV23" s="961"/>
      <c r="AW23" s="961"/>
      <c r="AX23" s="961"/>
      <c r="AY23" s="961"/>
      <c r="AZ23" s="961"/>
      <c r="BA23" s="961"/>
      <c r="BB23" s="961"/>
      <c r="BC23" s="961"/>
      <c r="BD23" s="961"/>
      <c r="BE23" s="961"/>
      <c r="BF23" s="961"/>
      <c r="BG23" s="961"/>
      <c r="BH23" s="961"/>
      <c r="BI23" s="961"/>
      <c r="BJ23" s="961"/>
      <c r="BK23" s="961"/>
      <c r="BL23" s="961"/>
      <c r="BM23" s="961"/>
      <c r="BN23" s="961"/>
      <c r="BO23" s="961"/>
      <c r="BP23" s="961"/>
      <c r="BQ23" s="961"/>
      <c r="BR23" s="961"/>
      <c r="BS23" s="961"/>
      <c r="BT23" s="961"/>
      <c r="BU23" s="961"/>
      <c r="BV23" s="961"/>
      <c r="BW23" s="961"/>
      <c r="BX23" s="961"/>
      <c r="BY23" s="961"/>
      <c r="BZ23" s="961"/>
      <c r="CA23" s="961"/>
      <c r="CB23" s="961"/>
      <c r="CC23" s="961"/>
      <c r="CD23" s="961"/>
      <c r="CE23" s="961"/>
      <c r="CF23" s="961"/>
      <c r="CG23" s="961"/>
      <c r="CH23" s="961"/>
      <c r="CI23" s="961"/>
      <c r="CJ23" s="961"/>
      <c r="CK23" s="961"/>
      <c r="CL23" s="961"/>
      <c r="CM23" s="961"/>
      <c r="CN23" s="961"/>
      <c r="CO23" s="961"/>
      <c r="CP23" s="961"/>
      <c r="CQ23" s="961"/>
      <c r="CR23" s="961"/>
      <c r="CS23" s="961"/>
      <c r="CT23" s="961"/>
      <c r="CU23" s="961"/>
      <c r="CV23" s="961"/>
      <c r="CW23" s="961"/>
      <c r="CX23" s="961"/>
      <c r="CY23" s="961"/>
      <c r="CZ23" s="961"/>
      <c r="DA23" s="961"/>
      <c r="DB23" s="961"/>
      <c r="DC23" s="961"/>
      <c r="DD23" s="961"/>
      <c r="DE23" s="961"/>
      <c r="DF23" s="961"/>
      <c r="DG23" s="961"/>
      <c r="DH23" s="961"/>
      <c r="DI23" s="961"/>
      <c r="DJ23" s="961"/>
      <c r="DK23" s="961"/>
      <c r="DL23" s="961"/>
      <c r="DM23" s="962">
        <f>①利用!M20</f>
        <v>0</v>
      </c>
      <c r="DN23" s="963" t="e">
        <f>#REF!</f>
        <v>#REF!</v>
      </c>
      <c r="DO23" s="963" t="e">
        <f>#REF!</f>
        <v>#REF!</v>
      </c>
      <c r="DP23" s="964">
        <f>①利用!O20</f>
        <v>0</v>
      </c>
      <c r="DQ23" s="964" t="e">
        <f>#REF!</f>
        <v>#REF!</v>
      </c>
      <c r="DR23" s="965"/>
      <c r="DS23" s="964"/>
      <c r="DT23" s="964"/>
      <c r="DU23" s="966">
        <f>①利用!Q20</f>
        <v>0</v>
      </c>
      <c r="DV23" s="966"/>
      <c r="DX23" s="966"/>
      <c r="DY23" s="966">
        <f>①利用!U20</f>
        <v>0</v>
      </c>
      <c r="DZ23" s="966"/>
      <c r="EB23" s="966"/>
      <c r="EC23" s="966">
        <f>①利用!Y20</f>
        <v>0</v>
      </c>
      <c r="ED23" s="966"/>
      <c r="EF23" s="966"/>
      <c r="EG23" s="966" t="str">
        <f>①利用!AC20</f>
        <v>（</v>
      </c>
      <c r="EH23" s="966"/>
      <c r="EJ23" s="966"/>
      <c r="EK23" s="966"/>
      <c r="EL23" s="968"/>
      <c r="EM23" s="964"/>
      <c r="EN23" s="963" t="s">
        <v>144</v>
      </c>
      <c r="EO23" s="969" t="s">
        <v>261</v>
      </c>
      <c r="EP23" s="964" t="s">
        <v>255</v>
      </c>
      <c r="EQ23" s="964"/>
      <c r="ER23" s="964" t="s">
        <v>632</v>
      </c>
      <c r="ES23" s="964"/>
      <c r="ET23" s="964"/>
      <c r="EV23" s="966"/>
    </row>
    <row r="24" spans="3:154" s="974" customFormat="1" ht="51" customHeight="1" thickBot="1">
      <c r="D24" s="1119" t="s">
        <v>837</v>
      </c>
      <c r="E24" s="1120"/>
      <c r="F24" s="1704">
        <f>①利用!$S$8</f>
        <v>0</v>
      </c>
      <c r="G24" s="1705"/>
      <c r="H24" s="1705"/>
      <c r="I24" s="1705"/>
      <c r="J24" s="1705"/>
      <c r="K24" s="1705"/>
      <c r="L24" s="1705"/>
      <c r="M24" s="1705"/>
      <c r="N24" s="1705"/>
      <c r="O24" s="1705"/>
      <c r="P24" s="1705"/>
      <c r="Q24" s="1705"/>
      <c r="R24" s="1705"/>
      <c r="S24" s="1706"/>
      <c r="T24" s="1121"/>
      <c r="U24" s="1122"/>
      <c r="V24" s="1705">
        <f>F24</f>
        <v>0</v>
      </c>
      <c r="W24" s="1705"/>
      <c r="X24" s="1705"/>
      <c r="Y24" s="1705"/>
      <c r="Z24" s="1706"/>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1121"/>
      <c r="BA24" s="1121"/>
      <c r="BB24" s="1121"/>
      <c r="BC24" s="1121"/>
      <c r="BD24" s="1121"/>
      <c r="BE24" s="1121"/>
      <c r="BF24" s="1121"/>
      <c r="BG24" s="1121"/>
      <c r="BH24" s="1121"/>
      <c r="BI24" s="1121"/>
      <c r="BJ24" s="1121"/>
      <c r="BK24" s="1121"/>
      <c r="BL24" s="1121"/>
      <c r="BM24" s="1121"/>
      <c r="BN24" s="1121"/>
      <c r="BO24" s="1121"/>
      <c r="BP24" s="1121"/>
      <c r="BQ24" s="1121"/>
      <c r="BR24" s="1121"/>
      <c r="BS24" s="1121"/>
      <c r="BT24" s="1121"/>
      <c r="BU24" s="1121"/>
      <c r="BV24" s="1121"/>
      <c r="BW24" s="1121"/>
      <c r="BX24" s="1121"/>
      <c r="BY24" s="1121"/>
      <c r="BZ24" s="1121"/>
      <c r="CA24" s="1121"/>
      <c r="CB24" s="1121"/>
      <c r="CC24" s="1121"/>
      <c r="CD24" s="1121"/>
      <c r="CE24" s="1121"/>
      <c r="CF24" s="1121"/>
      <c r="CG24" s="1121"/>
      <c r="CH24" s="1121"/>
      <c r="CI24" s="1121"/>
      <c r="CJ24" s="1121"/>
      <c r="CK24" s="1121"/>
      <c r="CL24" s="1121"/>
      <c r="CM24" s="1121"/>
      <c r="CN24" s="1121"/>
      <c r="CO24" s="1121"/>
      <c r="CP24" s="1121"/>
      <c r="CQ24" s="1121"/>
      <c r="CR24" s="1121"/>
      <c r="CS24" s="1121"/>
      <c r="CT24" s="1121"/>
      <c r="CU24" s="1121"/>
      <c r="CV24" s="1121"/>
      <c r="CW24" s="1121"/>
      <c r="CX24" s="1121"/>
      <c r="CY24" s="1121"/>
      <c r="CZ24" s="1121"/>
      <c r="DA24" s="1121"/>
      <c r="DB24" s="1121"/>
      <c r="DC24" s="1121"/>
      <c r="DD24" s="1121"/>
      <c r="DE24" s="1121"/>
      <c r="DF24" s="1121"/>
      <c r="DG24" s="1121"/>
      <c r="DH24" s="1121"/>
      <c r="DI24" s="1121"/>
      <c r="DJ24" s="1121"/>
      <c r="DK24" s="1121"/>
      <c r="DL24" s="970"/>
      <c r="DM24" s="962" t="e">
        <f>#REF!</f>
        <v>#REF!</v>
      </c>
      <c r="DN24" s="971"/>
      <c r="DO24" s="963"/>
      <c r="DP24" s="964"/>
      <c r="DQ24" s="1729" t="s">
        <v>745</v>
      </c>
      <c r="DR24" s="1730"/>
      <c r="DS24" s="1730"/>
      <c r="DT24" s="1731"/>
      <c r="DU24" s="1691" t="s">
        <v>746</v>
      </c>
      <c r="DV24" s="1692"/>
      <c r="DW24" s="1692"/>
      <c r="DX24" s="1693"/>
      <c r="DY24" s="1691" t="s">
        <v>228</v>
      </c>
      <c r="DZ24" s="1692"/>
      <c r="EA24" s="1692"/>
      <c r="EB24" s="1693"/>
      <c r="EC24" s="1691" t="s">
        <v>788</v>
      </c>
      <c r="ED24" s="1692"/>
      <c r="EE24" s="1692"/>
      <c r="EF24" s="1693"/>
      <c r="EG24" s="1691" t="s">
        <v>789</v>
      </c>
      <c r="EH24" s="1692"/>
      <c r="EI24" s="1692"/>
      <c r="EJ24" s="1693"/>
      <c r="EK24" s="968"/>
      <c r="EL24" s="968"/>
      <c r="EM24" s="968"/>
      <c r="EN24" s="972" t="s">
        <v>144</v>
      </c>
      <c r="EO24" s="972" t="s">
        <v>331</v>
      </c>
      <c r="EP24" s="973" t="s">
        <v>256</v>
      </c>
      <c r="EQ24" s="971"/>
      <c r="ER24" s="971" t="s">
        <v>634</v>
      </c>
      <c r="ES24" s="971"/>
      <c r="ET24" s="971"/>
      <c r="EV24" s="966"/>
    </row>
    <row r="25" spans="3:154" s="1033" customFormat="1" ht="51" customHeight="1">
      <c r="D25" s="1732" t="s">
        <v>36</v>
      </c>
      <c r="E25" s="1840" t="s">
        <v>146</v>
      </c>
      <c r="F25" s="1841"/>
      <c r="G25" s="1842"/>
      <c r="H25" s="1782" t="s">
        <v>37</v>
      </c>
      <c r="I25" s="1784" t="s">
        <v>38</v>
      </c>
      <c r="J25" s="1744" t="s">
        <v>829</v>
      </c>
      <c r="K25" s="1745"/>
      <c r="L25" s="1123" t="s">
        <v>822</v>
      </c>
      <c r="M25" s="1124" t="s">
        <v>823</v>
      </c>
      <c r="N25" s="1124" t="s">
        <v>824</v>
      </c>
      <c r="O25" s="1124" t="s">
        <v>825</v>
      </c>
      <c r="P25" s="1125" t="s">
        <v>826</v>
      </c>
      <c r="Q25" s="1748" t="s">
        <v>751</v>
      </c>
      <c r="R25" s="1748" t="s">
        <v>366</v>
      </c>
      <c r="S25" s="1750" t="s">
        <v>821</v>
      </c>
      <c r="T25" s="1022"/>
      <c r="U25" s="1902" t="s">
        <v>865</v>
      </c>
      <c r="V25" s="1530" t="s">
        <v>822</v>
      </c>
      <c r="W25" s="1531" t="s">
        <v>823</v>
      </c>
      <c r="X25" s="1531" t="s">
        <v>824</v>
      </c>
      <c r="Y25" s="1531" t="s">
        <v>825</v>
      </c>
      <c r="Z25" s="1532" t="s">
        <v>826</v>
      </c>
      <c r="AA25" s="1022"/>
      <c r="AB25" s="1022"/>
      <c r="AC25" s="1022"/>
      <c r="AD25" s="1022"/>
      <c r="AE25" s="1022"/>
      <c r="AF25" s="1022"/>
      <c r="AG25" s="1022"/>
      <c r="AH25" s="1022"/>
      <c r="AI25" s="1022"/>
      <c r="AJ25" s="1022"/>
      <c r="AK25" s="1022"/>
      <c r="AL25" s="1022"/>
      <c r="AM25" s="1022"/>
      <c r="AN25" s="1022"/>
      <c r="AO25" s="1022"/>
      <c r="AP25" s="1022"/>
      <c r="AQ25" s="1022"/>
      <c r="AR25" s="1022"/>
      <c r="AS25" s="1022"/>
      <c r="AT25" s="1022"/>
      <c r="AU25" s="1022"/>
      <c r="AV25" s="1022"/>
      <c r="AW25" s="1022"/>
      <c r="AX25" s="1022"/>
      <c r="AY25" s="1022"/>
      <c r="AZ25" s="1022"/>
      <c r="BA25" s="1022"/>
      <c r="BB25" s="1022"/>
      <c r="BC25" s="1022"/>
      <c r="BD25" s="1022"/>
      <c r="BE25" s="1022"/>
      <c r="BF25" s="1022"/>
      <c r="BG25" s="1022"/>
      <c r="BH25" s="1022"/>
      <c r="BI25" s="1022"/>
      <c r="BJ25" s="1022"/>
      <c r="BK25" s="1022"/>
      <c r="BL25" s="1022"/>
      <c r="BM25" s="1022"/>
      <c r="BN25" s="1022"/>
      <c r="BO25" s="1022"/>
      <c r="BP25" s="1022"/>
      <c r="BQ25" s="1022"/>
      <c r="BR25" s="1022"/>
      <c r="BS25" s="1022"/>
      <c r="BT25" s="1022"/>
      <c r="BU25" s="1022"/>
      <c r="BV25" s="1022"/>
      <c r="BW25" s="1022"/>
      <c r="BX25" s="1022"/>
      <c r="BY25" s="1022"/>
      <c r="BZ25" s="1022"/>
      <c r="CA25" s="1022"/>
      <c r="CB25" s="1022"/>
      <c r="CC25" s="1022"/>
      <c r="CD25" s="1022"/>
      <c r="CE25" s="1022"/>
      <c r="CF25" s="1022"/>
      <c r="CG25" s="1022"/>
      <c r="CH25" s="1022"/>
      <c r="CI25" s="1022"/>
      <c r="CJ25" s="1022"/>
      <c r="CK25" s="1022"/>
      <c r="CL25" s="1022"/>
      <c r="CM25" s="1022"/>
      <c r="CN25" s="1022"/>
      <c r="CO25" s="1022"/>
      <c r="CP25" s="1022"/>
      <c r="CQ25" s="1022"/>
      <c r="CR25" s="1022"/>
      <c r="CS25" s="1022"/>
      <c r="CT25" s="1022"/>
      <c r="CU25" s="1022"/>
      <c r="CV25" s="1022"/>
      <c r="CW25" s="1022"/>
      <c r="CX25" s="1022"/>
      <c r="CY25" s="1022"/>
      <c r="CZ25" s="1022"/>
      <c r="DA25" s="1022"/>
      <c r="DB25" s="1022"/>
      <c r="DC25" s="1022"/>
      <c r="DD25" s="1022"/>
      <c r="DE25" s="1022"/>
      <c r="DF25" s="1022"/>
      <c r="DG25" s="1022"/>
      <c r="DH25" s="1022"/>
      <c r="DI25" s="1022"/>
      <c r="DJ25" s="1022"/>
      <c r="DK25" s="1022"/>
      <c r="DL25" s="1022"/>
      <c r="DM25" s="1023" t="e">
        <f>#REF!</f>
        <v>#REF!</v>
      </c>
      <c r="DN25" s="1024"/>
      <c r="DO25" s="1025"/>
      <c r="DP25" s="1024"/>
      <c r="DQ25" s="1026"/>
      <c r="DR25" s="1027">
        <f>COUNTIFS(L27:L46,$EP$13,DM27:DM46,$EL$14)</f>
        <v>0</v>
      </c>
      <c r="DS25" s="1027">
        <f>SUM(DQ27:DS27)</f>
        <v>0</v>
      </c>
      <c r="DT25" s="1028">
        <f>COUNTIFS(L27:L46,$EP$15,DM27:DM46,$EL$14)</f>
        <v>0</v>
      </c>
      <c r="DU25" s="1760">
        <f>COUNTIFS(M27:M46,$EP$13,DM27:DM46,$EL$14)</f>
        <v>0</v>
      </c>
      <c r="DV25" s="1761"/>
      <c r="DW25" s="1027">
        <f>SUM(DU27:DW27)</f>
        <v>0</v>
      </c>
      <c r="DX25" s="1028">
        <f>COUNTIFS(M27:M46,$EP$15,DM27:DM46,$EL$14)</f>
        <v>0</v>
      </c>
      <c r="DY25" s="1760">
        <f>COUNTIFS($N27:$N46,$EP$13,$DM27:$DM46,$EL$14)</f>
        <v>0</v>
      </c>
      <c r="DZ25" s="1761"/>
      <c r="EA25" s="1027">
        <f t="shared" ref="EA25" si="45">SUM(DY27:EA27)</f>
        <v>0</v>
      </c>
      <c r="EB25" s="1028">
        <f>COUNTIFS($N27:$N46,$EP$15,$DM27:$DM46,$EL$14)</f>
        <v>0</v>
      </c>
      <c r="EC25" s="1760">
        <f>COUNTIFS($O27:$O46,$EP$13,$DM27:$DM46,$EL$14)</f>
        <v>0</v>
      </c>
      <c r="ED25" s="1761"/>
      <c r="EE25" s="1027">
        <f>SUM(EC27:EE27)</f>
        <v>0</v>
      </c>
      <c r="EF25" s="1028">
        <f>COUNTIFS($O27:$O46,$EP$15,$DM27:$DM46,$EL$14)</f>
        <v>0</v>
      </c>
      <c r="EG25" s="1760">
        <f>COUNTIFS($P27:$P46,$EP$13,$DM27:$DM46,$EL$14)</f>
        <v>0</v>
      </c>
      <c r="EH25" s="1761"/>
      <c r="EI25" s="1027">
        <f>SUM(EG27:EI27)</f>
        <v>0</v>
      </c>
      <c r="EJ25" s="1028">
        <f>COUNTIFS($O27:$O46,$EP$15,$DM27:$DM46,$EL$14)</f>
        <v>0</v>
      </c>
      <c r="EK25" s="1029"/>
      <c r="EL25" s="1022"/>
      <c r="EM25" s="1022"/>
      <c r="EN25" s="1030" t="s">
        <v>89</v>
      </c>
      <c r="EO25" s="1031" t="s">
        <v>261</v>
      </c>
      <c r="EP25" s="1024" t="s">
        <v>257</v>
      </c>
      <c r="EQ25" s="1024"/>
      <c r="ER25" s="1032" t="s">
        <v>633</v>
      </c>
      <c r="ES25" s="1024"/>
      <c r="ET25" s="1024"/>
      <c r="EV25" s="1022"/>
    </row>
    <row r="26" spans="3:154" s="1033" customFormat="1" ht="51" customHeight="1">
      <c r="D26" s="1733"/>
      <c r="E26" s="1843"/>
      <c r="F26" s="1844"/>
      <c r="G26" s="1845"/>
      <c r="H26" s="1783"/>
      <c r="I26" s="1785"/>
      <c r="J26" s="1746"/>
      <c r="K26" s="1747"/>
      <c r="L26" s="1374">
        <f>③料金!D14</f>
        <v>45991</v>
      </c>
      <c r="M26" s="1375">
        <f>③料金!$D15</f>
        <v>45992</v>
      </c>
      <c r="N26" s="1375">
        <f>③料金!$D16</f>
        <v>45993</v>
      </c>
      <c r="O26" s="1375">
        <f>③料金!$D17</f>
        <v>45994</v>
      </c>
      <c r="P26" s="1376">
        <f>③料金!$D18</f>
        <v>45995</v>
      </c>
      <c r="Q26" s="1749"/>
      <c r="R26" s="1749"/>
      <c r="S26" s="1751"/>
      <c r="T26" s="1126"/>
      <c r="U26" s="1903"/>
      <c r="V26" s="1533">
        <f>L26</f>
        <v>45991</v>
      </c>
      <c r="W26" s="1534">
        <f>M26</f>
        <v>45992</v>
      </c>
      <c r="X26" s="1534">
        <f>N26</f>
        <v>45993</v>
      </c>
      <c r="Y26" s="1534">
        <f>O26</f>
        <v>45994</v>
      </c>
      <c r="Z26" s="1535">
        <f>P26</f>
        <v>45995</v>
      </c>
      <c r="AA26" s="1022"/>
      <c r="AB26" s="1022"/>
      <c r="AC26" s="1022"/>
      <c r="AD26" s="1022"/>
      <c r="AE26" s="1022"/>
      <c r="AF26" s="1022"/>
      <c r="AG26" s="1022"/>
      <c r="AH26" s="1022"/>
      <c r="AI26" s="1022"/>
      <c r="AJ26" s="1022"/>
      <c r="AK26" s="1022"/>
      <c r="AL26" s="1022"/>
      <c r="AM26" s="1022"/>
      <c r="AN26" s="1022"/>
      <c r="AO26" s="1022"/>
      <c r="AP26" s="1022"/>
      <c r="AQ26" s="1022"/>
      <c r="AR26" s="1022"/>
      <c r="AS26" s="1022"/>
      <c r="AT26" s="1022"/>
      <c r="AU26" s="1022"/>
      <c r="AV26" s="1022"/>
      <c r="AW26" s="1022"/>
      <c r="AX26" s="1022"/>
      <c r="AY26" s="1022"/>
      <c r="AZ26" s="1022"/>
      <c r="BA26" s="1022"/>
      <c r="BB26" s="1022"/>
      <c r="BC26" s="1022"/>
      <c r="BD26" s="1022"/>
      <c r="BE26" s="1022"/>
      <c r="BF26" s="1022"/>
      <c r="BG26" s="1022"/>
      <c r="BH26" s="1022"/>
      <c r="BI26" s="1022"/>
      <c r="BJ26" s="1022"/>
      <c r="BK26" s="1022"/>
      <c r="BL26" s="1022"/>
      <c r="BM26" s="1022"/>
      <c r="BN26" s="1022"/>
      <c r="BO26" s="1022"/>
      <c r="BP26" s="1022"/>
      <c r="BQ26" s="1022"/>
      <c r="BR26" s="1022"/>
      <c r="BS26" s="1022"/>
      <c r="BT26" s="1022"/>
      <c r="BU26" s="1022"/>
      <c r="BV26" s="1022"/>
      <c r="BW26" s="1022"/>
      <c r="BX26" s="1022"/>
      <c r="BY26" s="1022"/>
      <c r="BZ26" s="1022"/>
      <c r="CA26" s="1022"/>
      <c r="CB26" s="1022"/>
      <c r="CC26" s="1022"/>
      <c r="CD26" s="1022"/>
      <c r="CE26" s="1022"/>
      <c r="CF26" s="1022"/>
      <c r="CG26" s="1022"/>
      <c r="CH26" s="1022"/>
      <c r="CI26" s="1022"/>
      <c r="CJ26" s="1022"/>
      <c r="CK26" s="1022"/>
      <c r="CL26" s="1022"/>
      <c r="CM26" s="1022"/>
      <c r="CN26" s="1022"/>
      <c r="CO26" s="1022"/>
      <c r="CP26" s="1022"/>
      <c r="CQ26" s="1022"/>
      <c r="CR26" s="1022"/>
      <c r="CS26" s="1022"/>
      <c r="CT26" s="1022"/>
      <c r="CU26" s="1022"/>
      <c r="CV26" s="1022"/>
      <c r="CW26" s="1022"/>
      <c r="CX26" s="1022"/>
      <c r="CY26" s="1022"/>
      <c r="CZ26" s="1022"/>
      <c r="DA26" s="1022"/>
      <c r="DB26" s="1022"/>
      <c r="DC26" s="1022"/>
      <c r="DD26" s="1022"/>
      <c r="DE26" s="1022"/>
      <c r="DF26" s="1022"/>
      <c r="DG26" s="1022"/>
      <c r="DH26" s="1022"/>
      <c r="DI26" s="1022"/>
      <c r="DJ26" s="1022"/>
      <c r="DK26" s="1022"/>
      <c r="DL26" s="1022"/>
      <c r="DM26" s="1034"/>
      <c r="DN26" s="1022"/>
      <c r="DO26" s="1025"/>
      <c r="DP26" s="1022"/>
      <c r="DQ26" s="1035" t="s">
        <v>362</v>
      </c>
      <c r="DR26" s="1036" t="s">
        <v>361</v>
      </c>
      <c r="DS26" s="1037" t="s">
        <v>350</v>
      </c>
      <c r="DT26" s="1038" t="s">
        <v>363</v>
      </c>
      <c r="DU26" s="1035" t="s">
        <v>362</v>
      </c>
      <c r="DV26" s="1036" t="s">
        <v>361</v>
      </c>
      <c r="DW26" s="1037" t="s">
        <v>350</v>
      </c>
      <c r="DX26" s="1038" t="s">
        <v>363</v>
      </c>
      <c r="DY26" s="1035" t="s">
        <v>362</v>
      </c>
      <c r="DZ26" s="1036" t="s">
        <v>361</v>
      </c>
      <c r="EA26" s="1037" t="s">
        <v>350</v>
      </c>
      <c r="EB26" s="1038" t="s">
        <v>363</v>
      </c>
      <c r="EC26" s="1035" t="s">
        <v>362</v>
      </c>
      <c r="ED26" s="1036" t="s">
        <v>361</v>
      </c>
      <c r="EE26" s="1037" t="s">
        <v>350</v>
      </c>
      <c r="EF26" s="1038" t="s">
        <v>363</v>
      </c>
      <c r="EG26" s="1035" t="s">
        <v>362</v>
      </c>
      <c r="EH26" s="1036" t="s">
        <v>361</v>
      </c>
      <c r="EI26" s="1037" t="s">
        <v>350</v>
      </c>
      <c r="EJ26" s="1038" t="s">
        <v>363</v>
      </c>
      <c r="EK26" s="1029"/>
      <c r="EL26" s="1022"/>
      <c r="EM26" s="1022"/>
      <c r="EN26" s="1030" t="s">
        <v>89</v>
      </c>
      <c r="EO26" s="1030" t="s">
        <v>331</v>
      </c>
      <c r="EP26" s="1024" t="s">
        <v>258</v>
      </c>
      <c r="EQ26" s="1024"/>
      <c r="ER26" s="1024" t="s">
        <v>635</v>
      </c>
      <c r="ES26" s="1024"/>
      <c r="ET26" s="1024"/>
    </row>
    <row r="27" spans="3:154" s="967" customFormat="1" ht="51" customHeight="1">
      <c r="D27" s="1127">
        <v>1</v>
      </c>
      <c r="E27" s="1696"/>
      <c r="F27" s="1697"/>
      <c r="G27" s="1698"/>
      <c r="H27" s="1128"/>
      <c r="I27" s="1136"/>
      <c r="J27" s="1129"/>
      <c r="K27" s="1137"/>
      <c r="L27" s="1128"/>
      <c r="M27" s="1128"/>
      <c r="N27" s="1128"/>
      <c r="O27" s="1128"/>
      <c r="P27" s="1128"/>
      <c r="Q27" s="1259"/>
      <c r="R27" s="1260"/>
      <c r="S27" s="1261"/>
      <c r="T27" s="1130"/>
      <c r="U27" s="1127">
        <v>1</v>
      </c>
      <c r="V27" s="1128"/>
      <c r="W27" s="1128"/>
      <c r="X27" s="1128"/>
      <c r="Y27" s="1128"/>
      <c r="Z27" s="1131"/>
      <c r="AA27" s="1130"/>
      <c r="AB27" s="1130"/>
      <c r="AC27" s="1130"/>
      <c r="AD27" s="1130"/>
      <c r="AE27" s="1130"/>
      <c r="AF27" s="1130"/>
      <c r="AG27" s="1130"/>
      <c r="AH27" s="1130"/>
      <c r="AI27" s="1130"/>
      <c r="AJ27" s="1130"/>
      <c r="AK27" s="1130"/>
      <c r="AL27" s="1130"/>
      <c r="AM27" s="1130"/>
      <c r="AN27" s="1130"/>
      <c r="AO27" s="1130"/>
      <c r="AP27" s="1130"/>
      <c r="AQ27" s="1130"/>
      <c r="AR27" s="1130"/>
      <c r="AS27" s="1130"/>
      <c r="AT27" s="1130"/>
      <c r="AU27" s="1130"/>
      <c r="AV27" s="1130"/>
      <c r="AW27" s="1130"/>
      <c r="AX27" s="1130"/>
      <c r="AY27" s="1130"/>
      <c r="AZ27" s="1130"/>
      <c r="BA27" s="1130"/>
      <c r="BB27" s="1130"/>
      <c r="BC27" s="1130"/>
      <c r="BD27" s="1130"/>
      <c r="BE27" s="1130"/>
      <c r="BF27" s="1130"/>
      <c r="BG27" s="1130"/>
      <c r="BH27" s="1130"/>
      <c r="BI27" s="1130"/>
      <c r="BJ27" s="1130"/>
      <c r="BK27" s="1130"/>
      <c r="BL27" s="1130"/>
      <c r="BM27" s="1130"/>
      <c r="BN27" s="1130"/>
      <c r="BO27" s="1130"/>
      <c r="BP27" s="1130"/>
      <c r="BQ27" s="1130"/>
      <c r="BR27" s="1130"/>
      <c r="BS27" s="1130"/>
      <c r="BT27" s="1130"/>
      <c r="BU27" s="1130"/>
      <c r="BV27" s="1130"/>
      <c r="BW27" s="1130"/>
      <c r="BX27" s="1130"/>
      <c r="BY27" s="1130"/>
      <c r="BZ27" s="1130"/>
      <c r="CA27" s="1130"/>
      <c r="CB27" s="1130"/>
      <c r="CC27" s="1130"/>
      <c r="CD27" s="1130"/>
      <c r="CE27" s="1130"/>
      <c r="CF27" s="1130"/>
      <c r="CG27" s="1130"/>
      <c r="CH27" s="1130"/>
      <c r="CI27" s="1130"/>
      <c r="CJ27" s="1130"/>
      <c r="CK27" s="1130"/>
      <c r="CL27" s="1130"/>
      <c r="CM27" s="1130"/>
      <c r="CN27" s="1130"/>
      <c r="CO27" s="1130"/>
      <c r="CP27" s="1130"/>
      <c r="CQ27" s="1130"/>
      <c r="CR27" s="1130"/>
      <c r="CS27" s="1130"/>
      <c r="CT27" s="1130"/>
      <c r="CU27" s="1130"/>
      <c r="CV27" s="1130"/>
      <c r="CW27" s="1130"/>
      <c r="CX27" s="1130"/>
      <c r="CY27" s="1130"/>
      <c r="CZ27" s="1130"/>
      <c r="DA27" s="1130"/>
      <c r="DB27" s="1130"/>
      <c r="DC27" s="1130"/>
      <c r="DD27" s="1130"/>
      <c r="DE27" s="1130"/>
      <c r="DF27" s="1130"/>
      <c r="DG27" s="1130"/>
      <c r="DH27" s="1130"/>
      <c r="DI27" s="1130"/>
      <c r="DJ27" s="1130"/>
      <c r="DK27" s="1130"/>
      <c r="DL27" s="966"/>
      <c r="DM27" s="986" t="str">
        <f t="shared" ref="DM27:DM46" si="46">$F$23</f>
        <v>一般（引率者/大学生/保護者）</v>
      </c>
      <c r="DN27" s="966">
        <f t="shared" ref="DN27:DN46" si="47">H27</f>
        <v>0</v>
      </c>
      <c r="DO27" s="963">
        <f t="shared" ref="DO27:DO46" si="48">I27</f>
        <v>0</v>
      </c>
      <c r="DP27" s="966" t="e">
        <f t="array" ref="DP27">INDEX($DP$14:$DS$21,MATCH(DM27&amp;DN27&amp;DO27,$DP$14:$DP$21&amp;$DQ$14:$DQ$21&amp;$DR$14:$DR$21,0),4)</f>
        <v>#N/A</v>
      </c>
      <c r="DQ27" s="987">
        <f>COUNTIFS(L27:L46,$EP$13,DM27:DM46,$EL$14,Q27:Q46,$ER$7)-DQ28-DQ29</f>
        <v>0</v>
      </c>
      <c r="DR27" s="966">
        <f>COUNTIFS(L27:L46,$EP$13,DM27:DM46,$EL$14)-DQ27-DQ28-DR28-DR29-DQ29</f>
        <v>0</v>
      </c>
      <c r="DS27" s="966">
        <f>COUNTIFS(L27:L46,$EP$15,DM27:DM46,$EL$14,Q27:Q46,$ER$7)-DS28-DS29</f>
        <v>0</v>
      </c>
      <c r="DT27" s="988">
        <f>DT25-DS28-DS29-DS27-DT28-DT29</f>
        <v>0</v>
      </c>
      <c r="DU27" s="987">
        <f>COUNTIFS(M27:M46,$EP$13,DM27:DM46,$EL$14,Q27:Q46,$ER$7)-DU28-DU29</f>
        <v>0</v>
      </c>
      <c r="DV27" s="966">
        <f>COUNTIFS(M27:M46,$EP$13,DM27:DM46,$EL$14)-DU27-DU28-DU29-DV29-DV28</f>
        <v>0</v>
      </c>
      <c r="DW27" s="966">
        <f>COUNTIFS(M27:M46,$EP$15,DM27:DM46,$EL$14,Q27:Q46,$ER$7)-DW28-DW29</f>
        <v>0</v>
      </c>
      <c r="DX27" s="988">
        <f>DX25-DW28-DW29-DW27-DX28-DX29</f>
        <v>0</v>
      </c>
      <c r="DY27" s="987">
        <f>COUNTIFS($N27:$N46,$EP$13,$DM27:$DM46,$EL$14,$Q27:$Q46,$ER$7)-DY28-DY29</f>
        <v>0</v>
      </c>
      <c r="DZ27" s="966">
        <f>COUNTIFS($N27:$N46,$EP$13,$DM27:$DM46,$EL$14)-DY27-DY28-DY29-DZ29-DZ28</f>
        <v>0</v>
      </c>
      <c r="EA27" s="966">
        <f>COUNTIFS($N27:$N46,$EP$15,$DM27:$DM46,$EL$14,$Q27:$Q46,$ER$7)-EA28-EA29</f>
        <v>0</v>
      </c>
      <c r="EB27" s="988">
        <f t="shared" ref="EB27" si="49">EB25-EA28-EA29-EA27-EB28-EB29</f>
        <v>0</v>
      </c>
      <c r="EC27" s="987">
        <f>COUNTIFS($O27:$O46,$EP$13,$DM27:$DM46,$EL$14,$Q27:$Q46,$ER$7)-EC28-EC29</f>
        <v>0</v>
      </c>
      <c r="ED27" s="966">
        <f>COUNTIFS($O27:$O46,$EP$13,$DM27:$DM46,$EL$14)-EC27-EC28-EC29-ED29-ED28</f>
        <v>0</v>
      </c>
      <c r="EE27" s="966">
        <f>COUNTIFS($O27:$O46,$EP$15,$DM27:$DM46,$EL$14,$Q27:$Q46,$ER$7)-EE28-EE29</f>
        <v>0</v>
      </c>
      <c r="EF27" s="988">
        <f>EF25-EE28-EE29-EE27-EF28-EF29</f>
        <v>0</v>
      </c>
      <c r="EG27" s="987">
        <f>COUNTIFS($P27:$P46,$EP$13,$DM27:$DM46,$EL$14,$Q27:$Q46,$ER$7)-EG28-EG29</f>
        <v>0</v>
      </c>
      <c r="EH27" s="966">
        <f>COUNTIFS($P27:$P46,$EP$13,$DM27:$DM46,$EL$14)-EG27-EG28-EG29-EH29-EH28</f>
        <v>0</v>
      </c>
      <c r="EI27" s="966">
        <f>COUNTIFS($P27:$P46,$EP$15,$DM27:$DM46,$EL$14,$Q27:$Q46,$ER$7)-EI28-EI29</f>
        <v>0</v>
      </c>
      <c r="EJ27" s="988">
        <f>EJ25-EI28-EI29-EI27-EJ28-EJ29</f>
        <v>0</v>
      </c>
      <c r="EK27" s="980"/>
      <c r="EM27" s="971" t="s">
        <v>325</v>
      </c>
      <c r="EN27" s="989">
        <f>COUNTIFS(J27:J46,$EL$20,K27:K46,"&lt;5",H27:H46,$EP$14)</f>
        <v>0</v>
      </c>
      <c r="EO27" s="989">
        <f>COUNTIFS(J27:J46,$EL$20,K27:K46,"&lt;5",I27:I46,$DS$14)</f>
        <v>0</v>
      </c>
      <c r="EP27" s="964"/>
      <c r="EQ27" s="964"/>
      <c r="ER27" s="964" t="s">
        <v>636</v>
      </c>
      <c r="ES27" s="964"/>
      <c r="ET27" s="964"/>
    </row>
    <row r="28" spans="3:154" s="990" customFormat="1" ht="51" customHeight="1">
      <c r="D28" s="1132">
        <v>2</v>
      </c>
      <c r="E28" s="1696"/>
      <c r="F28" s="1697"/>
      <c r="G28" s="1698"/>
      <c r="H28" s="1128"/>
      <c r="I28" s="1136"/>
      <c r="J28" s="1129"/>
      <c r="K28" s="1137"/>
      <c r="L28" s="1128"/>
      <c r="M28" s="1128"/>
      <c r="N28" s="1128"/>
      <c r="O28" s="1128"/>
      <c r="P28" s="1128"/>
      <c r="Q28" s="1259"/>
      <c r="R28" s="1260"/>
      <c r="S28" s="1262"/>
      <c r="T28" s="1130"/>
      <c r="U28" s="1132">
        <v>2</v>
      </c>
      <c r="V28" s="1128"/>
      <c r="W28" s="1128"/>
      <c r="X28" s="1128"/>
      <c r="Y28" s="1128"/>
      <c r="Z28" s="1131"/>
      <c r="AA28" s="1130"/>
      <c r="AB28" s="1130"/>
      <c r="AC28" s="1130"/>
      <c r="AD28" s="1130"/>
      <c r="AE28" s="1130"/>
      <c r="AF28" s="1130"/>
      <c r="AG28" s="1130"/>
      <c r="AH28" s="1130"/>
      <c r="AI28" s="1130"/>
      <c r="AJ28" s="1130"/>
      <c r="AK28" s="1130"/>
      <c r="AL28" s="1130"/>
      <c r="AM28" s="1130"/>
      <c r="AN28" s="1130"/>
      <c r="AO28" s="1130"/>
      <c r="AP28" s="1130"/>
      <c r="AQ28" s="1130"/>
      <c r="AR28" s="1130"/>
      <c r="AS28" s="1130"/>
      <c r="AT28" s="1130"/>
      <c r="AU28" s="1130"/>
      <c r="AV28" s="1130"/>
      <c r="AW28" s="1130"/>
      <c r="AX28" s="1130"/>
      <c r="AY28" s="1130"/>
      <c r="AZ28" s="1130"/>
      <c r="BA28" s="1130"/>
      <c r="BB28" s="1130"/>
      <c r="BC28" s="1130"/>
      <c r="BD28" s="1130"/>
      <c r="BE28" s="1130"/>
      <c r="BF28" s="1130"/>
      <c r="BG28" s="1130"/>
      <c r="BH28" s="1130"/>
      <c r="BI28" s="1130"/>
      <c r="BJ28" s="1130"/>
      <c r="BK28" s="1130"/>
      <c r="BL28" s="1130"/>
      <c r="BM28" s="1130"/>
      <c r="BN28" s="1130"/>
      <c r="BO28" s="1130"/>
      <c r="BP28" s="1130"/>
      <c r="BQ28" s="1130"/>
      <c r="BR28" s="1130"/>
      <c r="BS28" s="1130"/>
      <c r="BT28" s="1130"/>
      <c r="BU28" s="1130"/>
      <c r="BV28" s="1130"/>
      <c r="BW28" s="1130"/>
      <c r="BX28" s="1130"/>
      <c r="BY28" s="1130"/>
      <c r="BZ28" s="1130"/>
      <c r="CA28" s="1130"/>
      <c r="CB28" s="1130"/>
      <c r="CC28" s="1130"/>
      <c r="CD28" s="1130"/>
      <c r="CE28" s="1130"/>
      <c r="CF28" s="1130"/>
      <c r="CG28" s="1130"/>
      <c r="CH28" s="1130"/>
      <c r="CI28" s="1130"/>
      <c r="CJ28" s="1130"/>
      <c r="CK28" s="1130"/>
      <c r="CL28" s="1130"/>
      <c r="CM28" s="1130"/>
      <c r="CN28" s="1130"/>
      <c r="CO28" s="1130"/>
      <c r="CP28" s="1130"/>
      <c r="CQ28" s="1130"/>
      <c r="CR28" s="1130"/>
      <c r="CS28" s="1130"/>
      <c r="CT28" s="1130"/>
      <c r="CU28" s="1130"/>
      <c r="CV28" s="1130"/>
      <c r="CW28" s="1130"/>
      <c r="CX28" s="1130"/>
      <c r="CY28" s="1130"/>
      <c r="CZ28" s="1130"/>
      <c r="DA28" s="1130"/>
      <c r="DB28" s="1130"/>
      <c r="DC28" s="1130"/>
      <c r="DD28" s="1130"/>
      <c r="DE28" s="1130"/>
      <c r="DF28" s="1130"/>
      <c r="DG28" s="1130"/>
      <c r="DH28" s="1130"/>
      <c r="DI28" s="1130"/>
      <c r="DJ28" s="1130"/>
      <c r="DK28" s="1130"/>
      <c r="DL28" s="966"/>
      <c r="DM28" s="986" t="str">
        <f t="shared" si="46"/>
        <v>一般（引率者/大学生/保護者）</v>
      </c>
      <c r="DN28" s="966">
        <f t="shared" si="47"/>
        <v>0</v>
      </c>
      <c r="DO28" s="963">
        <f t="shared" si="48"/>
        <v>0</v>
      </c>
      <c r="DP28" s="966" t="e">
        <f t="array" ref="DP28">INDEX($DP$14:$DS$21,MATCH(DM28&amp;DN28&amp;DO28,$DP$14:$DP$21&amp;$DQ$14:$DQ$21&amp;$DR$14:$DR$21,0),4)</f>
        <v>#N/A</v>
      </c>
      <c r="DQ28" s="1133">
        <f>COUNTIFS(L27:L46,$EO$13,DM27:DM46,$EL$14,R27:R46,$EP$7,Q27:Q46,$ER$7)</f>
        <v>0</v>
      </c>
      <c r="DR28" s="1134">
        <f>COUNTIFS(L27:L46,$EP$13,DM27:DM46,$EL$14,R27:R46,$EP$7)-DQ28</f>
        <v>0</v>
      </c>
      <c r="DS28" s="1134">
        <f>COUNTIFS(L27:L46,$EO$14,DM27:DM46,$EL$14,R27:R46,$EP$7,Q27:Q46,$ER$7)</f>
        <v>0</v>
      </c>
      <c r="DT28" s="1135">
        <f>COUNTIFS(L27:L46,$EO$14,DM27:DM46,$EL$14,R27:R46,$EP$7)-DS28</f>
        <v>0</v>
      </c>
      <c r="DU28" s="1133">
        <f>COUNTIFS(M27:M46,$EP$13,DM27:DM46,$EL$14,R27:R46,$EP$7,Q27:Q46,$ER$7)</f>
        <v>0</v>
      </c>
      <c r="DV28" s="1134">
        <f>COUNTIFS(M27:M46,$EP$13,DM27:DM46,$EL$14,R27:R46,$EP$7)-DU28</f>
        <v>0</v>
      </c>
      <c r="DW28" s="1134">
        <f>COUNTIFS(M27:M46,$EO$14,DM27:DM46,$EL$14,R27:R46,$EP$7,Q27:Q46,$ER$7)</f>
        <v>0</v>
      </c>
      <c r="DX28" s="1135">
        <f>COUNTIFS(M27:M46,$EO$14,DM27:DM46,$EL$14,R27:R46,$EP$7)-DW28</f>
        <v>0</v>
      </c>
      <c r="DY28" s="1133">
        <f>COUNTIFS($N27:$N46,$EP$13,$DM27:$DM46,$EL$14,$R27:$R46,$EP$7,$Q27:$Q46,$ER$7)</f>
        <v>0</v>
      </c>
      <c r="DZ28" s="1134">
        <f>COUNTIFS($N27:$N46,$EP$13,$DM27:$DM46,$EL$14,$R27:$R46,$EP$7)-DY28</f>
        <v>0</v>
      </c>
      <c r="EA28" s="1134">
        <f>COUNTIFS($N27:$N46,$EO$14,$DM27:$DM46,$EL$14,$R27:$R46,$EP$7,$Q27:$Q46,$ER$7)</f>
        <v>0</v>
      </c>
      <c r="EB28" s="1135">
        <f>COUNTIFS($N27:$N46,$EO$14,$DM27:$DM46,$EL$14,$R27:$R46,$EP$7)-EA28</f>
        <v>0</v>
      </c>
      <c r="EC28" s="1133">
        <f>COUNTIFS($O27:$O46,$EP$13,$DM27:$DM46,$EL$14,$R27:$R46,$EP$7,$Q27:$Q46,$ER$7)</f>
        <v>0</v>
      </c>
      <c r="ED28" s="1134">
        <f>COUNTIFS($O27:$O46,$EP$13,$DM27:$DM46,$EL$14,$R27:$R46,$EP$7)-EC28</f>
        <v>0</v>
      </c>
      <c r="EE28" s="1134">
        <f>COUNTIFS($O27:$O46,$EO$14,$DM27:$DM46,$EL$14,$R27:$R46,$EP$7,$Q27:$Q46,$ER$7)</f>
        <v>0</v>
      </c>
      <c r="EF28" s="1135">
        <f>COUNTIFS($O27:$O46,$EO$14,$DM27:$DM46,$EL$14,$R27:$R46,$EP$7)-EE28</f>
        <v>0</v>
      </c>
      <c r="EG28" s="1133">
        <f>COUNTIFS($P27:$P46,$EP$13,$DM27:$DM46,$EL$14,$R27:$R46,$EP$7,$Q27:$Q46,$ER$7)</f>
        <v>0</v>
      </c>
      <c r="EH28" s="1134">
        <f>COUNTIFS($P27:$P46,$EP$13,$DM27:$DM46,$EL$14,$R27:$R46,$EP$7)-EG28</f>
        <v>0</v>
      </c>
      <c r="EI28" s="1134">
        <f>COUNTIFS($P27:$P46,$EO$14,$DM27:$DM46,$EL$14,$R27:$R46,$EP$7,$Q27:$Q46,$ER$7)</f>
        <v>0</v>
      </c>
      <c r="EJ28" s="1135">
        <f>COUNTIFS($P27:$P46,$EO$14,$DM27:$DM46,$EL$14,$R27:$R46,$EP$7)-EI28</f>
        <v>0</v>
      </c>
      <c r="EK28" s="980" t="s">
        <v>749</v>
      </c>
      <c r="EL28" s="964">
        <f>SUM(DQ28:EB28)</f>
        <v>0</v>
      </c>
      <c r="EM28" s="971" t="s">
        <v>326</v>
      </c>
      <c r="EN28" s="989">
        <f>COUNTIFS(J27:J46,$EL$20,K27:K46,"&gt;4",H27:H46,$EP$14)</f>
        <v>0</v>
      </c>
      <c r="EO28" s="989">
        <f>COUNTIFS(J27:J46,$EL$20,K27:K46,"&gt;4",I27:I46,$DS$14)</f>
        <v>0</v>
      </c>
      <c r="EP28" s="964"/>
      <c r="EQ28" s="964"/>
      <c r="ER28" s="964" t="s">
        <v>637</v>
      </c>
      <c r="ES28" s="964"/>
      <c r="ET28" s="964"/>
    </row>
    <row r="29" spans="3:154" s="990" customFormat="1" ht="51" customHeight="1">
      <c r="D29" s="1132">
        <v>3</v>
      </c>
      <c r="E29" s="1696"/>
      <c r="F29" s="1697"/>
      <c r="G29" s="1698"/>
      <c r="H29" s="1128"/>
      <c r="I29" s="1136"/>
      <c r="J29" s="1129"/>
      <c r="K29" s="1137"/>
      <c r="L29" s="1128"/>
      <c r="M29" s="1128"/>
      <c r="N29" s="1128"/>
      <c r="O29" s="1128"/>
      <c r="P29" s="1128"/>
      <c r="Q29" s="1259"/>
      <c r="R29" s="1260"/>
      <c r="S29" s="1262"/>
      <c r="T29" s="1130"/>
      <c r="U29" s="1132">
        <v>3</v>
      </c>
      <c r="V29" s="1128"/>
      <c r="W29" s="1128"/>
      <c r="X29" s="1128"/>
      <c r="Y29" s="1128"/>
      <c r="Z29" s="1131"/>
      <c r="AA29" s="1130"/>
      <c r="AB29" s="1130"/>
      <c r="AC29" s="1130"/>
      <c r="AD29" s="1130"/>
      <c r="AE29" s="1130"/>
      <c r="AF29" s="1130"/>
      <c r="AG29" s="1130"/>
      <c r="AH29" s="1130"/>
      <c r="AI29" s="1130"/>
      <c r="AJ29" s="1130"/>
      <c r="AK29" s="1130"/>
      <c r="AL29" s="1130"/>
      <c r="AM29" s="1130"/>
      <c r="AN29" s="1130"/>
      <c r="AO29" s="1130"/>
      <c r="AP29" s="1130"/>
      <c r="AQ29" s="1130"/>
      <c r="AR29" s="1130"/>
      <c r="AS29" s="1130"/>
      <c r="AT29" s="1130"/>
      <c r="AU29" s="1130"/>
      <c r="AV29" s="1130"/>
      <c r="AW29" s="1130"/>
      <c r="AX29" s="1130"/>
      <c r="AY29" s="1130"/>
      <c r="AZ29" s="1130"/>
      <c r="BA29" s="1130"/>
      <c r="BB29" s="1130"/>
      <c r="BC29" s="1130"/>
      <c r="BD29" s="1130"/>
      <c r="BE29" s="1130"/>
      <c r="BF29" s="1130"/>
      <c r="BG29" s="1130"/>
      <c r="BH29" s="1130"/>
      <c r="BI29" s="1130"/>
      <c r="BJ29" s="1130"/>
      <c r="BK29" s="1130"/>
      <c r="BL29" s="1130"/>
      <c r="BM29" s="1130"/>
      <c r="BN29" s="1130"/>
      <c r="BO29" s="1130"/>
      <c r="BP29" s="1130"/>
      <c r="BQ29" s="1130"/>
      <c r="BR29" s="1130"/>
      <c r="BS29" s="1130"/>
      <c r="BT29" s="1130"/>
      <c r="BU29" s="1130"/>
      <c r="BV29" s="1130"/>
      <c r="BW29" s="1130"/>
      <c r="BX29" s="1130"/>
      <c r="BY29" s="1130"/>
      <c r="BZ29" s="1130"/>
      <c r="CA29" s="1130"/>
      <c r="CB29" s="1130"/>
      <c r="CC29" s="1130"/>
      <c r="CD29" s="1130"/>
      <c r="CE29" s="1130"/>
      <c r="CF29" s="1130"/>
      <c r="CG29" s="1130"/>
      <c r="CH29" s="1130"/>
      <c r="CI29" s="1130"/>
      <c r="CJ29" s="1130"/>
      <c r="CK29" s="1130"/>
      <c r="CL29" s="1130"/>
      <c r="CM29" s="1130"/>
      <c r="CN29" s="1130"/>
      <c r="CO29" s="1130"/>
      <c r="CP29" s="1130"/>
      <c r="CQ29" s="1130"/>
      <c r="CR29" s="1130"/>
      <c r="CS29" s="1130"/>
      <c r="CT29" s="1130"/>
      <c r="CU29" s="1130"/>
      <c r="CV29" s="1130"/>
      <c r="CW29" s="1130"/>
      <c r="CX29" s="1130"/>
      <c r="CY29" s="1130"/>
      <c r="CZ29" s="1130"/>
      <c r="DA29" s="1130"/>
      <c r="DB29" s="1130"/>
      <c r="DC29" s="1130"/>
      <c r="DD29" s="1130"/>
      <c r="DE29" s="1130"/>
      <c r="DF29" s="1130"/>
      <c r="DG29" s="1130"/>
      <c r="DH29" s="1130"/>
      <c r="DI29" s="1130"/>
      <c r="DJ29" s="1130"/>
      <c r="DK29" s="1130"/>
      <c r="DL29" s="966"/>
      <c r="DM29" s="986" t="str">
        <f t="shared" si="46"/>
        <v>一般（引率者/大学生/保護者）</v>
      </c>
      <c r="DN29" s="966">
        <f t="shared" si="47"/>
        <v>0</v>
      </c>
      <c r="DO29" s="963">
        <f t="shared" si="48"/>
        <v>0</v>
      </c>
      <c r="DP29" s="966" t="e">
        <f t="array" ref="DP29">INDEX($DP$14:$DS$21,MATCH(DM29&amp;DN29&amp;DO29,$DP$14:$DP$21&amp;$DQ$14:$DQ$21&amp;$DR$14:$DR$21,0),4)</f>
        <v>#N/A</v>
      </c>
      <c r="DQ29" s="991">
        <f>COUNTIFS(L27:L46,$EO$13,DM27:DM46,$EL$14,R27:R46,$EP$8,Q27:Q46,$ER$7)</f>
        <v>0</v>
      </c>
      <c r="DR29" s="992">
        <f>COUNTIFS(L27:L46,$EO$13,DM27:DM46,$EL$14,R27:R46,$EP$8)-DQ29</f>
        <v>0</v>
      </c>
      <c r="DS29" s="992">
        <f>COUNTIFS(L27:L46,$EO$14,DM27:DM46,$EL$14,R27:R46,$EP$8,Q27:Q46,$ER$7)</f>
        <v>0</v>
      </c>
      <c r="DT29" s="993">
        <f>COUNTIFS(L27:L46,$EO$14,DM27:DM46,$EL$14,R27:R46,$EP$8)-DS29</f>
        <v>0</v>
      </c>
      <c r="DU29" s="991">
        <f>COUNTIFS(M27:M46,$EO$13,DM27:DM46,$EL$14,R27:R46,$EP$8,Q27:Q46,$ER$7)</f>
        <v>0</v>
      </c>
      <c r="DV29" s="992">
        <f>COUNTIFS(M27:M46,$EO$13,DM27:DM46,$EL$14,R27:R46,$EP$8)-DU29</f>
        <v>0</v>
      </c>
      <c r="DW29" s="992">
        <f>COUNTIFS(M27:M46,$EO$14,DM27:DM46,$EL$14,R27:R46,$EP$8,Q27:Q46,$ER$7)</f>
        <v>0</v>
      </c>
      <c r="DX29" s="993">
        <f>COUNTIFS(M27:M46,$EO$14,DM27:DM46,$EL$14,R27:R46,$EP$8)-DW29</f>
        <v>0</v>
      </c>
      <c r="DY29" s="991">
        <f>COUNTIFS($N27:$N46,$EO$13,$DM27:$DM46,$EL$14,$R27:$R46,$EP$8,$Q27:$Q46,$ER$7)</f>
        <v>0</v>
      </c>
      <c r="DZ29" s="992">
        <f>COUNTIFS($N27:$N46,$EO$13,$DM27:$DM46,$EL$14,$R27:$R46,$EP$8)-DY29</f>
        <v>0</v>
      </c>
      <c r="EA29" s="992">
        <f>COUNTIFS($N27:$N46,$EO$14,$DM27:$DM46,$EL$14,$R27:$R46,$EP$8,$Q27:$Q46,$ER$7)</f>
        <v>0</v>
      </c>
      <c r="EB29" s="993">
        <f>COUNTIFS($N27:$N46,$EO$14,$DM27:$DM46,$EL$14,$R27:$R46,$EP$8)-EA29</f>
        <v>0</v>
      </c>
      <c r="EC29" s="991">
        <f>COUNTIFS($O27:$O46,$EO$13,$DM27:$DM46,$EL$14,$R27:$R46,$EP$8,$Q27:$Q46,$ER$7)</f>
        <v>0</v>
      </c>
      <c r="ED29" s="992">
        <f>COUNTIFS($O27:$O46,$EO$13,$DM27:$DM46,$EL$14,$R27:$R46,$EP$8)-EC29</f>
        <v>0</v>
      </c>
      <c r="EE29" s="992">
        <f>COUNTIFS($O27:$O46,$EO$14,$DM27:$DM46,$EL$14,$R27:$R46,$EP$8,$Q27:$Q46,$ER$7)</f>
        <v>0</v>
      </c>
      <c r="EF29" s="993">
        <f>COUNTIFS($O27:$O46,$EO$14,$DM27:$DM46,$EL$14,$R27:$R46,$EP$8)-EE29</f>
        <v>0</v>
      </c>
      <c r="EG29" s="991">
        <f>COUNTIFS($P27:$P46,$EO$13,$DM27:$DM46,$EL$14,$R27:$R46,$EP$8,$Q27:$Q46,$ER$7)</f>
        <v>0</v>
      </c>
      <c r="EH29" s="992">
        <f>COUNTIFS($P27:$P46,$EO$13,$DM27:$DM46,$EL$14,$R27:$R46,$EP$8)-EG29</f>
        <v>0</v>
      </c>
      <c r="EI29" s="992">
        <f>COUNTIFS($P27:$P46,$EO$14,$DM27:$DM46,$EL$14,$R27:$R46,$EP$8,$Q27:$Q46,$ER$7)</f>
        <v>0</v>
      </c>
      <c r="EJ29" s="993">
        <f>COUNTIFS($P27:$P46,$EO$14,$DM27:$DM46,$EL$14,$R27:$R46,$EP$8)-EI29</f>
        <v>0</v>
      </c>
      <c r="EK29" s="980" t="s">
        <v>747</v>
      </c>
      <c r="EL29" s="964">
        <f>SUM(DQ29:EB29)</f>
        <v>0</v>
      </c>
      <c r="EM29" s="964"/>
      <c r="EN29" s="989">
        <f>COUNTIFS(J27:J46,$EL$21,K27:K46,"&lt;5",H27:H46,$DS$14)</f>
        <v>0</v>
      </c>
      <c r="EO29" s="989">
        <f>COUNTIFS(J27:J46,$EL$21,K27:K46,"&lt;5",I27:I46,$DS$14)</f>
        <v>0</v>
      </c>
      <c r="EP29" s="989"/>
      <c r="EQ29" s="964"/>
      <c r="ER29" s="964"/>
      <c r="ES29" s="964"/>
      <c r="ET29" s="964"/>
    </row>
    <row r="30" spans="3:154" s="990" customFormat="1" ht="51" customHeight="1">
      <c r="D30" s="1132">
        <v>4</v>
      </c>
      <c r="E30" s="1696"/>
      <c r="F30" s="1697"/>
      <c r="G30" s="1698"/>
      <c r="H30" s="1128"/>
      <c r="I30" s="1136"/>
      <c r="J30" s="1129"/>
      <c r="K30" s="1137"/>
      <c r="L30" s="1128"/>
      <c r="M30" s="1128"/>
      <c r="N30" s="1128"/>
      <c r="O30" s="1128"/>
      <c r="P30" s="1128"/>
      <c r="Q30" s="1259"/>
      <c r="R30" s="1260"/>
      <c r="S30" s="1262"/>
      <c r="T30" s="1130"/>
      <c r="U30" s="1132">
        <v>4</v>
      </c>
      <c r="V30" s="1128"/>
      <c r="W30" s="1128"/>
      <c r="X30" s="1128"/>
      <c r="Y30" s="1128"/>
      <c r="Z30" s="1131"/>
      <c r="AA30" s="1130"/>
      <c r="AB30" s="1130"/>
      <c r="AC30" s="1130"/>
      <c r="AD30" s="1130"/>
      <c r="AE30" s="1130"/>
      <c r="AF30" s="1130"/>
      <c r="AG30" s="1130"/>
      <c r="AH30" s="1130"/>
      <c r="AI30" s="1130"/>
      <c r="AJ30" s="1130"/>
      <c r="AK30" s="1130"/>
      <c r="AL30" s="1130"/>
      <c r="AM30" s="1130"/>
      <c r="AN30" s="1130"/>
      <c r="AO30" s="1130"/>
      <c r="AP30" s="1130"/>
      <c r="AQ30" s="1130"/>
      <c r="AR30" s="1130"/>
      <c r="AS30" s="1130"/>
      <c r="AT30" s="1130"/>
      <c r="AU30" s="1130"/>
      <c r="AV30" s="1130"/>
      <c r="AW30" s="1130"/>
      <c r="AX30" s="1130"/>
      <c r="AY30" s="1130"/>
      <c r="AZ30" s="1130"/>
      <c r="BA30" s="1130"/>
      <c r="BB30" s="1130"/>
      <c r="BC30" s="1130"/>
      <c r="BD30" s="1130"/>
      <c r="BE30" s="1130"/>
      <c r="BF30" s="1130"/>
      <c r="BG30" s="1130"/>
      <c r="BH30" s="1130"/>
      <c r="BI30" s="1130"/>
      <c r="BJ30" s="1130"/>
      <c r="BK30" s="1130"/>
      <c r="BL30" s="1130"/>
      <c r="BM30" s="1130"/>
      <c r="BN30" s="1130"/>
      <c r="BO30" s="1130"/>
      <c r="BP30" s="1130"/>
      <c r="BQ30" s="1130"/>
      <c r="BR30" s="1130"/>
      <c r="BS30" s="1130"/>
      <c r="BT30" s="1130"/>
      <c r="BU30" s="1130"/>
      <c r="BV30" s="1130"/>
      <c r="BW30" s="1130"/>
      <c r="BX30" s="1130"/>
      <c r="BY30" s="1130"/>
      <c r="BZ30" s="1130"/>
      <c r="CA30" s="1130"/>
      <c r="CB30" s="1130"/>
      <c r="CC30" s="1130"/>
      <c r="CD30" s="1130"/>
      <c r="CE30" s="1130"/>
      <c r="CF30" s="1130"/>
      <c r="CG30" s="1130"/>
      <c r="CH30" s="1130"/>
      <c r="CI30" s="1130"/>
      <c r="CJ30" s="1130"/>
      <c r="CK30" s="1130"/>
      <c r="CL30" s="1130"/>
      <c r="CM30" s="1130"/>
      <c r="CN30" s="1130"/>
      <c r="CO30" s="1130"/>
      <c r="CP30" s="1130"/>
      <c r="CQ30" s="1130"/>
      <c r="CR30" s="1130"/>
      <c r="CS30" s="1130"/>
      <c r="CT30" s="1130"/>
      <c r="CU30" s="1130"/>
      <c r="CV30" s="1130"/>
      <c r="CW30" s="1130"/>
      <c r="CX30" s="1130"/>
      <c r="CY30" s="1130"/>
      <c r="CZ30" s="1130"/>
      <c r="DA30" s="1130"/>
      <c r="DB30" s="1130"/>
      <c r="DC30" s="1130"/>
      <c r="DD30" s="1130"/>
      <c r="DE30" s="1130"/>
      <c r="DF30" s="1130"/>
      <c r="DG30" s="1130"/>
      <c r="DH30" s="1130"/>
      <c r="DI30" s="1130"/>
      <c r="DJ30" s="1130"/>
      <c r="DK30" s="1130"/>
      <c r="DL30" s="966"/>
      <c r="DM30" s="986" t="str">
        <f t="shared" si="46"/>
        <v>一般（引率者/大学生/保護者）</v>
      </c>
      <c r="DN30" s="966">
        <f t="shared" si="47"/>
        <v>0</v>
      </c>
      <c r="DO30" s="963">
        <f t="shared" si="48"/>
        <v>0</v>
      </c>
      <c r="DP30" s="966" t="e">
        <f t="array" ref="DP30">INDEX($DP$14:$DS$21,MATCH(DM30&amp;DN30&amp;DO30,$DP$14:$DP$21&amp;$DQ$14:$DQ$21&amp;$DR$14:$DR$21,0),4)</f>
        <v>#N/A</v>
      </c>
      <c r="DQ30" s="994">
        <f>SUM(DQ27:DQ29)</f>
        <v>0</v>
      </c>
      <c r="DR30" s="963">
        <f>SUM(DR27:DR29)</f>
        <v>0</v>
      </c>
      <c r="DS30" s="963">
        <f>SUM(DS27:DS29)</f>
        <v>0</v>
      </c>
      <c r="DT30" s="988">
        <f>SUM(DT27:DT29)</f>
        <v>0</v>
      </c>
      <c r="DU30" s="994">
        <f>SUM(DU27:DU29)</f>
        <v>0</v>
      </c>
      <c r="DV30" s="963">
        <f>SUM(DV26:DV29)</f>
        <v>0</v>
      </c>
      <c r="DW30" s="963">
        <f>SUM(DW26:DW29)</f>
        <v>0</v>
      </c>
      <c r="DX30" s="988">
        <f>SUM(DX27:DX29)</f>
        <v>0</v>
      </c>
      <c r="DY30" s="994">
        <f t="shared" ref="DY30" si="50">SUM(DY27:DY29)</f>
        <v>0</v>
      </c>
      <c r="DZ30" s="963">
        <f t="shared" ref="DZ30:EA30" si="51">SUM(DZ26:DZ29)</f>
        <v>0</v>
      </c>
      <c r="EA30" s="963">
        <f t="shared" si="51"/>
        <v>0</v>
      </c>
      <c r="EB30" s="988">
        <f t="shared" ref="EB30" si="52">SUM(EB27:EB29)</f>
        <v>0</v>
      </c>
      <c r="EC30" s="994">
        <f>SUM(EC27:EC29)</f>
        <v>0</v>
      </c>
      <c r="ED30" s="963">
        <f>SUM(ED26:ED29)</f>
        <v>0</v>
      </c>
      <c r="EE30" s="963">
        <f>SUM(EE26:EE29)</f>
        <v>0</v>
      </c>
      <c r="EF30" s="988">
        <f>SUM(EF27:EF29)</f>
        <v>0</v>
      </c>
      <c r="EG30" s="994">
        <f>SUM(EG27:EG29)</f>
        <v>0</v>
      </c>
      <c r="EH30" s="963">
        <f>SUM(EH26:EH29)</f>
        <v>0</v>
      </c>
      <c r="EI30" s="963">
        <f>SUM(EI26:EI29)</f>
        <v>0</v>
      </c>
      <c r="EJ30" s="988">
        <f>SUM(EJ27:EJ29)</f>
        <v>0</v>
      </c>
      <c r="EK30" s="980"/>
      <c r="EL30" s="964">
        <f>SUM(DQ30:EB30)</f>
        <v>0</v>
      </c>
      <c r="EM30" s="964"/>
      <c r="EN30" s="989">
        <f>COUNTIFS(J27:J46,$EL$22,K27:K46,"&lt;5",H27:H46,$DS$14)</f>
        <v>0</v>
      </c>
      <c r="EO30" s="989">
        <f>COUNTIFS(J27:J46,$EL$22,K27:K46,"&lt;5",I27:I46,$DS$14)</f>
        <v>0</v>
      </c>
      <c r="EP30" s="989"/>
      <c r="EQ30" s="964"/>
      <c r="ER30" s="964"/>
      <c r="ES30" s="964"/>
      <c r="ET30" s="964"/>
    </row>
    <row r="31" spans="3:154" s="990" customFormat="1" ht="51" customHeight="1">
      <c r="D31" s="1132">
        <v>5</v>
      </c>
      <c r="E31" s="1696"/>
      <c r="F31" s="1697"/>
      <c r="G31" s="1698"/>
      <c r="H31" s="1128"/>
      <c r="I31" s="1136"/>
      <c r="J31" s="1129"/>
      <c r="K31" s="1137"/>
      <c r="L31" s="1128"/>
      <c r="M31" s="1128"/>
      <c r="N31" s="1128"/>
      <c r="O31" s="1128"/>
      <c r="P31" s="1128"/>
      <c r="Q31" s="1259"/>
      <c r="R31" s="1260"/>
      <c r="S31" s="1262"/>
      <c r="T31" s="1138"/>
      <c r="U31" s="1132">
        <v>5</v>
      </c>
      <c r="V31" s="1128"/>
      <c r="W31" s="1128"/>
      <c r="X31" s="1128"/>
      <c r="Y31" s="1128"/>
      <c r="Z31" s="1131"/>
      <c r="AA31" s="1130"/>
      <c r="AB31" s="1130"/>
      <c r="AC31" s="1130"/>
      <c r="AD31" s="1130"/>
      <c r="AE31" s="1130"/>
      <c r="AF31" s="1130"/>
      <c r="AG31" s="1130"/>
      <c r="AH31" s="1130"/>
      <c r="AI31" s="1130"/>
      <c r="AJ31" s="1130"/>
      <c r="AK31" s="1130"/>
      <c r="AL31" s="1130"/>
      <c r="AM31" s="1130"/>
      <c r="AN31" s="1130"/>
      <c r="AO31" s="1130"/>
      <c r="AP31" s="1130"/>
      <c r="AQ31" s="1130"/>
      <c r="AR31" s="1130"/>
      <c r="AS31" s="1130"/>
      <c r="AT31" s="1130"/>
      <c r="AU31" s="1130"/>
      <c r="AV31" s="1130"/>
      <c r="AW31" s="1130"/>
      <c r="AX31" s="1130"/>
      <c r="AY31" s="1130"/>
      <c r="AZ31" s="1130"/>
      <c r="BA31" s="1130"/>
      <c r="BB31" s="1130"/>
      <c r="BC31" s="1130"/>
      <c r="BD31" s="1130"/>
      <c r="BE31" s="1130"/>
      <c r="BF31" s="1130"/>
      <c r="BG31" s="1130"/>
      <c r="BH31" s="1130"/>
      <c r="BI31" s="1130"/>
      <c r="BJ31" s="1130"/>
      <c r="BK31" s="1130"/>
      <c r="BL31" s="1130"/>
      <c r="BM31" s="1130"/>
      <c r="BN31" s="1130"/>
      <c r="BO31" s="1130"/>
      <c r="BP31" s="1130"/>
      <c r="BQ31" s="1130"/>
      <c r="BR31" s="1130"/>
      <c r="BS31" s="1130"/>
      <c r="BT31" s="1130"/>
      <c r="BU31" s="1130"/>
      <c r="BV31" s="1130"/>
      <c r="BW31" s="1130"/>
      <c r="BX31" s="1130"/>
      <c r="BY31" s="1130"/>
      <c r="BZ31" s="1130"/>
      <c r="CA31" s="1130"/>
      <c r="CB31" s="1130"/>
      <c r="CC31" s="1130"/>
      <c r="CD31" s="1130"/>
      <c r="CE31" s="1130"/>
      <c r="CF31" s="1130"/>
      <c r="CG31" s="1130"/>
      <c r="CH31" s="1130"/>
      <c r="CI31" s="1130"/>
      <c r="CJ31" s="1130"/>
      <c r="CK31" s="1130"/>
      <c r="CL31" s="1130"/>
      <c r="CM31" s="1130"/>
      <c r="CN31" s="1130"/>
      <c r="CO31" s="1130"/>
      <c r="CP31" s="1130"/>
      <c r="CQ31" s="1130"/>
      <c r="CR31" s="1130"/>
      <c r="CS31" s="1130"/>
      <c r="CT31" s="1130"/>
      <c r="CU31" s="1130"/>
      <c r="CV31" s="1130"/>
      <c r="CW31" s="1130"/>
      <c r="CX31" s="1130"/>
      <c r="CY31" s="1130"/>
      <c r="CZ31" s="1130"/>
      <c r="DA31" s="1130"/>
      <c r="DB31" s="1130"/>
      <c r="DC31" s="1130"/>
      <c r="DD31" s="1130"/>
      <c r="DE31" s="1130"/>
      <c r="DF31" s="1130"/>
      <c r="DG31" s="1130"/>
      <c r="DH31" s="1130"/>
      <c r="DI31" s="1130"/>
      <c r="DJ31" s="1130"/>
      <c r="DK31" s="1130"/>
      <c r="DL31" s="966"/>
      <c r="DM31" s="986" t="str">
        <f t="shared" si="46"/>
        <v>一般（引率者/大学生/保護者）</v>
      </c>
      <c r="DN31" s="966">
        <f t="shared" si="47"/>
        <v>0</v>
      </c>
      <c r="DO31" s="963">
        <f t="shared" si="48"/>
        <v>0</v>
      </c>
      <c r="DP31" s="966" t="e">
        <f t="array" ref="DP31">INDEX($DP$14:$DS$21,MATCH(DM31&amp;DN31&amp;DO31,$DP$14:$DP$21&amp;$DQ$14:$DQ$21&amp;$DR$14:$DR$21,0),4)</f>
        <v>#N/A</v>
      </c>
      <c r="DQ31" s="1722">
        <f>SUM(DQ30:DT30)</f>
        <v>0</v>
      </c>
      <c r="DR31" s="1723"/>
      <c r="DS31" s="1723"/>
      <c r="DT31" s="1724"/>
      <c r="DU31" s="1722">
        <f>SUM(DU30:DX30)</f>
        <v>0</v>
      </c>
      <c r="DV31" s="1723"/>
      <c r="DW31" s="1723"/>
      <c r="DX31" s="1724"/>
      <c r="DY31" s="1722">
        <f t="shared" ref="DY31" si="53">SUM(DY30:EB30)</f>
        <v>0</v>
      </c>
      <c r="DZ31" s="1723"/>
      <c r="EA31" s="1723"/>
      <c r="EB31" s="1724"/>
      <c r="EC31" s="1722">
        <f>SUM(EC30:EF30)</f>
        <v>0</v>
      </c>
      <c r="ED31" s="1723"/>
      <c r="EE31" s="1723"/>
      <c r="EF31" s="1724"/>
      <c r="EG31" s="1722">
        <f>SUM(EG30:EJ30)</f>
        <v>0</v>
      </c>
      <c r="EH31" s="1723"/>
      <c r="EI31" s="1723"/>
      <c r="EJ31" s="1724"/>
      <c r="EK31" s="964"/>
      <c r="EL31" s="964"/>
      <c r="EM31" s="964"/>
      <c r="EN31" s="989">
        <f>SUM(EN28:EN30)</f>
        <v>0</v>
      </c>
      <c r="EO31" s="989">
        <f>SUM(EO28:EO30)</f>
        <v>0</v>
      </c>
      <c r="EP31" s="989"/>
      <c r="EQ31" s="964"/>
      <c r="ER31" s="964"/>
      <c r="ES31" s="964"/>
      <c r="ET31" s="964"/>
    </row>
    <row r="32" spans="3:154" s="990" customFormat="1" ht="51" customHeight="1">
      <c r="D32" s="1132">
        <v>6</v>
      </c>
      <c r="E32" s="1696"/>
      <c r="F32" s="1697"/>
      <c r="G32" s="1698"/>
      <c r="H32" s="1128"/>
      <c r="I32" s="1136"/>
      <c r="J32" s="1129"/>
      <c r="K32" s="1137"/>
      <c r="L32" s="1128"/>
      <c r="M32" s="1128"/>
      <c r="N32" s="1128"/>
      <c r="O32" s="1128"/>
      <c r="P32" s="1128"/>
      <c r="Q32" s="1259"/>
      <c r="R32" s="1260"/>
      <c r="S32" s="1262"/>
      <c r="T32" s="1130"/>
      <c r="U32" s="1132">
        <v>6</v>
      </c>
      <c r="V32" s="1128"/>
      <c r="W32" s="1128"/>
      <c r="X32" s="1128"/>
      <c r="Y32" s="1128"/>
      <c r="Z32" s="1131"/>
      <c r="AA32" s="1130"/>
      <c r="AB32" s="1130"/>
      <c r="AC32" s="1130"/>
      <c r="AD32" s="1130"/>
      <c r="AE32" s="1130"/>
      <c r="AF32" s="1130"/>
      <c r="AG32" s="1130"/>
      <c r="AH32" s="1130"/>
      <c r="AI32" s="1130"/>
      <c r="AJ32" s="1130"/>
      <c r="AK32" s="1130"/>
      <c r="AL32" s="1130"/>
      <c r="AM32" s="1130"/>
      <c r="AN32" s="1130"/>
      <c r="AO32" s="1130"/>
      <c r="AP32" s="1130"/>
      <c r="AQ32" s="1130"/>
      <c r="AR32" s="1130"/>
      <c r="AS32" s="1130"/>
      <c r="AT32" s="1130"/>
      <c r="AU32" s="1130"/>
      <c r="AV32" s="1130"/>
      <c r="AW32" s="1130"/>
      <c r="AX32" s="1130"/>
      <c r="AY32" s="1130"/>
      <c r="AZ32" s="1130"/>
      <c r="BA32" s="1130"/>
      <c r="BB32" s="1130"/>
      <c r="BC32" s="1130"/>
      <c r="BD32" s="1130"/>
      <c r="BE32" s="1130"/>
      <c r="BF32" s="1130"/>
      <c r="BG32" s="1130"/>
      <c r="BH32" s="1130"/>
      <c r="BI32" s="1130"/>
      <c r="BJ32" s="1130"/>
      <c r="BK32" s="1130"/>
      <c r="BL32" s="1130"/>
      <c r="BM32" s="1130"/>
      <c r="BN32" s="1130"/>
      <c r="BO32" s="1130"/>
      <c r="BP32" s="1130"/>
      <c r="BQ32" s="1130"/>
      <c r="BR32" s="1130"/>
      <c r="BS32" s="1130"/>
      <c r="BT32" s="1130"/>
      <c r="BU32" s="1130"/>
      <c r="BV32" s="1130"/>
      <c r="BW32" s="1130"/>
      <c r="BX32" s="1130"/>
      <c r="BY32" s="1130"/>
      <c r="BZ32" s="1130"/>
      <c r="CA32" s="1130"/>
      <c r="CB32" s="1130"/>
      <c r="CC32" s="1130"/>
      <c r="CD32" s="1130"/>
      <c r="CE32" s="1130"/>
      <c r="CF32" s="1130"/>
      <c r="CG32" s="1130"/>
      <c r="CH32" s="1130"/>
      <c r="CI32" s="1130"/>
      <c r="CJ32" s="1130"/>
      <c r="CK32" s="1130"/>
      <c r="CL32" s="1130"/>
      <c r="CM32" s="1130"/>
      <c r="CN32" s="1130"/>
      <c r="CO32" s="1130"/>
      <c r="CP32" s="1130"/>
      <c r="CQ32" s="1130"/>
      <c r="CR32" s="1130"/>
      <c r="CS32" s="1130"/>
      <c r="CT32" s="1130"/>
      <c r="CU32" s="1130"/>
      <c r="CV32" s="1130"/>
      <c r="CW32" s="1130"/>
      <c r="CX32" s="1130"/>
      <c r="CY32" s="1130"/>
      <c r="CZ32" s="1130"/>
      <c r="DA32" s="1130"/>
      <c r="DB32" s="1130"/>
      <c r="DC32" s="1130"/>
      <c r="DD32" s="1130"/>
      <c r="DE32" s="1130"/>
      <c r="DF32" s="1130"/>
      <c r="DG32" s="1130"/>
      <c r="DH32" s="1130"/>
      <c r="DI32" s="1130"/>
      <c r="DJ32" s="1130"/>
      <c r="DK32" s="1130"/>
      <c r="DL32" s="966"/>
      <c r="DM32" s="986" t="str">
        <f t="shared" si="46"/>
        <v>一般（引率者/大学生/保護者）</v>
      </c>
      <c r="DN32" s="966">
        <f t="shared" si="47"/>
        <v>0</v>
      </c>
      <c r="DO32" s="963">
        <f t="shared" si="48"/>
        <v>0</v>
      </c>
      <c r="DP32" s="966" t="e">
        <f t="array" ref="DP32">INDEX($DP$14:$DS$21,MATCH(DM32&amp;DN32&amp;DO32,$DP$14:$DP$21&amp;$DQ$14:$DQ$21&amp;$DR$14:$DR$21,0),4)</f>
        <v>#N/A</v>
      </c>
      <c r="DQ32" s="995">
        <f>COUNTIFS($H27:$H46,$EQ$14,$DM27:$DM46,$EL$14,$Q27:$Q46,$ER$7)</f>
        <v>0</v>
      </c>
      <c r="DR32" s="996">
        <f>COUNTIFS($I27:$I46,$EQ$14,$DM27:$DM46,$EL$14,$Q27:$Q46,$ER$7)</f>
        <v>0</v>
      </c>
      <c r="DS32" s="996">
        <f>COUNTIFS(H27:H46,$EQ$14,DM27:DM46,$EL$14)-DQ32</f>
        <v>0</v>
      </c>
      <c r="DT32" s="997">
        <f>COUNTIFS(I27:I46,$EQ$14,DM27:DM46,$EL$14)-DR32</f>
        <v>0</v>
      </c>
      <c r="DU32" s="998"/>
      <c r="DV32" s="999"/>
      <c r="DW32" s="980"/>
      <c r="DX32" s="1000"/>
      <c r="DY32" s="998"/>
      <c r="DZ32" s="999"/>
      <c r="EA32" s="980"/>
      <c r="EB32" s="1000"/>
      <c r="EC32" s="998"/>
      <c r="ED32" s="999"/>
      <c r="EE32" s="980"/>
      <c r="EF32" s="1000"/>
      <c r="EG32" s="998"/>
      <c r="EH32" s="999"/>
      <c r="EI32" s="980"/>
      <c r="EJ32" s="1000"/>
      <c r="EK32" s="964"/>
      <c r="EL32" s="964"/>
      <c r="EM32" s="966"/>
      <c r="EN32" s="966"/>
      <c r="EO32" s="989"/>
      <c r="EP32" s="989"/>
      <c r="EQ32" s="964"/>
      <c r="ER32" s="964"/>
      <c r="ES32" s="964"/>
      <c r="ET32" s="964"/>
    </row>
    <row r="33" spans="4:150" s="990" customFormat="1" ht="51" customHeight="1">
      <c r="D33" s="1132">
        <v>7</v>
      </c>
      <c r="E33" s="1696"/>
      <c r="F33" s="1697"/>
      <c r="G33" s="1698"/>
      <c r="H33" s="1128"/>
      <c r="I33" s="1136"/>
      <c r="J33" s="1129"/>
      <c r="K33" s="1137"/>
      <c r="L33" s="1128"/>
      <c r="M33" s="1128"/>
      <c r="N33" s="1128"/>
      <c r="O33" s="1128"/>
      <c r="P33" s="1128"/>
      <c r="Q33" s="1259"/>
      <c r="R33" s="1260"/>
      <c r="S33" s="1262"/>
      <c r="T33" s="1130"/>
      <c r="U33" s="1132">
        <v>7</v>
      </c>
      <c r="V33" s="1128"/>
      <c r="W33" s="1128"/>
      <c r="X33" s="1128"/>
      <c r="Y33" s="1128"/>
      <c r="Z33" s="1131"/>
      <c r="AA33" s="1130"/>
      <c r="AB33" s="1130"/>
      <c r="AC33" s="1130"/>
      <c r="AD33" s="1130"/>
      <c r="AE33" s="1130"/>
      <c r="AF33" s="1130"/>
      <c r="AG33" s="1130"/>
      <c r="AH33" s="1130"/>
      <c r="AI33" s="1130"/>
      <c r="AJ33" s="1130"/>
      <c r="AK33" s="1130"/>
      <c r="AL33" s="1130"/>
      <c r="AM33" s="1130"/>
      <c r="AN33" s="1130"/>
      <c r="AO33" s="1130"/>
      <c r="AP33" s="1130"/>
      <c r="AQ33" s="1130"/>
      <c r="AR33" s="1130"/>
      <c r="AS33" s="1130"/>
      <c r="AT33" s="1130"/>
      <c r="AU33" s="1130"/>
      <c r="AV33" s="1130"/>
      <c r="AW33" s="1130"/>
      <c r="AX33" s="1130"/>
      <c r="AY33" s="1130"/>
      <c r="AZ33" s="1130"/>
      <c r="BA33" s="1130"/>
      <c r="BB33" s="1130"/>
      <c r="BC33" s="1130"/>
      <c r="BD33" s="1130"/>
      <c r="BE33" s="1130"/>
      <c r="BF33" s="1130"/>
      <c r="BG33" s="1130"/>
      <c r="BH33" s="1130"/>
      <c r="BI33" s="1130"/>
      <c r="BJ33" s="1130"/>
      <c r="BK33" s="1130"/>
      <c r="BL33" s="1130"/>
      <c r="BM33" s="1130"/>
      <c r="BN33" s="1130"/>
      <c r="BO33" s="1130"/>
      <c r="BP33" s="1130"/>
      <c r="BQ33" s="1130"/>
      <c r="BR33" s="1130"/>
      <c r="BS33" s="1130"/>
      <c r="BT33" s="1130"/>
      <c r="BU33" s="1130"/>
      <c r="BV33" s="1130"/>
      <c r="BW33" s="1130"/>
      <c r="BX33" s="1130"/>
      <c r="BY33" s="1130"/>
      <c r="BZ33" s="1130"/>
      <c r="CA33" s="1130"/>
      <c r="CB33" s="1130"/>
      <c r="CC33" s="1130"/>
      <c r="CD33" s="1130"/>
      <c r="CE33" s="1130"/>
      <c r="CF33" s="1130"/>
      <c r="CG33" s="1130"/>
      <c r="CH33" s="1130"/>
      <c r="CI33" s="1130"/>
      <c r="CJ33" s="1130"/>
      <c r="CK33" s="1130"/>
      <c r="CL33" s="1130"/>
      <c r="CM33" s="1130"/>
      <c r="CN33" s="1130"/>
      <c r="CO33" s="1130"/>
      <c r="CP33" s="1130"/>
      <c r="CQ33" s="1130"/>
      <c r="CR33" s="1130"/>
      <c r="CS33" s="1130"/>
      <c r="CT33" s="1130"/>
      <c r="CU33" s="1130"/>
      <c r="CV33" s="1130"/>
      <c r="CW33" s="1130"/>
      <c r="CX33" s="1130"/>
      <c r="CY33" s="1130"/>
      <c r="CZ33" s="1130"/>
      <c r="DA33" s="1130"/>
      <c r="DB33" s="1130"/>
      <c r="DC33" s="1130"/>
      <c r="DD33" s="1130"/>
      <c r="DE33" s="1130"/>
      <c r="DF33" s="1130"/>
      <c r="DG33" s="1130"/>
      <c r="DH33" s="1130"/>
      <c r="DI33" s="1130"/>
      <c r="DJ33" s="1130"/>
      <c r="DK33" s="1130"/>
      <c r="DL33" s="966"/>
      <c r="DM33" s="986" t="str">
        <f t="shared" si="46"/>
        <v>一般（引率者/大学生/保護者）</v>
      </c>
      <c r="DN33" s="966">
        <f t="shared" si="47"/>
        <v>0</v>
      </c>
      <c r="DO33" s="963">
        <f t="shared" si="48"/>
        <v>0</v>
      </c>
      <c r="DP33" s="966" t="e">
        <f t="array" ref="DP33">INDEX($DP$14:$DS$21,MATCH(DM33&amp;DN33&amp;DO33,$DP$14:$DP$21&amp;$DQ$14:$DQ$21&amp;$DR$14:$DR$21,0),4)</f>
        <v>#N/A</v>
      </c>
      <c r="DQ33" s="1001"/>
      <c r="DR33" s="966">
        <f>COUNTIFS(L27:L46,$EP$13,DM27:DM46,$EL$15)</f>
        <v>0</v>
      </c>
      <c r="DS33" s="966">
        <f>SUM(DR35:DT35)</f>
        <v>0</v>
      </c>
      <c r="DT33" s="988">
        <f>COUNTIFS($L27:$L46,$EP$15,DM27:DM46,$EL$15)</f>
        <v>0</v>
      </c>
      <c r="DU33" s="987">
        <f>COUNTIFS($M27:$M46,$EP$13,$DM27:$DM46,$EL$14)</f>
        <v>0</v>
      </c>
      <c r="DV33" s="966">
        <f>COUNTIFS($R27:$R46,$EP$13,$DM27:$DM46,$EL$14)</f>
        <v>0</v>
      </c>
      <c r="DW33" s="966">
        <f>SUM(DV35:DX35)</f>
        <v>0</v>
      </c>
      <c r="DX33" s="988">
        <f>COUNTIFS($M27:$M46,$EP$15,$DM27:$DM46,$EL$15)</f>
        <v>0</v>
      </c>
      <c r="DY33" s="987">
        <f>COUNTIFS($N27:$N46,$EP$13,$DM27:$DM46,$EL$14)</f>
        <v>0</v>
      </c>
      <c r="DZ33" s="966">
        <f>COUNTIFS($R27:$R46,$EP$13,$DM27:$DM46,$EL$14)</f>
        <v>0</v>
      </c>
      <c r="EA33" s="966">
        <f>SUM(DZ35:EB35)</f>
        <v>0</v>
      </c>
      <c r="EB33" s="988">
        <f>COUNTIFS($N27:$N46,$EP$15,$DM27:$DM46,$EL$15)</f>
        <v>0</v>
      </c>
      <c r="EC33" s="987">
        <f>COUNTIFS($O27:$O46,$EP$13,$DM27:$DM46,$EL$14)</f>
        <v>0</v>
      </c>
      <c r="ED33" s="966">
        <f>COUNTIFS($R27:$R46,$EP$13,$DM27:$DM46,$EL$14)</f>
        <v>0</v>
      </c>
      <c r="EE33" s="966">
        <f>SUM(ED35:EF35)</f>
        <v>0</v>
      </c>
      <c r="EF33" s="988">
        <f>COUNTIFS($O27:$O46,$EP$15,$DM27:$DM46,$EL$15)</f>
        <v>0</v>
      </c>
      <c r="EG33" s="987">
        <f>COUNTIFS($P27:$P46,$EP$13,$DM27:$DM46,$EL$14)</f>
        <v>0</v>
      </c>
      <c r="EH33" s="966">
        <f>COUNTIFS($R27:$R46,$EP$13,$DM27:$DM46,$EL$14)</f>
        <v>0</v>
      </c>
      <c r="EI33" s="966">
        <f t="shared" ref="EI33" si="54">SUM(EH35:EJ35)</f>
        <v>0</v>
      </c>
      <c r="EJ33" s="988">
        <f>COUNTIFS($P27:$P46,$EP$15,$DM27:$DM46,$EL$15)</f>
        <v>0</v>
      </c>
      <c r="EK33" s="1774" t="s">
        <v>532</v>
      </c>
      <c r="EL33" s="964"/>
      <c r="EM33" s="966"/>
      <c r="EN33" s="964"/>
      <c r="EO33" s="964"/>
      <c r="EP33" s="963"/>
      <c r="EQ33" s="964"/>
      <c r="ER33" s="964"/>
      <c r="ES33" s="964"/>
      <c r="ET33" s="964"/>
    </row>
    <row r="34" spans="4:150" s="990" customFormat="1" ht="51" customHeight="1">
      <c r="D34" s="1132">
        <v>8</v>
      </c>
      <c r="E34" s="1696"/>
      <c r="F34" s="1697"/>
      <c r="G34" s="1698"/>
      <c r="H34" s="1128"/>
      <c r="I34" s="1136"/>
      <c r="J34" s="1129"/>
      <c r="K34" s="1137"/>
      <c r="L34" s="1128"/>
      <c r="M34" s="1128"/>
      <c r="N34" s="1128"/>
      <c r="O34" s="1128"/>
      <c r="P34" s="1128"/>
      <c r="Q34" s="1259"/>
      <c r="R34" s="1260"/>
      <c r="S34" s="1262"/>
      <c r="T34" s="1130"/>
      <c r="U34" s="1132">
        <v>8</v>
      </c>
      <c r="V34" s="1128"/>
      <c r="W34" s="1128"/>
      <c r="X34" s="1128"/>
      <c r="Y34" s="1128"/>
      <c r="Z34" s="1131"/>
      <c r="AA34" s="1130"/>
      <c r="AB34" s="1130"/>
      <c r="AC34" s="1130"/>
      <c r="AD34" s="1130"/>
      <c r="AE34" s="1130"/>
      <c r="AF34" s="1130"/>
      <c r="AG34" s="1130"/>
      <c r="AH34" s="1130"/>
      <c r="AI34" s="1130"/>
      <c r="AJ34" s="1130"/>
      <c r="AK34" s="1130"/>
      <c r="AL34" s="1130"/>
      <c r="AM34" s="1130"/>
      <c r="AN34" s="1130"/>
      <c r="AO34" s="1130"/>
      <c r="AP34" s="1130"/>
      <c r="AQ34" s="1130"/>
      <c r="AR34" s="1130"/>
      <c r="AS34" s="1130"/>
      <c r="AT34" s="1130"/>
      <c r="AU34" s="1130"/>
      <c r="AV34" s="1130"/>
      <c r="AW34" s="1130"/>
      <c r="AX34" s="1130"/>
      <c r="AY34" s="1130"/>
      <c r="AZ34" s="1130"/>
      <c r="BA34" s="1130"/>
      <c r="BB34" s="1130"/>
      <c r="BC34" s="1130"/>
      <c r="BD34" s="1130"/>
      <c r="BE34" s="1130"/>
      <c r="BF34" s="1130"/>
      <c r="BG34" s="1130"/>
      <c r="BH34" s="1130"/>
      <c r="BI34" s="1130"/>
      <c r="BJ34" s="1130"/>
      <c r="BK34" s="1130"/>
      <c r="BL34" s="1130"/>
      <c r="BM34" s="1130"/>
      <c r="BN34" s="1130"/>
      <c r="BO34" s="1130"/>
      <c r="BP34" s="1130"/>
      <c r="BQ34" s="1130"/>
      <c r="BR34" s="1130"/>
      <c r="BS34" s="1130"/>
      <c r="BT34" s="1130"/>
      <c r="BU34" s="1130"/>
      <c r="BV34" s="1130"/>
      <c r="BW34" s="1130"/>
      <c r="BX34" s="1130"/>
      <c r="BY34" s="1130"/>
      <c r="BZ34" s="1130"/>
      <c r="CA34" s="1130"/>
      <c r="CB34" s="1130"/>
      <c r="CC34" s="1130"/>
      <c r="CD34" s="1130"/>
      <c r="CE34" s="1130"/>
      <c r="CF34" s="1130"/>
      <c r="CG34" s="1130"/>
      <c r="CH34" s="1130"/>
      <c r="CI34" s="1130"/>
      <c r="CJ34" s="1130"/>
      <c r="CK34" s="1130"/>
      <c r="CL34" s="1130"/>
      <c r="CM34" s="1130"/>
      <c r="CN34" s="1130"/>
      <c r="CO34" s="1130"/>
      <c r="CP34" s="1130"/>
      <c r="CQ34" s="1130"/>
      <c r="CR34" s="1130"/>
      <c r="CS34" s="1130"/>
      <c r="CT34" s="1130"/>
      <c r="CU34" s="1130"/>
      <c r="CV34" s="1130"/>
      <c r="CW34" s="1130"/>
      <c r="CX34" s="1130"/>
      <c r="CY34" s="1130"/>
      <c r="CZ34" s="1130"/>
      <c r="DA34" s="1130"/>
      <c r="DB34" s="1130"/>
      <c r="DC34" s="1130"/>
      <c r="DD34" s="1130"/>
      <c r="DE34" s="1130"/>
      <c r="DF34" s="1130"/>
      <c r="DG34" s="1130"/>
      <c r="DH34" s="1130"/>
      <c r="DI34" s="1130"/>
      <c r="DJ34" s="1130"/>
      <c r="DK34" s="1130"/>
      <c r="DL34" s="966"/>
      <c r="DM34" s="986" t="str">
        <f t="shared" si="46"/>
        <v>一般（引率者/大学生/保護者）</v>
      </c>
      <c r="DN34" s="966">
        <f t="shared" si="47"/>
        <v>0</v>
      </c>
      <c r="DO34" s="963">
        <f t="shared" si="48"/>
        <v>0</v>
      </c>
      <c r="DP34" s="966" t="e">
        <f t="array" ref="DP34">INDEX($DP$14:$DS$21,MATCH(DM34&amp;DN34&amp;DO34,$DP$14:$DP$21&amp;$DQ$14:$DQ$21&amp;$DR$14:$DR$21,0),4)</f>
        <v>#N/A</v>
      </c>
      <c r="DQ34" s="979"/>
      <c r="DR34" s="1002" t="s">
        <v>364</v>
      </c>
      <c r="DS34" s="977"/>
      <c r="DT34" s="978" t="s">
        <v>365</v>
      </c>
      <c r="DU34" s="979"/>
      <c r="DV34" s="1002" t="s">
        <v>364</v>
      </c>
      <c r="DW34" s="977"/>
      <c r="DX34" s="978" t="s">
        <v>365</v>
      </c>
      <c r="DY34" s="979"/>
      <c r="DZ34" s="1002" t="s">
        <v>364</v>
      </c>
      <c r="EA34" s="977"/>
      <c r="EB34" s="978" t="s">
        <v>365</v>
      </c>
      <c r="EC34" s="979"/>
      <c r="ED34" s="1002" t="s">
        <v>364</v>
      </c>
      <c r="EE34" s="977"/>
      <c r="EF34" s="978" t="s">
        <v>365</v>
      </c>
      <c r="EG34" s="979"/>
      <c r="EH34" s="1002" t="s">
        <v>364</v>
      </c>
      <c r="EI34" s="977"/>
      <c r="EJ34" s="978" t="s">
        <v>365</v>
      </c>
      <c r="EK34" s="1774"/>
      <c r="EL34" s="964"/>
      <c r="EM34" s="966"/>
      <c r="EN34" s="964" t="s">
        <v>351</v>
      </c>
      <c r="EO34" s="964"/>
      <c r="EP34" s="963"/>
      <c r="EQ34" s="964"/>
      <c r="ER34" s="964"/>
      <c r="ES34" s="964"/>
      <c r="ET34" s="964"/>
    </row>
    <row r="35" spans="4:150" s="990" customFormat="1" ht="51" customHeight="1">
      <c r="D35" s="1132">
        <v>9</v>
      </c>
      <c r="E35" s="1696"/>
      <c r="F35" s="1697"/>
      <c r="G35" s="1698"/>
      <c r="H35" s="1128"/>
      <c r="I35" s="1136"/>
      <c r="J35" s="1129"/>
      <c r="K35" s="1137"/>
      <c r="L35" s="1128"/>
      <c r="M35" s="1128"/>
      <c r="N35" s="1128"/>
      <c r="O35" s="1128"/>
      <c r="P35" s="1128"/>
      <c r="Q35" s="1259"/>
      <c r="R35" s="1260"/>
      <c r="S35" s="1262"/>
      <c r="T35" s="1130"/>
      <c r="U35" s="1132">
        <v>9</v>
      </c>
      <c r="V35" s="1128"/>
      <c r="W35" s="1128"/>
      <c r="X35" s="1128"/>
      <c r="Y35" s="1128"/>
      <c r="Z35" s="1131"/>
      <c r="AA35" s="1130"/>
      <c r="AB35" s="1130"/>
      <c r="AC35" s="1130"/>
      <c r="AD35" s="1130"/>
      <c r="AE35" s="1130"/>
      <c r="AF35" s="1130"/>
      <c r="AG35" s="1130"/>
      <c r="AH35" s="1130"/>
      <c r="AI35" s="1130"/>
      <c r="AJ35" s="1130"/>
      <c r="AK35" s="1130"/>
      <c r="AL35" s="1130"/>
      <c r="AM35" s="1130"/>
      <c r="AN35" s="1130"/>
      <c r="AO35" s="1130"/>
      <c r="AP35" s="1130"/>
      <c r="AQ35" s="1130"/>
      <c r="AR35" s="1130"/>
      <c r="AS35" s="1130"/>
      <c r="AT35" s="1130"/>
      <c r="AU35" s="1130"/>
      <c r="AV35" s="1130"/>
      <c r="AW35" s="1130"/>
      <c r="AX35" s="1130"/>
      <c r="AY35" s="1130"/>
      <c r="AZ35" s="1130"/>
      <c r="BA35" s="1130"/>
      <c r="BB35" s="1130"/>
      <c r="BC35" s="1130"/>
      <c r="BD35" s="1130"/>
      <c r="BE35" s="1130"/>
      <c r="BF35" s="1130"/>
      <c r="BG35" s="1130"/>
      <c r="BH35" s="1130"/>
      <c r="BI35" s="1130"/>
      <c r="BJ35" s="1130"/>
      <c r="BK35" s="1130"/>
      <c r="BL35" s="1130"/>
      <c r="BM35" s="1130"/>
      <c r="BN35" s="1130"/>
      <c r="BO35" s="1130"/>
      <c r="BP35" s="1130"/>
      <c r="BQ35" s="1130"/>
      <c r="BR35" s="1130"/>
      <c r="BS35" s="1130"/>
      <c r="BT35" s="1130"/>
      <c r="BU35" s="1130"/>
      <c r="BV35" s="1130"/>
      <c r="BW35" s="1130"/>
      <c r="BX35" s="1130"/>
      <c r="BY35" s="1130"/>
      <c r="BZ35" s="1130"/>
      <c r="CA35" s="1130"/>
      <c r="CB35" s="1130"/>
      <c r="CC35" s="1130"/>
      <c r="CD35" s="1130"/>
      <c r="CE35" s="1130"/>
      <c r="CF35" s="1130"/>
      <c r="CG35" s="1130"/>
      <c r="CH35" s="1130"/>
      <c r="CI35" s="1130"/>
      <c r="CJ35" s="1130"/>
      <c r="CK35" s="1130"/>
      <c r="CL35" s="1130"/>
      <c r="CM35" s="1130"/>
      <c r="CN35" s="1130"/>
      <c r="CO35" s="1130"/>
      <c r="CP35" s="1130"/>
      <c r="CQ35" s="1130"/>
      <c r="CR35" s="1130"/>
      <c r="CS35" s="1130"/>
      <c r="CT35" s="1130"/>
      <c r="CU35" s="1130"/>
      <c r="CV35" s="1130"/>
      <c r="CW35" s="1130"/>
      <c r="CX35" s="1130"/>
      <c r="CY35" s="1130"/>
      <c r="CZ35" s="1130"/>
      <c r="DA35" s="1130"/>
      <c r="DB35" s="1130"/>
      <c r="DC35" s="1130"/>
      <c r="DD35" s="1130"/>
      <c r="DE35" s="1130"/>
      <c r="DF35" s="1130"/>
      <c r="DG35" s="1130"/>
      <c r="DH35" s="1130"/>
      <c r="DI35" s="1130"/>
      <c r="DJ35" s="1130"/>
      <c r="DK35" s="1130"/>
      <c r="DL35" s="966"/>
      <c r="DM35" s="986" t="str">
        <f t="shared" si="46"/>
        <v>一般（引率者/大学生/保護者）</v>
      </c>
      <c r="DN35" s="966">
        <f t="shared" si="47"/>
        <v>0</v>
      </c>
      <c r="DO35" s="963">
        <f t="shared" si="48"/>
        <v>0</v>
      </c>
      <c r="DP35" s="966" t="e">
        <f t="array" ref="DP35">INDEX($DP$14:$DS$21,MATCH(DM35&amp;DN35&amp;DO35,$DP$14:$DP$21&amp;$DQ$14:$DQ$21&amp;$DR$14:$DR$21,0),4)</f>
        <v>#N/A</v>
      </c>
      <c r="DQ35" s="987"/>
      <c r="DR35" s="966">
        <f>COUNTIFS(L27:L46,$EP$13,DM27:DM46,$EL$15)-DQ35-DQ36-DR36-DR37-DS35-DQ37</f>
        <v>0</v>
      </c>
      <c r="DS35" s="966"/>
      <c r="DT35" s="988">
        <f>DT33-DS36-DS37-DS35-DT36-DT37</f>
        <v>0</v>
      </c>
      <c r="DU35" s="987"/>
      <c r="DV35" s="966">
        <f>COUNTIFS($M27:$M46,$EP$13,$DM27:$DM46,$EL$15)-DU35-DU36-DU37-DV37-DV36</f>
        <v>0</v>
      </c>
      <c r="DW35" s="966"/>
      <c r="DX35" s="988">
        <f>DX33-DW36-DW37-DW35-DX36-DX37</f>
        <v>0</v>
      </c>
      <c r="DY35" s="987"/>
      <c r="DZ35" s="966">
        <f>COUNTIFS($N27:$N46,$EP$13,$DM27:$DM46,$EL$15)-DY35-DY36-DY37-DZ37-DZ36</f>
        <v>0</v>
      </c>
      <c r="EA35" s="966"/>
      <c r="EB35" s="988">
        <f>EB33-EA36-EA37-EA35-EB36-EB37</f>
        <v>0</v>
      </c>
      <c r="EC35" s="987"/>
      <c r="ED35" s="966">
        <f>COUNTIFS($O27:$O46,$EP$13,$DM27:$DM46,$EL$15)-EC35-EC36-EC37-ED37-ED36</f>
        <v>0</v>
      </c>
      <c r="EE35" s="966"/>
      <c r="EF35" s="988">
        <f>EF33-EE36-EE37-EE35-EF36-EF37</f>
        <v>0</v>
      </c>
      <c r="EG35" s="987"/>
      <c r="EH35" s="966">
        <f>COUNTIFS($P27:$P46,$EP$13,$DM27:$DM46,$EL$15)-EG35-EG36-EG37-EH37-EH36</f>
        <v>0</v>
      </c>
      <c r="EI35" s="966"/>
      <c r="EJ35" s="988">
        <f>EJ33-EI36-EI37-EI35-EJ36-EJ37</f>
        <v>0</v>
      </c>
      <c r="EK35" s="1774"/>
      <c r="EL35" s="964"/>
      <c r="EM35" s="966"/>
      <c r="EN35" s="964" t="s">
        <v>352</v>
      </c>
      <c r="EO35" s="964"/>
      <c r="EP35" s="963"/>
      <c r="EQ35" s="964"/>
      <c r="ER35" s="964"/>
      <c r="ES35" s="964"/>
      <c r="ET35" s="964"/>
    </row>
    <row r="36" spans="4:150" s="990" customFormat="1" ht="51" customHeight="1">
      <c r="D36" s="1132">
        <v>10</v>
      </c>
      <c r="E36" s="1696"/>
      <c r="F36" s="1697"/>
      <c r="G36" s="1698"/>
      <c r="H36" s="1128"/>
      <c r="I36" s="1136"/>
      <c r="J36" s="1129"/>
      <c r="K36" s="1137"/>
      <c r="L36" s="1128"/>
      <c r="M36" s="1128"/>
      <c r="N36" s="1128"/>
      <c r="O36" s="1128"/>
      <c r="P36" s="1128"/>
      <c r="Q36" s="1259"/>
      <c r="R36" s="1260"/>
      <c r="S36" s="1262"/>
      <c r="T36" s="1138"/>
      <c r="U36" s="1132">
        <v>10</v>
      </c>
      <c r="V36" s="1128"/>
      <c r="W36" s="1128"/>
      <c r="X36" s="1128"/>
      <c r="Y36" s="1128"/>
      <c r="Z36" s="1131"/>
      <c r="AA36" s="1130"/>
      <c r="AB36" s="1130"/>
      <c r="AC36" s="1130"/>
      <c r="AD36" s="1130"/>
      <c r="AE36" s="1130"/>
      <c r="AF36" s="1130"/>
      <c r="AG36" s="1130"/>
      <c r="AH36" s="1130"/>
      <c r="AI36" s="1130"/>
      <c r="AJ36" s="1130"/>
      <c r="AK36" s="1130"/>
      <c r="AL36" s="1130"/>
      <c r="AM36" s="1130"/>
      <c r="AN36" s="1130"/>
      <c r="AO36" s="1130"/>
      <c r="AP36" s="1130"/>
      <c r="AQ36" s="1130"/>
      <c r="AR36" s="1130"/>
      <c r="AS36" s="1130"/>
      <c r="AT36" s="1130"/>
      <c r="AU36" s="1130"/>
      <c r="AV36" s="1130"/>
      <c r="AW36" s="1130"/>
      <c r="AX36" s="1130"/>
      <c r="AY36" s="1130"/>
      <c r="AZ36" s="1130"/>
      <c r="BA36" s="1130"/>
      <c r="BB36" s="1130"/>
      <c r="BC36" s="1130"/>
      <c r="BD36" s="1130"/>
      <c r="BE36" s="1130"/>
      <c r="BF36" s="1130"/>
      <c r="BG36" s="1130"/>
      <c r="BH36" s="1130"/>
      <c r="BI36" s="1130"/>
      <c r="BJ36" s="1130"/>
      <c r="BK36" s="1130"/>
      <c r="BL36" s="1130"/>
      <c r="BM36" s="1130"/>
      <c r="BN36" s="1130"/>
      <c r="BO36" s="1130"/>
      <c r="BP36" s="1130"/>
      <c r="BQ36" s="1130"/>
      <c r="BR36" s="1130"/>
      <c r="BS36" s="1130"/>
      <c r="BT36" s="1130"/>
      <c r="BU36" s="1130"/>
      <c r="BV36" s="1130"/>
      <c r="BW36" s="1130"/>
      <c r="BX36" s="1130"/>
      <c r="BY36" s="1130"/>
      <c r="BZ36" s="1130"/>
      <c r="CA36" s="1130"/>
      <c r="CB36" s="1130"/>
      <c r="CC36" s="1130"/>
      <c r="CD36" s="1130"/>
      <c r="CE36" s="1130"/>
      <c r="CF36" s="1130"/>
      <c r="CG36" s="1130"/>
      <c r="CH36" s="1130"/>
      <c r="CI36" s="1130"/>
      <c r="CJ36" s="1130"/>
      <c r="CK36" s="1130"/>
      <c r="CL36" s="1130"/>
      <c r="CM36" s="1130"/>
      <c r="CN36" s="1130"/>
      <c r="CO36" s="1130"/>
      <c r="CP36" s="1130"/>
      <c r="CQ36" s="1130"/>
      <c r="CR36" s="1130"/>
      <c r="CS36" s="1130"/>
      <c r="CT36" s="1130"/>
      <c r="CU36" s="1130"/>
      <c r="CV36" s="1130"/>
      <c r="CW36" s="1130"/>
      <c r="CX36" s="1130"/>
      <c r="CY36" s="1130"/>
      <c r="CZ36" s="1130"/>
      <c r="DA36" s="1130"/>
      <c r="DB36" s="1130"/>
      <c r="DC36" s="1130"/>
      <c r="DD36" s="1130"/>
      <c r="DE36" s="1130"/>
      <c r="DF36" s="1130"/>
      <c r="DG36" s="1130"/>
      <c r="DH36" s="1130"/>
      <c r="DI36" s="1130"/>
      <c r="DJ36" s="1130"/>
      <c r="DK36" s="1130"/>
      <c r="DL36" s="966"/>
      <c r="DM36" s="986" t="str">
        <f t="shared" si="46"/>
        <v>一般（引率者/大学生/保護者）</v>
      </c>
      <c r="DN36" s="966">
        <f t="shared" si="47"/>
        <v>0</v>
      </c>
      <c r="DO36" s="963">
        <f t="shared" si="48"/>
        <v>0</v>
      </c>
      <c r="DP36" s="966" t="e">
        <f t="array" ref="DP36">INDEX($DP$14:$DS$21,MATCH(DM36&amp;DN36&amp;DO36,$DP$14:$DP$21&amp;$DQ$14:$DQ$21&amp;$DR$14:$DR$21,0),4)</f>
        <v>#N/A</v>
      </c>
      <c r="DQ36" s="1003"/>
      <c r="DR36" s="1004">
        <f>COUNTIFS(L27:L46,$EP$13,DM27:DM46,$EL$15,R27:R46,$EP$7)-DQ36</f>
        <v>0</v>
      </c>
      <c r="DS36" s="1004"/>
      <c r="DT36" s="1005">
        <f>COUNTIFS(L27:L46,$EO$14,DM27:DM46,$EL$15,R27:R46,$EP$7)-DS36</f>
        <v>0</v>
      </c>
      <c r="DU36" s="1003"/>
      <c r="DV36" s="1004">
        <f>COUNTIFS($M27:$M46,$EP$13,$DM27:$DM46,$EL$15,$R27:$R46,$EP$7)-DU36</f>
        <v>0</v>
      </c>
      <c r="DW36" s="1004"/>
      <c r="DX36" s="1005">
        <f>COUNTIFS($M27:$M46,$EO$14,$DM27:$DM46,$EL$15,$R27:$R46,$EP$7)-DW36</f>
        <v>0</v>
      </c>
      <c r="DY36" s="1003"/>
      <c r="DZ36" s="1004">
        <f>COUNTIFS($N27:$N46,$EP$13,$DM27:$DM46,$EL$15,$R27:$R46,$EP$7)-DY36</f>
        <v>0</v>
      </c>
      <c r="EA36" s="1004"/>
      <c r="EB36" s="1005">
        <f>COUNTIFS($N27:$N46,$EO$14,$DM27:$DM46,$EL$15,$R27:$R46,$EP$7)-EA36</f>
        <v>0</v>
      </c>
      <c r="EC36" s="1003"/>
      <c r="ED36" s="1004">
        <f>COUNTIFS($O27:$O46,$EP$13,$DM27:$DM46,$EL$15,$R27:$R46,$EP$7)-EC36</f>
        <v>0</v>
      </c>
      <c r="EE36" s="1004"/>
      <c r="EF36" s="1005">
        <f>COUNTIFS($O27:$O46,$EO$14,$DM27:$DM46,$EL$15,$R27:$R46,$EP$7)-EE36</f>
        <v>0</v>
      </c>
      <c r="EG36" s="1003"/>
      <c r="EH36" s="1004">
        <f>COUNTIFS($P27:$P46,$EP$13,$DM27:$DM46,$EL$15,$R27:$R46,$EP$7)-EG36</f>
        <v>0</v>
      </c>
      <c r="EI36" s="1004"/>
      <c r="EJ36" s="1005">
        <f>COUNTIFS($P27:$P46,$EO$14,$DM27:$DM46,$EL$15,$R27:$R46,$EP$7)-EI36</f>
        <v>0</v>
      </c>
      <c r="EK36" s="1006" t="s">
        <v>744</v>
      </c>
      <c r="EL36" s="964"/>
      <c r="EM36" s="966"/>
      <c r="EN36" s="964" t="s">
        <v>353</v>
      </c>
      <c r="EO36" s="964"/>
      <c r="EP36" s="963"/>
      <c r="EQ36" s="964"/>
      <c r="ER36" s="964"/>
      <c r="ES36" s="964"/>
      <c r="ET36" s="964"/>
    </row>
    <row r="37" spans="4:150" s="990" customFormat="1" ht="51" customHeight="1">
      <c r="D37" s="1132">
        <v>11</v>
      </c>
      <c r="E37" s="1696"/>
      <c r="F37" s="1697"/>
      <c r="G37" s="1698"/>
      <c r="H37" s="1128"/>
      <c r="I37" s="1136"/>
      <c r="J37" s="1129"/>
      <c r="K37" s="1137"/>
      <c r="L37" s="1128"/>
      <c r="M37" s="1128"/>
      <c r="N37" s="1128"/>
      <c r="O37" s="1128"/>
      <c r="P37" s="1128"/>
      <c r="Q37" s="1259"/>
      <c r="R37" s="1260"/>
      <c r="S37" s="1262"/>
      <c r="T37" s="1130"/>
      <c r="U37" s="1132">
        <v>11</v>
      </c>
      <c r="V37" s="1128"/>
      <c r="W37" s="1128"/>
      <c r="X37" s="1128"/>
      <c r="Y37" s="1128"/>
      <c r="Z37" s="1131"/>
      <c r="AA37" s="1130"/>
      <c r="AB37" s="1130"/>
      <c r="AC37" s="1130"/>
      <c r="AD37" s="1130"/>
      <c r="AE37" s="1130"/>
      <c r="AF37" s="1130"/>
      <c r="AG37" s="1130"/>
      <c r="AH37" s="1130"/>
      <c r="AI37" s="1130"/>
      <c r="AJ37" s="1130"/>
      <c r="AK37" s="1130"/>
      <c r="AL37" s="1130"/>
      <c r="AM37" s="1130"/>
      <c r="AN37" s="1130"/>
      <c r="AO37" s="1130"/>
      <c r="AP37" s="1130"/>
      <c r="AQ37" s="1130"/>
      <c r="AR37" s="1130"/>
      <c r="AS37" s="1130"/>
      <c r="AT37" s="1130"/>
      <c r="AU37" s="1130"/>
      <c r="AV37" s="1130"/>
      <c r="AW37" s="1130"/>
      <c r="AX37" s="1130"/>
      <c r="AY37" s="1130"/>
      <c r="AZ37" s="1130"/>
      <c r="BA37" s="1130"/>
      <c r="BB37" s="1130"/>
      <c r="BC37" s="1130"/>
      <c r="BD37" s="1130"/>
      <c r="BE37" s="1130"/>
      <c r="BF37" s="1130"/>
      <c r="BG37" s="1130"/>
      <c r="BH37" s="1130"/>
      <c r="BI37" s="1130"/>
      <c r="BJ37" s="1130"/>
      <c r="BK37" s="1130"/>
      <c r="BL37" s="1130"/>
      <c r="BM37" s="1130"/>
      <c r="BN37" s="1130"/>
      <c r="BO37" s="1130"/>
      <c r="BP37" s="1130"/>
      <c r="BQ37" s="1130"/>
      <c r="BR37" s="1130"/>
      <c r="BS37" s="1130"/>
      <c r="BT37" s="1130"/>
      <c r="BU37" s="1130"/>
      <c r="BV37" s="1130"/>
      <c r="BW37" s="1130"/>
      <c r="BX37" s="1130"/>
      <c r="BY37" s="1130"/>
      <c r="BZ37" s="1130"/>
      <c r="CA37" s="1130"/>
      <c r="CB37" s="1130"/>
      <c r="CC37" s="1130"/>
      <c r="CD37" s="1130"/>
      <c r="CE37" s="1130"/>
      <c r="CF37" s="1130"/>
      <c r="CG37" s="1130"/>
      <c r="CH37" s="1130"/>
      <c r="CI37" s="1130"/>
      <c r="CJ37" s="1130"/>
      <c r="CK37" s="1130"/>
      <c r="CL37" s="1130"/>
      <c r="CM37" s="1130"/>
      <c r="CN37" s="1130"/>
      <c r="CO37" s="1130"/>
      <c r="CP37" s="1130"/>
      <c r="CQ37" s="1130"/>
      <c r="CR37" s="1130"/>
      <c r="CS37" s="1130"/>
      <c r="CT37" s="1130"/>
      <c r="CU37" s="1130"/>
      <c r="CV37" s="1130"/>
      <c r="CW37" s="1130"/>
      <c r="CX37" s="1130"/>
      <c r="CY37" s="1130"/>
      <c r="CZ37" s="1130"/>
      <c r="DA37" s="1130"/>
      <c r="DB37" s="1130"/>
      <c r="DC37" s="1130"/>
      <c r="DD37" s="1130"/>
      <c r="DE37" s="1130"/>
      <c r="DF37" s="1130"/>
      <c r="DG37" s="1130"/>
      <c r="DH37" s="1130"/>
      <c r="DI37" s="1130"/>
      <c r="DJ37" s="1130"/>
      <c r="DK37" s="1130"/>
      <c r="DL37" s="966"/>
      <c r="DM37" s="986" t="str">
        <f t="shared" si="46"/>
        <v>一般（引率者/大学生/保護者）</v>
      </c>
      <c r="DN37" s="966">
        <f t="shared" si="47"/>
        <v>0</v>
      </c>
      <c r="DO37" s="963">
        <f t="shared" si="48"/>
        <v>0</v>
      </c>
      <c r="DP37" s="966" t="e">
        <f t="array" ref="DP37">INDEX($DP$14:$DS$21,MATCH(DM37&amp;DN37&amp;DO37,$DP$14:$DP$21&amp;$DQ$14:$DQ$21&amp;$DR$14:$DR$21,0),4)</f>
        <v>#N/A</v>
      </c>
      <c r="DQ37" s="991"/>
      <c r="DR37" s="1139">
        <f>COUNTIFS(L27:L46,$EP$13,DM27:DM46,$EL$15,R27:R46,$EP$8)-DQ37</f>
        <v>0</v>
      </c>
      <c r="DS37" s="992"/>
      <c r="DT37" s="1007">
        <f>COUNTIFS(L27:L46,$EO$14,DM27:DM46,$EL$15,R27:R46,$EP$8)-DS37</f>
        <v>0</v>
      </c>
      <c r="DU37" s="991"/>
      <c r="DV37" s="1139">
        <f>COUNTIFS($M27:$M46,$EP$13,$DM27:$DM46,$EL$15,$R27:$R46,$EP$8)-DU37</f>
        <v>0</v>
      </c>
      <c r="DW37" s="992"/>
      <c r="DX37" s="1007">
        <f>COUNTIFS($M27:$M46,$EO$14,$DM27:$DM46,$EL$15,$R27:$R46,$EP$8)-DW37</f>
        <v>0</v>
      </c>
      <c r="DY37" s="991"/>
      <c r="DZ37" s="1139">
        <f>COUNTIFS($N27:$N46,$EP$13,$DM27:$DM46,$EL$15,$R27:$R46,$EP$8)-DY37</f>
        <v>0</v>
      </c>
      <c r="EA37" s="992"/>
      <c r="EB37" s="1007">
        <f>COUNTIFS($N27:$N46,$EO$14,$DM27:$DM46,$EL$15,$R27:$R46,$EP$8)-EA37</f>
        <v>0</v>
      </c>
      <c r="EC37" s="991"/>
      <c r="ED37" s="1139">
        <f>COUNTIFS($O27:$O46,$EP$13,$DM27:$DM46,$EL$15,$R27:$R46,$EP$8)-EC37</f>
        <v>0</v>
      </c>
      <c r="EE37" s="992"/>
      <c r="EF37" s="1007">
        <f>COUNTIFS($O27:$O46,$EO$14,$DM27:$DM46,$EL$15,$R27:$R46,$EP$8)-EE37</f>
        <v>0</v>
      </c>
      <c r="EG37" s="991"/>
      <c r="EH37" s="1139">
        <f>COUNTIFS($P27:$P46,$EP$13,$DM27:$DM46,$EL$15,$R27:$R46,$EP$8)-EG37</f>
        <v>0</v>
      </c>
      <c r="EI37" s="992"/>
      <c r="EJ37" s="1007">
        <f>COUNTIFS($P27:$P46,$EO$14,$DM27:$DM46,$EL$15,$R27:$R46,$EP$8)-EI37</f>
        <v>0</v>
      </c>
      <c r="EK37" s="964" t="s">
        <v>747</v>
      </c>
      <c r="EL37" s="964"/>
      <c r="EM37" s="966"/>
      <c r="EN37" s="964" t="s">
        <v>354</v>
      </c>
      <c r="EO37" s="964"/>
      <c r="EP37" s="963"/>
      <c r="EQ37" s="964"/>
      <c r="ER37" s="964"/>
      <c r="ES37" s="964"/>
      <c r="ET37" s="964"/>
    </row>
    <row r="38" spans="4:150" s="990" customFormat="1" ht="51" customHeight="1">
      <c r="D38" s="1132">
        <v>12</v>
      </c>
      <c r="E38" s="1696"/>
      <c r="F38" s="1697"/>
      <c r="G38" s="1698"/>
      <c r="H38" s="1128"/>
      <c r="I38" s="1136"/>
      <c r="J38" s="1129"/>
      <c r="K38" s="1137"/>
      <c r="L38" s="1128"/>
      <c r="M38" s="1128"/>
      <c r="N38" s="1128"/>
      <c r="O38" s="1128"/>
      <c r="P38" s="1128"/>
      <c r="Q38" s="1259"/>
      <c r="R38" s="1260"/>
      <c r="S38" s="1262"/>
      <c r="T38" s="1130"/>
      <c r="U38" s="1132">
        <v>12</v>
      </c>
      <c r="V38" s="1128"/>
      <c r="W38" s="1128"/>
      <c r="X38" s="1128"/>
      <c r="Y38" s="1128"/>
      <c r="Z38" s="1131"/>
      <c r="AA38" s="1130"/>
      <c r="AB38" s="1130"/>
      <c r="AC38" s="1130"/>
      <c r="AD38" s="1130"/>
      <c r="AE38" s="1130"/>
      <c r="AF38" s="1130"/>
      <c r="AG38" s="1130"/>
      <c r="AH38" s="1130"/>
      <c r="AI38" s="1130"/>
      <c r="AJ38" s="1130"/>
      <c r="AK38" s="1130"/>
      <c r="AL38" s="1130"/>
      <c r="AM38" s="1130"/>
      <c r="AN38" s="1130"/>
      <c r="AO38" s="1130"/>
      <c r="AP38" s="1130"/>
      <c r="AQ38" s="1130"/>
      <c r="AR38" s="1130"/>
      <c r="AS38" s="1130"/>
      <c r="AT38" s="1130"/>
      <c r="AU38" s="1130"/>
      <c r="AV38" s="1130"/>
      <c r="AW38" s="1130"/>
      <c r="AX38" s="1130"/>
      <c r="AY38" s="1130"/>
      <c r="AZ38" s="1130"/>
      <c r="BA38" s="1130"/>
      <c r="BB38" s="1130"/>
      <c r="BC38" s="1130"/>
      <c r="BD38" s="1130"/>
      <c r="BE38" s="1130"/>
      <c r="BF38" s="1130"/>
      <c r="BG38" s="1130"/>
      <c r="BH38" s="1130"/>
      <c r="BI38" s="1130"/>
      <c r="BJ38" s="1130"/>
      <c r="BK38" s="1130"/>
      <c r="BL38" s="1130"/>
      <c r="BM38" s="1130"/>
      <c r="BN38" s="1130"/>
      <c r="BO38" s="1130"/>
      <c r="BP38" s="1130"/>
      <c r="BQ38" s="1130"/>
      <c r="BR38" s="1130"/>
      <c r="BS38" s="1130"/>
      <c r="BT38" s="1130"/>
      <c r="BU38" s="1130"/>
      <c r="BV38" s="1130"/>
      <c r="BW38" s="1130"/>
      <c r="BX38" s="1130"/>
      <c r="BY38" s="1130"/>
      <c r="BZ38" s="1130"/>
      <c r="CA38" s="1130"/>
      <c r="CB38" s="1130"/>
      <c r="CC38" s="1130"/>
      <c r="CD38" s="1130"/>
      <c r="CE38" s="1130"/>
      <c r="CF38" s="1130"/>
      <c r="CG38" s="1130"/>
      <c r="CH38" s="1130"/>
      <c r="CI38" s="1130"/>
      <c r="CJ38" s="1130"/>
      <c r="CK38" s="1130"/>
      <c r="CL38" s="1130"/>
      <c r="CM38" s="1130"/>
      <c r="CN38" s="1130"/>
      <c r="CO38" s="1130"/>
      <c r="CP38" s="1130"/>
      <c r="CQ38" s="1130"/>
      <c r="CR38" s="1130"/>
      <c r="CS38" s="1130"/>
      <c r="CT38" s="1130"/>
      <c r="CU38" s="1130"/>
      <c r="CV38" s="1130"/>
      <c r="CW38" s="1130"/>
      <c r="CX38" s="1130"/>
      <c r="CY38" s="1130"/>
      <c r="CZ38" s="1130"/>
      <c r="DA38" s="1130"/>
      <c r="DB38" s="1130"/>
      <c r="DC38" s="1130"/>
      <c r="DD38" s="1130"/>
      <c r="DE38" s="1130"/>
      <c r="DF38" s="1130"/>
      <c r="DG38" s="1130"/>
      <c r="DH38" s="1130"/>
      <c r="DI38" s="1130"/>
      <c r="DJ38" s="1130"/>
      <c r="DK38" s="1130"/>
      <c r="DL38" s="966"/>
      <c r="DM38" s="986" t="str">
        <f t="shared" si="46"/>
        <v>一般（引率者/大学生/保護者）</v>
      </c>
      <c r="DN38" s="966">
        <f t="shared" si="47"/>
        <v>0</v>
      </c>
      <c r="DO38" s="963">
        <f t="shared" si="48"/>
        <v>0</v>
      </c>
      <c r="DP38" s="966" t="e">
        <f t="array" ref="DP38">INDEX($DP$14:$DS$21,MATCH(DM38&amp;DN38&amp;DO38,$DP$14:$DP$21&amp;$DQ$14:$DQ$21&amp;$DR$14:$DR$21,0),4)</f>
        <v>#N/A</v>
      </c>
      <c r="DQ38" s="994">
        <f>SUM(DQ35:DQ37)</f>
        <v>0</v>
      </c>
      <c r="DR38" s="963">
        <f>SUM(DR35:DR37)</f>
        <v>0</v>
      </c>
      <c r="DS38" s="966"/>
      <c r="DT38" s="988">
        <f>SUM(DT35:DT37)</f>
        <v>0</v>
      </c>
      <c r="DU38" s="994">
        <f>SUM(DU35:DU37)</f>
        <v>0</v>
      </c>
      <c r="DV38" s="963">
        <f>SUM(DV34:DV37)</f>
        <v>0</v>
      </c>
      <c r="DW38" s="966"/>
      <c r="DX38" s="988">
        <f>SUM(DX35:DX37)</f>
        <v>0</v>
      </c>
      <c r="DY38" s="994">
        <f>SUM(DY35:DY37)</f>
        <v>0</v>
      </c>
      <c r="DZ38" s="963">
        <f>SUM(DZ34:DZ37)</f>
        <v>0</v>
      </c>
      <c r="EA38" s="966"/>
      <c r="EB38" s="988">
        <f>SUM(EB35:EB37)</f>
        <v>0</v>
      </c>
      <c r="EC38" s="994">
        <f>SUM(EC35:EC37)</f>
        <v>0</v>
      </c>
      <c r="ED38" s="963">
        <f>SUM(ED34:ED37)</f>
        <v>0</v>
      </c>
      <c r="EE38" s="966"/>
      <c r="EF38" s="988">
        <f>SUM(EF35:EF37)</f>
        <v>0</v>
      </c>
      <c r="EG38" s="994">
        <f>SUM(EG35:EG37)</f>
        <v>0</v>
      </c>
      <c r="EH38" s="963">
        <f>SUM(EH34:EH37)</f>
        <v>0</v>
      </c>
      <c r="EI38" s="966"/>
      <c r="EJ38" s="988">
        <f>SUM(EJ35:EJ37)</f>
        <v>0</v>
      </c>
      <c r="EK38" s="1008"/>
      <c r="EL38" s="964"/>
      <c r="EM38" s="966"/>
      <c r="EN38" s="964" t="s">
        <v>355</v>
      </c>
      <c r="EO38" s="964"/>
      <c r="EP38" s="963"/>
      <c r="EQ38" s="964"/>
      <c r="ER38" s="964"/>
      <c r="ES38" s="964"/>
      <c r="ET38" s="964"/>
    </row>
    <row r="39" spans="4:150" s="990" customFormat="1" ht="51" customHeight="1">
      <c r="D39" s="1132">
        <v>13</v>
      </c>
      <c r="E39" s="1696"/>
      <c r="F39" s="1697"/>
      <c r="G39" s="1698"/>
      <c r="H39" s="1128"/>
      <c r="I39" s="1136"/>
      <c r="J39" s="1129"/>
      <c r="K39" s="1137"/>
      <c r="L39" s="1128"/>
      <c r="M39" s="1128"/>
      <c r="N39" s="1128"/>
      <c r="O39" s="1128"/>
      <c r="P39" s="1128"/>
      <c r="Q39" s="1259"/>
      <c r="R39" s="1260"/>
      <c r="S39" s="1262"/>
      <c r="T39" s="1130"/>
      <c r="U39" s="1132">
        <v>13</v>
      </c>
      <c r="V39" s="1128"/>
      <c r="W39" s="1128"/>
      <c r="X39" s="1128"/>
      <c r="Y39" s="1128"/>
      <c r="Z39" s="1131"/>
      <c r="AA39" s="1130"/>
      <c r="AB39" s="1130"/>
      <c r="AC39" s="1130"/>
      <c r="AD39" s="1130"/>
      <c r="AE39" s="1130"/>
      <c r="AF39" s="1130"/>
      <c r="AG39" s="1130"/>
      <c r="AH39" s="1130"/>
      <c r="AI39" s="1130"/>
      <c r="AJ39" s="1130"/>
      <c r="AK39" s="1130"/>
      <c r="AL39" s="1130"/>
      <c r="AM39" s="1130"/>
      <c r="AN39" s="1130"/>
      <c r="AO39" s="1130"/>
      <c r="AP39" s="1130"/>
      <c r="AQ39" s="1130"/>
      <c r="AR39" s="1130"/>
      <c r="AS39" s="1130"/>
      <c r="AT39" s="1130"/>
      <c r="AU39" s="1130"/>
      <c r="AV39" s="1130"/>
      <c r="AW39" s="1130"/>
      <c r="AX39" s="1130"/>
      <c r="AY39" s="1130"/>
      <c r="AZ39" s="1130"/>
      <c r="BA39" s="1130"/>
      <c r="BB39" s="1130"/>
      <c r="BC39" s="1130"/>
      <c r="BD39" s="1130"/>
      <c r="BE39" s="1130"/>
      <c r="BF39" s="1130"/>
      <c r="BG39" s="1130"/>
      <c r="BH39" s="1130"/>
      <c r="BI39" s="1130"/>
      <c r="BJ39" s="1130"/>
      <c r="BK39" s="1130"/>
      <c r="BL39" s="1130"/>
      <c r="BM39" s="1130"/>
      <c r="BN39" s="1130"/>
      <c r="BO39" s="1130"/>
      <c r="BP39" s="1130"/>
      <c r="BQ39" s="1130"/>
      <c r="BR39" s="1130"/>
      <c r="BS39" s="1130"/>
      <c r="BT39" s="1130"/>
      <c r="BU39" s="1130"/>
      <c r="BV39" s="1130"/>
      <c r="BW39" s="1130"/>
      <c r="BX39" s="1130"/>
      <c r="BY39" s="1130"/>
      <c r="BZ39" s="1130"/>
      <c r="CA39" s="1130"/>
      <c r="CB39" s="1130"/>
      <c r="CC39" s="1130"/>
      <c r="CD39" s="1130"/>
      <c r="CE39" s="1130"/>
      <c r="CF39" s="1130"/>
      <c r="CG39" s="1130"/>
      <c r="CH39" s="1130"/>
      <c r="CI39" s="1130"/>
      <c r="CJ39" s="1130"/>
      <c r="CK39" s="1130"/>
      <c r="CL39" s="1130"/>
      <c r="CM39" s="1130"/>
      <c r="CN39" s="1130"/>
      <c r="CO39" s="1130"/>
      <c r="CP39" s="1130"/>
      <c r="CQ39" s="1130"/>
      <c r="CR39" s="1130"/>
      <c r="CS39" s="1130"/>
      <c r="CT39" s="1130"/>
      <c r="CU39" s="1130"/>
      <c r="CV39" s="1130"/>
      <c r="CW39" s="1130"/>
      <c r="CX39" s="1130"/>
      <c r="CY39" s="1130"/>
      <c r="CZ39" s="1130"/>
      <c r="DA39" s="1130"/>
      <c r="DB39" s="1130"/>
      <c r="DC39" s="1130"/>
      <c r="DD39" s="1130"/>
      <c r="DE39" s="1130"/>
      <c r="DF39" s="1130"/>
      <c r="DG39" s="1130"/>
      <c r="DH39" s="1130"/>
      <c r="DI39" s="1130"/>
      <c r="DJ39" s="1130"/>
      <c r="DK39" s="1130"/>
      <c r="DL39" s="966"/>
      <c r="DM39" s="986" t="str">
        <f t="shared" si="46"/>
        <v>一般（引率者/大学生/保護者）</v>
      </c>
      <c r="DN39" s="966">
        <f t="shared" si="47"/>
        <v>0</v>
      </c>
      <c r="DO39" s="963">
        <f t="shared" si="48"/>
        <v>0</v>
      </c>
      <c r="DP39" s="966" t="e">
        <f t="array" ref="DP39">INDEX($DP$14:$DS$21,MATCH(DM39&amp;DN39&amp;DO39,$DP$14:$DP$21&amp;$DQ$14:$DQ$21&amp;$DR$14:$DR$21,0),4)</f>
        <v>#N/A</v>
      </c>
      <c r="DQ39" s="1722">
        <f>SUM(DQ38:DT38)</f>
        <v>0</v>
      </c>
      <c r="DR39" s="1723"/>
      <c r="DS39" s="1723"/>
      <c r="DT39" s="1724"/>
      <c r="DU39" s="1722">
        <f>SUM(DU38:DX38)</f>
        <v>0</v>
      </c>
      <c r="DV39" s="1723"/>
      <c r="DW39" s="1723"/>
      <c r="DX39" s="1724"/>
      <c r="DY39" s="1722">
        <f>SUM(DY38:EB38)</f>
        <v>0</v>
      </c>
      <c r="DZ39" s="1723"/>
      <c r="EA39" s="1723"/>
      <c r="EB39" s="1724"/>
      <c r="EC39" s="1722">
        <f>SUM(EC38:EF38)</f>
        <v>0</v>
      </c>
      <c r="ED39" s="1723"/>
      <c r="EE39" s="1723"/>
      <c r="EF39" s="1724"/>
      <c r="EG39" s="1722">
        <f>SUM(EG38:EJ38)</f>
        <v>0</v>
      </c>
      <c r="EH39" s="1723"/>
      <c r="EI39" s="1723"/>
      <c r="EJ39" s="1724"/>
      <c r="EK39" s="1008"/>
      <c r="EL39" s="964"/>
      <c r="EM39" s="966"/>
      <c r="EN39" s="964"/>
      <c r="EO39" s="964"/>
      <c r="EP39" s="963"/>
      <c r="EQ39" s="964"/>
      <c r="ER39" s="964"/>
      <c r="ES39" s="964"/>
      <c r="ET39" s="964"/>
    </row>
    <row r="40" spans="4:150" s="990" customFormat="1" ht="51" customHeight="1">
      <c r="D40" s="1132">
        <v>14</v>
      </c>
      <c r="E40" s="1696"/>
      <c r="F40" s="1697"/>
      <c r="G40" s="1698"/>
      <c r="H40" s="1128"/>
      <c r="I40" s="1136"/>
      <c r="J40" s="1140"/>
      <c r="K40" s="1141"/>
      <c r="L40" s="1128"/>
      <c r="M40" s="1128"/>
      <c r="N40" s="1128"/>
      <c r="O40" s="1128"/>
      <c r="P40" s="1128"/>
      <c r="Q40" s="1259"/>
      <c r="R40" s="1260"/>
      <c r="S40" s="1262"/>
      <c r="T40" s="1130"/>
      <c r="U40" s="1132">
        <v>14</v>
      </c>
      <c r="V40" s="1128"/>
      <c r="W40" s="1128"/>
      <c r="X40" s="1128"/>
      <c r="Y40" s="1128"/>
      <c r="Z40" s="1131"/>
      <c r="AA40" s="1130"/>
      <c r="AB40" s="1130"/>
      <c r="AC40" s="1130"/>
      <c r="AD40" s="1130"/>
      <c r="AE40" s="1130"/>
      <c r="AF40" s="1130"/>
      <c r="AG40" s="1130"/>
      <c r="AH40" s="1130"/>
      <c r="AI40" s="1130"/>
      <c r="AJ40" s="1130"/>
      <c r="AK40" s="1130"/>
      <c r="AL40" s="1130"/>
      <c r="AM40" s="1130"/>
      <c r="AN40" s="1130"/>
      <c r="AO40" s="1130"/>
      <c r="AP40" s="1130"/>
      <c r="AQ40" s="1130"/>
      <c r="AR40" s="1130"/>
      <c r="AS40" s="1130"/>
      <c r="AT40" s="1130"/>
      <c r="AU40" s="1130"/>
      <c r="AV40" s="1130"/>
      <c r="AW40" s="1130"/>
      <c r="AX40" s="1130"/>
      <c r="AY40" s="1130"/>
      <c r="AZ40" s="1130"/>
      <c r="BA40" s="1130"/>
      <c r="BB40" s="1130"/>
      <c r="BC40" s="1130"/>
      <c r="BD40" s="1130"/>
      <c r="BE40" s="1130"/>
      <c r="BF40" s="1130"/>
      <c r="BG40" s="1130"/>
      <c r="BH40" s="1130"/>
      <c r="BI40" s="1130"/>
      <c r="BJ40" s="1130"/>
      <c r="BK40" s="1130"/>
      <c r="BL40" s="1130"/>
      <c r="BM40" s="1130"/>
      <c r="BN40" s="1130"/>
      <c r="BO40" s="1130"/>
      <c r="BP40" s="1130"/>
      <c r="BQ40" s="1130"/>
      <c r="BR40" s="1130"/>
      <c r="BS40" s="1130"/>
      <c r="BT40" s="1130"/>
      <c r="BU40" s="1130"/>
      <c r="BV40" s="1130"/>
      <c r="BW40" s="1130"/>
      <c r="BX40" s="1130"/>
      <c r="BY40" s="1130"/>
      <c r="BZ40" s="1130"/>
      <c r="CA40" s="1130"/>
      <c r="CB40" s="1130"/>
      <c r="CC40" s="1130"/>
      <c r="CD40" s="1130"/>
      <c r="CE40" s="1130"/>
      <c r="CF40" s="1130"/>
      <c r="CG40" s="1130"/>
      <c r="CH40" s="1130"/>
      <c r="CI40" s="1130"/>
      <c r="CJ40" s="1130"/>
      <c r="CK40" s="1130"/>
      <c r="CL40" s="1130"/>
      <c r="CM40" s="1130"/>
      <c r="CN40" s="1130"/>
      <c r="CO40" s="1130"/>
      <c r="CP40" s="1130"/>
      <c r="CQ40" s="1130"/>
      <c r="CR40" s="1130"/>
      <c r="CS40" s="1130"/>
      <c r="CT40" s="1130"/>
      <c r="CU40" s="1130"/>
      <c r="CV40" s="1130"/>
      <c r="CW40" s="1130"/>
      <c r="CX40" s="1130"/>
      <c r="CY40" s="1130"/>
      <c r="CZ40" s="1130"/>
      <c r="DA40" s="1130"/>
      <c r="DB40" s="1130"/>
      <c r="DC40" s="1130"/>
      <c r="DD40" s="1130"/>
      <c r="DE40" s="1130"/>
      <c r="DF40" s="1130"/>
      <c r="DG40" s="1130"/>
      <c r="DH40" s="1130"/>
      <c r="DI40" s="1130"/>
      <c r="DJ40" s="1130"/>
      <c r="DK40" s="1130"/>
      <c r="DL40" s="966"/>
      <c r="DM40" s="986" t="str">
        <f t="shared" si="46"/>
        <v>一般（引率者/大学生/保護者）</v>
      </c>
      <c r="DN40" s="966">
        <f t="shared" si="47"/>
        <v>0</v>
      </c>
      <c r="DO40" s="963">
        <f t="shared" si="48"/>
        <v>0</v>
      </c>
      <c r="DP40" s="966" t="e">
        <f t="array" ref="DP40">INDEX($DP$14:$DS$21,MATCH(DM40&amp;DN40&amp;DO40,$DP$14:$DP$21&amp;$DQ$14:$DQ$21&amp;$DR$14:$DR$21,0),4)</f>
        <v>#N/A</v>
      </c>
      <c r="DQ40" s="995">
        <f>COUNTIFS(H27:H46,$EQ$14,DM27:DM46,$EL$15)</f>
        <v>0</v>
      </c>
      <c r="DR40" s="996">
        <f>COUNTIFS(I27:I46,$EQ$14,DM27:DM46,$EL$14)</f>
        <v>0</v>
      </c>
      <c r="DT40" s="1009"/>
      <c r="DU40" s="998"/>
      <c r="DX40" s="1009"/>
      <c r="DY40" s="998"/>
      <c r="EB40" s="1009"/>
      <c r="EC40" s="998"/>
      <c r="EF40" s="1009"/>
      <c r="EG40" s="998"/>
      <c r="EJ40" s="1009"/>
      <c r="EK40" s="1008"/>
      <c r="EL40" s="964"/>
      <c r="EM40" s="966"/>
      <c r="EN40" s="964"/>
      <c r="EO40" s="964"/>
      <c r="EP40" s="963"/>
      <c r="EQ40" s="964"/>
      <c r="ER40" s="964"/>
      <c r="ES40" s="964"/>
      <c r="ET40" s="964"/>
    </row>
    <row r="41" spans="4:150" s="990" customFormat="1" ht="51" customHeight="1">
      <c r="D41" s="1132">
        <v>15</v>
      </c>
      <c r="E41" s="1696"/>
      <c r="F41" s="1697"/>
      <c r="G41" s="1698"/>
      <c r="H41" s="1128"/>
      <c r="I41" s="1136"/>
      <c r="J41" s="1140"/>
      <c r="K41" s="1141"/>
      <c r="L41" s="1128"/>
      <c r="M41" s="1128"/>
      <c r="N41" s="1128"/>
      <c r="O41" s="1128"/>
      <c r="P41" s="1128"/>
      <c r="Q41" s="1259"/>
      <c r="R41" s="1260"/>
      <c r="S41" s="1262"/>
      <c r="T41" s="1138"/>
      <c r="U41" s="1132">
        <v>15</v>
      </c>
      <c r="V41" s="1128"/>
      <c r="W41" s="1128"/>
      <c r="X41" s="1128"/>
      <c r="Y41" s="1128"/>
      <c r="Z41" s="1131"/>
      <c r="AA41" s="1130"/>
      <c r="AB41" s="1130"/>
      <c r="AC41" s="1130"/>
      <c r="AD41" s="1130"/>
      <c r="AE41" s="1130"/>
      <c r="AF41" s="1130"/>
      <c r="AG41" s="1130"/>
      <c r="AH41" s="1130"/>
      <c r="AI41" s="1130"/>
      <c r="AJ41" s="1130"/>
      <c r="AK41" s="1130"/>
      <c r="AL41" s="1130"/>
      <c r="AM41" s="1130"/>
      <c r="AN41" s="1130"/>
      <c r="AO41" s="1130"/>
      <c r="AP41" s="1130"/>
      <c r="AQ41" s="1130"/>
      <c r="AR41" s="1130"/>
      <c r="AS41" s="1130"/>
      <c r="AT41" s="1130"/>
      <c r="AU41" s="1130"/>
      <c r="AV41" s="1130"/>
      <c r="AW41" s="1130"/>
      <c r="AX41" s="1130"/>
      <c r="AY41" s="1130"/>
      <c r="AZ41" s="1130"/>
      <c r="BA41" s="1130"/>
      <c r="BB41" s="1130"/>
      <c r="BC41" s="1130"/>
      <c r="BD41" s="1130"/>
      <c r="BE41" s="1130"/>
      <c r="BF41" s="1130"/>
      <c r="BG41" s="1130"/>
      <c r="BH41" s="1130"/>
      <c r="BI41" s="1130"/>
      <c r="BJ41" s="1130"/>
      <c r="BK41" s="1130"/>
      <c r="BL41" s="1130"/>
      <c r="BM41" s="1130"/>
      <c r="BN41" s="1130"/>
      <c r="BO41" s="1130"/>
      <c r="BP41" s="1130"/>
      <c r="BQ41" s="1130"/>
      <c r="BR41" s="1130"/>
      <c r="BS41" s="1130"/>
      <c r="BT41" s="1130"/>
      <c r="BU41" s="1130"/>
      <c r="BV41" s="1130"/>
      <c r="BW41" s="1130"/>
      <c r="BX41" s="1130"/>
      <c r="BY41" s="1130"/>
      <c r="BZ41" s="1130"/>
      <c r="CA41" s="1130"/>
      <c r="CB41" s="1130"/>
      <c r="CC41" s="1130"/>
      <c r="CD41" s="1130"/>
      <c r="CE41" s="1130"/>
      <c r="CF41" s="1130"/>
      <c r="CG41" s="1130"/>
      <c r="CH41" s="1130"/>
      <c r="CI41" s="1130"/>
      <c r="CJ41" s="1130"/>
      <c r="CK41" s="1130"/>
      <c r="CL41" s="1130"/>
      <c r="CM41" s="1130"/>
      <c r="CN41" s="1130"/>
      <c r="CO41" s="1130"/>
      <c r="CP41" s="1130"/>
      <c r="CQ41" s="1130"/>
      <c r="CR41" s="1130"/>
      <c r="CS41" s="1130"/>
      <c r="CT41" s="1130"/>
      <c r="CU41" s="1130"/>
      <c r="CV41" s="1130"/>
      <c r="CW41" s="1130"/>
      <c r="CX41" s="1130"/>
      <c r="CY41" s="1130"/>
      <c r="CZ41" s="1130"/>
      <c r="DA41" s="1130"/>
      <c r="DB41" s="1130"/>
      <c r="DC41" s="1130"/>
      <c r="DD41" s="1130"/>
      <c r="DE41" s="1130"/>
      <c r="DF41" s="1130"/>
      <c r="DG41" s="1130"/>
      <c r="DH41" s="1130"/>
      <c r="DI41" s="1130"/>
      <c r="DJ41" s="1130"/>
      <c r="DK41" s="1130"/>
      <c r="DL41" s="966"/>
      <c r="DM41" s="986" t="str">
        <f t="shared" si="46"/>
        <v>一般（引率者/大学生/保護者）</v>
      </c>
      <c r="DN41" s="966">
        <f t="shared" si="47"/>
        <v>0</v>
      </c>
      <c r="DO41" s="963">
        <f t="shared" si="48"/>
        <v>0</v>
      </c>
      <c r="DP41" s="966" t="e">
        <f t="array" ref="DP41">INDEX($DP$14:$DS$21,MATCH(DM41&amp;DN41&amp;DO41,$DP$14:$DP$21&amp;$DQ$14:$DQ$21&amp;$DR$14:$DR$21,0),4)</f>
        <v>#N/A</v>
      </c>
      <c r="DQ41" s="1010"/>
      <c r="DR41" s="1002" t="s">
        <v>372</v>
      </c>
      <c r="DS41" s="1011"/>
      <c r="DT41" s="978" t="s">
        <v>373</v>
      </c>
      <c r="DU41" s="1012"/>
      <c r="DV41" s="1002" t="s">
        <v>372</v>
      </c>
      <c r="DW41" s="1013"/>
      <c r="DX41" s="978" t="s">
        <v>373</v>
      </c>
      <c r="DY41" s="1012"/>
      <c r="DZ41" s="1002" t="s">
        <v>372</v>
      </c>
      <c r="EA41" s="1013"/>
      <c r="EB41" s="978" t="s">
        <v>373</v>
      </c>
      <c r="EC41" s="1012"/>
      <c r="ED41" s="1002" t="s">
        <v>372</v>
      </c>
      <c r="EE41" s="1013"/>
      <c r="EF41" s="978" t="s">
        <v>373</v>
      </c>
      <c r="EG41" s="1012"/>
      <c r="EH41" s="1002" t="s">
        <v>372</v>
      </c>
      <c r="EI41" s="1013"/>
      <c r="EJ41" s="978" t="s">
        <v>373</v>
      </c>
      <c r="EK41" s="1775" t="s">
        <v>748</v>
      </c>
      <c r="EL41" s="964"/>
      <c r="EM41" s="966"/>
      <c r="EN41" s="964"/>
      <c r="EO41" s="964"/>
      <c r="EP41" s="963"/>
      <c r="EQ41" s="964"/>
      <c r="ER41" s="964"/>
      <c r="ES41" s="964"/>
      <c r="ET41" s="964"/>
    </row>
    <row r="42" spans="4:150" s="990" customFormat="1" ht="51" customHeight="1">
      <c r="D42" s="1132">
        <v>16</v>
      </c>
      <c r="E42" s="1696"/>
      <c r="F42" s="1697"/>
      <c r="G42" s="1698"/>
      <c r="H42" s="1128"/>
      <c r="I42" s="1136"/>
      <c r="J42" s="1140"/>
      <c r="K42" s="1141"/>
      <c r="L42" s="1128"/>
      <c r="M42" s="1128"/>
      <c r="N42" s="1128"/>
      <c r="O42" s="1128"/>
      <c r="P42" s="1128"/>
      <c r="Q42" s="1259"/>
      <c r="R42" s="1260"/>
      <c r="S42" s="1262"/>
      <c r="T42" s="1130"/>
      <c r="U42" s="1132">
        <v>16</v>
      </c>
      <c r="V42" s="1128"/>
      <c r="W42" s="1128"/>
      <c r="X42" s="1128"/>
      <c r="Y42" s="1128"/>
      <c r="Z42" s="1131"/>
      <c r="AA42" s="1130"/>
      <c r="AB42" s="1130"/>
      <c r="AC42" s="1130"/>
      <c r="AD42" s="1130"/>
      <c r="AE42" s="1130"/>
      <c r="AF42" s="1130"/>
      <c r="AG42" s="1130"/>
      <c r="AH42" s="1130"/>
      <c r="AI42" s="1130"/>
      <c r="AJ42" s="1130"/>
      <c r="AK42" s="1130"/>
      <c r="AL42" s="1130"/>
      <c r="AM42" s="1130"/>
      <c r="AN42" s="1130"/>
      <c r="AO42" s="1130"/>
      <c r="AP42" s="1130"/>
      <c r="AQ42" s="1130"/>
      <c r="AR42" s="1130"/>
      <c r="AS42" s="1130"/>
      <c r="AT42" s="1130"/>
      <c r="AU42" s="1130"/>
      <c r="AV42" s="1130"/>
      <c r="AW42" s="1130"/>
      <c r="AX42" s="1130"/>
      <c r="AY42" s="1130"/>
      <c r="AZ42" s="1130"/>
      <c r="BA42" s="1130"/>
      <c r="BB42" s="1130"/>
      <c r="BC42" s="1130"/>
      <c r="BD42" s="1130"/>
      <c r="BE42" s="1130"/>
      <c r="BF42" s="1130"/>
      <c r="BG42" s="1130"/>
      <c r="BH42" s="1130"/>
      <c r="BI42" s="1130"/>
      <c r="BJ42" s="1130"/>
      <c r="BK42" s="1130"/>
      <c r="BL42" s="1130"/>
      <c r="BM42" s="1130"/>
      <c r="BN42" s="1130"/>
      <c r="BO42" s="1130"/>
      <c r="BP42" s="1130"/>
      <c r="BQ42" s="1130"/>
      <c r="BR42" s="1130"/>
      <c r="BS42" s="1130"/>
      <c r="BT42" s="1130"/>
      <c r="BU42" s="1130"/>
      <c r="BV42" s="1130"/>
      <c r="BW42" s="1130"/>
      <c r="BX42" s="1130"/>
      <c r="BY42" s="1130"/>
      <c r="BZ42" s="1130"/>
      <c r="CA42" s="1130"/>
      <c r="CB42" s="1130"/>
      <c r="CC42" s="1130"/>
      <c r="CD42" s="1130"/>
      <c r="CE42" s="1130"/>
      <c r="CF42" s="1130"/>
      <c r="CG42" s="1130"/>
      <c r="CH42" s="1130"/>
      <c r="CI42" s="1130"/>
      <c r="CJ42" s="1130"/>
      <c r="CK42" s="1130"/>
      <c r="CL42" s="1130"/>
      <c r="CM42" s="1130"/>
      <c r="CN42" s="1130"/>
      <c r="CO42" s="1130"/>
      <c r="CP42" s="1130"/>
      <c r="CQ42" s="1130"/>
      <c r="CR42" s="1130"/>
      <c r="CS42" s="1130"/>
      <c r="CT42" s="1130"/>
      <c r="CU42" s="1130"/>
      <c r="CV42" s="1130"/>
      <c r="CW42" s="1130"/>
      <c r="CX42" s="1130"/>
      <c r="CY42" s="1130"/>
      <c r="CZ42" s="1130"/>
      <c r="DA42" s="1130"/>
      <c r="DB42" s="1130"/>
      <c r="DC42" s="1130"/>
      <c r="DD42" s="1130"/>
      <c r="DE42" s="1130"/>
      <c r="DF42" s="1130"/>
      <c r="DG42" s="1130"/>
      <c r="DH42" s="1130"/>
      <c r="DI42" s="1130"/>
      <c r="DJ42" s="1130"/>
      <c r="DK42" s="1130"/>
      <c r="DL42" s="966"/>
      <c r="DM42" s="986" t="str">
        <f t="shared" si="46"/>
        <v>一般（引率者/大学生/保護者）</v>
      </c>
      <c r="DN42" s="966">
        <f t="shared" si="47"/>
        <v>0</v>
      </c>
      <c r="DO42" s="963">
        <f t="shared" si="48"/>
        <v>0</v>
      </c>
      <c r="DP42" s="966" t="e">
        <f t="array" ref="DP42">INDEX($DP$14:$DS$21,MATCH(DM42&amp;DN42&amp;DO42,$DP$14:$DP$21&amp;$DQ$14:$DQ$21&amp;$DR$14:$DR$21,0),4)</f>
        <v>#N/A</v>
      </c>
      <c r="DQ42" s="1014"/>
      <c r="DR42" s="1015">
        <f>COUNTIFS(L27:L46,$EO$13,DM27:DM46,$EL$16)</f>
        <v>0</v>
      </c>
      <c r="DS42" s="1016"/>
      <c r="DT42" s="1017">
        <f>COUNTIFS(L27:L46,$EO$14,DM27:DM46,$EL$16)</f>
        <v>0</v>
      </c>
      <c r="DU42" s="1018"/>
      <c r="DV42" s="1015">
        <f>COUNTIFS($M27:$M46,$EO$13,$DM27:$DM46,$EL$16)</f>
        <v>0</v>
      </c>
      <c r="DW42" s="1016"/>
      <c r="DX42" s="1017">
        <f>COUNTIFS($M27:$M46,$EO$14,$DM27:$DM46,$EL$16)</f>
        <v>0</v>
      </c>
      <c r="DY42" s="1018"/>
      <c r="DZ42" s="1015">
        <f>COUNTIFS($N27:$N46,$EO$13,$DM27:$DM46,$EL$16)</f>
        <v>0</v>
      </c>
      <c r="EA42" s="1016"/>
      <c r="EB42" s="1017">
        <f>COUNTIFS($N27:$N46,$EO$14,$DM27:$DM46,$EL$16)</f>
        <v>0</v>
      </c>
      <c r="EC42" s="1018"/>
      <c r="ED42" s="1015">
        <f>COUNTIFS($O27:$O46,$EO$13,$DM27:$DM46,$EL$16)</f>
        <v>0</v>
      </c>
      <c r="EE42" s="1016"/>
      <c r="EF42" s="1017">
        <f>COUNTIFS($O27:$O46,$EO$14,$DM27:$DM46,$EL$16)</f>
        <v>0</v>
      </c>
      <c r="EG42" s="1018"/>
      <c r="EH42" s="1015">
        <f>COUNTIFS($P27:$P46,$EO$13,$DM27:$DM46,$EL$16)</f>
        <v>0</v>
      </c>
      <c r="EI42" s="1016"/>
      <c r="EJ42" s="1017">
        <f>COUNTIFS($P27:$P46,$EO$14,$DM27:$DM46,$EL$16)</f>
        <v>0</v>
      </c>
      <c r="EK42" s="1775"/>
      <c r="EL42" s="964"/>
      <c r="EM42" s="966"/>
      <c r="EN42" s="964"/>
      <c r="EO42" s="964"/>
      <c r="EP42" s="963"/>
      <c r="EQ42" s="964"/>
      <c r="ER42" s="964"/>
      <c r="ES42" s="964"/>
      <c r="ET42" s="964"/>
    </row>
    <row r="43" spans="4:150" s="990" customFormat="1" ht="51" customHeight="1">
      <c r="D43" s="1132">
        <v>17</v>
      </c>
      <c r="E43" s="1696"/>
      <c r="F43" s="1697"/>
      <c r="G43" s="1698"/>
      <c r="H43" s="1128"/>
      <c r="I43" s="1136"/>
      <c r="J43" s="1140"/>
      <c r="K43" s="1141"/>
      <c r="L43" s="1128"/>
      <c r="M43" s="1128"/>
      <c r="N43" s="1128"/>
      <c r="O43" s="1128"/>
      <c r="P43" s="1128"/>
      <c r="Q43" s="1259"/>
      <c r="R43" s="1260"/>
      <c r="S43" s="1262"/>
      <c r="T43" s="1142"/>
      <c r="U43" s="1132">
        <v>17</v>
      </c>
      <c r="V43" s="1128"/>
      <c r="W43" s="1128"/>
      <c r="X43" s="1128"/>
      <c r="Y43" s="1128"/>
      <c r="Z43" s="1131"/>
      <c r="AA43" s="1142"/>
      <c r="AB43" s="1142"/>
      <c r="AC43" s="1142"/>
      <c r="AD43" s="1142"/>
      <c r="AE43" s="1142"/>
      <c r="AF43" s="1142"/>
      <c r="AG43" s="1142"/>
      <c r="AH43" s="1142"/>
      <c r="AI43" s="1142"/>
      <c r="AJ43" s="1142"/>
      <c r="AK43" s="1142"/>
      <c r="AL43" s="1142"/>
      <c r="AM43" s="1142"/>
      <c r="AN43" s="1142"/>
      <c r="AO43" s="1142"/>
      <c r="AP43" s="1142"/>
      <c r="AQ43" s="1142"/>
      <c r="AR43" s="1142"/>
      <c r="AS43" s="1142"/>
      <c r="AT43" s="1142"/>
      <c r="AU43" s="1142"/>
      <c r="AV43" s="1142"/>
      <c r="AW43" s="1142"/>
      <c r="AX43" s="1142"/>
      <c r="AY43" s="1142"/>
      <c r="AZ43" s="1142"/>
      <c r="BA43" s="1142"/>
      <c r="BB43" s="1142"/>
      <c r="BC43" s="1142"/>
      <c r="BD43" s="1142"/>
      <c r="BE43" s="1142"/>
      <c r="BF43" s="1142"/>
      <c r="BG43" s="1142"/>
      <c r="BH43" s="1142"/>
      <c r="BI43" s="1142"/>
      <c r="BJ43" s="1142"/>
      <c r="BK43" s="1142"/>
      <c r="BL43" s="1142"/>
      <c r="BM43" s="1142"/>
      <c r="BN43" s="1142"/>
      <c r="BO43" s="1142"/>
      <c r="BP43" s="1142"/>
      <c r="BQ43" s="1142"/>
      <c r="BR43" s="1142"/>
      <c r="BS43" s="1142"/>
      <c r="BT43" s="1142"/>
      <c r="BU43" s="1142"/>
      <c r="BV43" s="1142"/>
      <c r="BW43" s="1142"/>
      <c r="BX43" s="1142"/>
      <c r="BY43" s="1142"/>
      <c r="BZ43" s="1142"/>
      <c r="CA43" s="1142"/>
      <c r="CB43" s="1142"/>
      <c r="CC43" s="1142"/>
      <c r="CD43" s="1142"/>
      <c r="CE43" s="1142"/>
      <c r="CF43" s="1142"/>
      <c r="CG43" s="1142"/>
      <c r="CH43" s="1142"/>
      <c r="CI43" s="1142"/>
      <c r="CJ43" s="1142"/>
      <c r="CK43" s="1142"/>
      <c r="CL43" s="1142"/>
      <c r="CM43" s="1142"/>
      <c r="CN43" s="1142"/>
      <c r="CO43" s="1142"/>
      <c r="CP43" s="1142"/>
      <c r="CQ43" s="1142"/>
      <c r="CR43" s="1142"/>
      <c r="CS43" s="1142"/>
      <c r="CT43" s="1142"/>
      <c r="CU43" s="1142"/>
      <c r="CV43" s="1142"/>
      <c r="CW43" s="1142"/>
      <c r="CX43" s="1142"/>
      <c r="CY43" s="1142"/>
      <c r="CZ43" s="1142"/>
      <c r="DA43" s="1142"/>
      <c r="DB43" s="1142"/>
      <c r="DC43" s="1142"/>
      <c r="DD43" s="1142"/>
      <c r="DE43" s="1142"/>
      <c r="DF43" s="1142"/>
      <c r="DG43" s="1142"/>
      <c r="DH43" s="1142"/>
      <c r="DI43" s="1142"/>
      <c r="DJ43" s="1142"/>
      <c r="DK43" s="1142"/>
      <c r="DL43" s="966"/>
      <c r="DM43" s="986" t="str">
        <f t="shared" si="46"/>
        <v>一般（引率者/大学生/保護者）</v>
      </c>
      <c r="DN43" s="966">
        <f t="shared" si="47"/>
        <v>0</v>
      </c>
      <c r="DO43" s="963">
        <f t="shared" si="48"/>
        <v>0</v>
      </c>
      <c r="DP43" s="966" t="e">
        <f t="array" ref="DP43">INDEX($DP$14:$DS$21,MATCH(DM43&amp;DN43&amp;DO43,$DP$14:$DP$21&amp;$DQ$14:$DQ$21&amp;$DR$14:$DR$21,0),4)</f>
        <v>#N/A</v>
      </c>
      <c r="DQ43" s="963" t="s">
        <v>374</v>
      </c>
      <c r="DR43" s="990" t="s">
        <v>375</v>
      </c>
      <c r="DS43" s="963"/>
      <c r="EK43" s="964"/>
      <c r="EL43" s="964"/>
      <c r="EM43" s="966"/>
      <c r="EN43" s="964"/>
      <c r="EO43" s="964"/>
      <c r="EP43" s="963"/>
      <c r="EQ43" s="964"/>
      <c r="ER43" s="964"/>
      <c r="ES43" s="964"/>
      <c r="ET43" s="964"/>
    </row>
    <row r="44" spans="4:150" s="990" customFormat="1" ht="51" customHeight="1">
      <c r="D44" s="1132">
        <v>18</v>
      </c>
      <c r="E44" s="1696"/>
      <c r="F44" s="1697"/>
      <c r="G44" s="1698"/>
      <c r="H44" s="1128"/>
      <c r="I44" s="1136"/>
      <c r="J44" s="1140"/>
      <c r="K44" s="1141"/>
      <c r="L44" s="1128"/>
      <c r="M44" s="1128"/>
      <c r="N44" s="1128"/>
      <c r="O44" s="1128"/>
      <c r="P44" s="1128"/>
      <c r="Q44" s="1259"/>
      <c r="R44" s="1260"/>
      <c r="S44" s="1262"/>
      <c r="T44" s="1130"/>
      <c r="U44" s="1132">
        <v>18</v>
      </c>
      <c r="V44" s="1128"/>
      <c r="W44" s="1128"/>
      <c r="X44" s="1128"/>
      <c r="Y44" s="1128"/>
      <c r="Z44" s="1131"/>
      <c r="AA44" s="1130"/>
      <c r="AB44" s="1130"/>
      <c r="AC44" s="1130"/>
      <c r="AD44" s="1130"/>
      <c r="AE44" s="1130"/>
      <c r="AF44" s="1130"/>
      <c r="AG44" s="1130"/>
      <c r="AH44" s="1130"/>
      <c r="AI44" s="1130"/>
      <c r="AJ44" s="1130"/>
      <c r="AK44" s="1130"/>
      <c r="AL44" s="1130"/>
      <c r="AM44" s="1130"/>
      <c r="AN44" s="1130"/>
      <c r="AO44" s="1130"/>
      <c r="AP44" s="1130"/>
      <c r="AQ44" s="1130"/>
      <c r="AR44" s="1130"/>
      <c r="AS44" s="1130"/>
      <c r="AT44" s="1130"/>
      <c r="AU44" s="1130"/>
      <c r="AV44" s="1130"/>
      <c r="AW44" s="1130"/>
      <c r="AX44" s="1130"/>
      <c r="AY44" s="1130"/>
      <c r="AZ44" s="1130"/>
      <c r="BA44" s="1130"/>
      <c r="BB44" s="1130"/>
      <c r="BC44" s="1130"/>
      <c r="BD44" s="1130"/>
      <c r="BE44" s="1130"/>
      <c r="BF44" s="1130"/>
      <c r="BG44" s="1130"/>
      <c r="BH44" s="1130"/>
      <c r="BI44" s="1130"/>
      <c r="BJ44" s="1130"/>
      <c r="BK44" s="1130"/>
      <c r="BL44" s="1130"/>
      <c r="BM44" s="1130"/>
      <c r="BN44" s="1130"/>
      <c r="BO44" s="1130"/>
      <c r="BP44" s="1130"/>
      <c r="BQ44" s="1130"/>
      <c r="BR44" s="1130"/>
      <c r="BS44" s="1130"/>
      <c r="BT44" s="1130"/>
      <c r="BU44" s="1130"/>
      <c r="BV44" s="1130"/>
      <c r="BW44" s="1130"/>
      <c r="BX44" s="1130"/>
      <c r="BY44" s="1130"/>
      <c r="BZ44" s="1130"/>
      <c r="CA44" s="1130"/>
      <c r="CB44" s="1130"/>
      <c r="CC44" s="1130"/>
      <c r="CD44" s="1130"/>
      <c r="CE44" s="1130"/>
      <c r="CF44" s="1130"/>
      <c r="CG44" s="1130"/>
      <c r="CH44" s="1130"/>
      <c r="CI44" s="1130"/>
      <c r="CJ44" s="1130"/>
      <c r="CK44" s="1130"/>
      <c r="CL44" s="1130"/>
      <c r="CM44" s="1130"/>
      <c r="CN44" s="1130"/>
      <c r="CO44" s="1130"/>
      <c r="CP44" s="1130"/>
      <c r="CQ44" s="1130"/>
      <c r="CR44" s="1130"/>
      <c r="CS44" s="1130"/>
      <c r="CT44" s="1130"/>
      <c r="CU44" s="1130"/>
      <c r="CV44" s="1130"/>
      <c r="CW44" s="1130"/>
      <c r="CX44" s="1130"/>
      <c r="CY44" s="1130"/>
      <c r="CZ44" s="1130"/>
      <c r="DA44" s="1130"/>
      <c r="DB44" s="1130"/>
      <c r="DC44" s="1130"/>
      <c r="DD44" s="1130"/>
      <c r="DE44" s="1130"/>
      <c r="DF44" s="1130"/>
      <c r="DG44" s="1130"/>
      <c r="DH44" s="1130"/>
      <c r="DI44" s="1130"/>
      <c r="DJ44" s="1130"/>
      <c r="DK44" s="1130"/>
      <c r="DL44" s="966"/>
      <c r="DM44" s="986" t="str">
        <f t="shared" si="46"/>
        <v>一般（引率者/大学生/保護者）</v>
      </c>
      <c r="DN44" s="966">
        <f t="shared" si="47"/>
        <v>0</v>
      </c>
      <c r="DO44" s="963">
        <f t="shared" si="48"/>
        <v>0</v>
      </c>
      <c r="DP44" s="966" t="e">
        <f t="array" ref="DP44">INDEX($DP$14:$DS$21,MATCH(DM44&amp;DN44&amp;DO44,$DP$14:$DP$21&amp;$DQ$14:$DQ$21&amp;$DR$14:$DR$21,0),4)</f>
        <v>#N/A</v>
      </c>
      <c r="DQ44" s="996">
        <f>COUNTIFS(H27:H46,$EQ$14,DM27:DM46,$EL$16)</f>
        <v>0</v>
      </c>
      <c r="DR44" s="996">
        <f>COUNTIFS(I27:I46,$EQ$14,DM27:DM46,$EL$16)</f>
        <v>0</v>
      </c>
      <c r="DS44" s="963"/>
      <c r="EK44" s="964"/>
      <c r="EL44" s="964"/>
      <c r="EM44" s="966"/>
      <c r="EN44" s="964"/>
      <c r="EO44" s="964"/>
      <c r="EP44" s="963"/>
      <c r="EQ44" s="964"/>
      <c r="ER44" s="964"/>
      <c r="ES44" s="964"/>
      <c r="ET44" s="964"/>
    </row>
    <row r="45" spans="4:150" s="990" customFormat="1" ht="51" customHeight="1">
      <c r="D45" s="1132">
        <v>19</v>
      </c>
      <c r="E45" s="1696"/>
      <c r="F45" s="1697"/>
      <c r="G45" s="1698"/>
      <c r="H45" s="1128"/>
      <c r="I45" s="1136"/>
      <c r="J45" s="1140"/>
      <c r="K45" s="1141"/>
      <c r="L45" s="1128"/>
      <c r="M45" s="1128"/>
      <c r="N45" s="1128"/>
      <c r="O45" s="1128"/>
      <c r="P45" s="1128"/>
      <c r="Q45" s="1259"/>
      <c r="R45" s="1260"/>
      <c r="S45" s="1262"/>
      <c r="T45" s="1130"/>
      <c r="U45" s="1132">
        <v>19</v>
      </c>
      <c r="V45" s="1128"/>
      <c r="W45" s="1128"/>
      <c r="X45" s="1128"/>
      <c r="Y45" s="1128"/>
      <c r="Z45" s="1131"/>
      <c r="AA45" s="1130"/>
      <c r="AB45" s="1130"/>
      <c r="AC45" s="1130"/>
      <c r="AD45" s="1130"/>
      <c r="AE45" s="1130"/>
      <c r="AF45" s="1130"/>
      <c r="AG45" s="1130"/>
      <c r="AH45" s="1130"/>
      <c r="AI45" s="1130"/>
      <c r="AJ45" s="1130"/>
      <c r="AK45" s="1130"/>
      <c r="AL45" s="1130"/>
      <c r="AM45" s="1130"/>
      <c r="AN45" s="1130"/>
      <c r="AO45" s="1130"/>
      <c r="AP45" s="1130"/>
      <c r="AQ45" s="1130"/>
      <c r="AR45" s="1130"/>
      <c r="AS45" s="1130"/>
      <c r="AT45" s="1130"/>
      <c r="AU45" s="1130"/>
      <c r="AV45" s="1130"/>
      <c r="AW45" s="1130"/>
      <c r="AX45" s="1130"/>
      <c r="AY45" s="1130"/>
      <c r="AZ45" s="1130"/>
      <c r="BA45" s="1130"/>
      <c r="BB45" s="1130"/>
      <c r="BC45" s="1130"/>
      <c r="BD45" s="1130"/>
      <c r="BE45" s="1130"/>
      <c r="BF45" s="1130"/>
      <c r="BG45" s="1130"/>
      <c r="BH45" s="1130"/>
      <c r="BI45" s="1130"/>
      <c r="BJ45" s="1130"/>
      <c r="BK45" s="1130"/>
      <c r="BL45" s="1130"/>
      <c r="BM45" s="1130"/>
      <c r="BN45" s="1130"/>
      <c r="BO45" s="1130"/>
      <c r="BP45" s="1130"/>
      <c r="BQ45" s="1130"/>
      <c r="BR45" s="1130"/>
      <c r="BS45" s="1130"/>
      <c r="BT45" s="1130"/>
      <c r="BU45" s="1130"/>
      <c r="BV45" s="1130"/>
      <c r="BW45" s="1130"/>
      <c r="BX45" s="1130"/>
      <c r="BY45" s="1130"/>
      <c r="BZ45" s="1130"/>
      <c r="CA45" s="1130"/>
      <c r="CB45" s="1130"/>
      <c r="CC45" s="1130"/>
      <c r="CD45" s="1130"/>
      <c r="CE45" s="1130"/>
      <c r="CF45" s="1130"/>
      <c r="CG45" s="1130"/>
      <c r="CH45" s="1130"/>
      <c r="CI45" s="1130"/>
      <c r="CJ45" s="1130"/>
      <c r="CK45" s="1130"/>
      <c r="CL45" s="1130"/>
      <c r="CM45" s="1130"/>
      <c r="CN45" s="1130"/>
      <c r="CO45" s="1130"/>
      <c r="CP45" s="1130"/>
      <c r="CQ45" s="1130"/>
      <c r="CR45" s="1130"/>
      <c r="CS45" s="1130"/>
      <c r="CT45" s="1130"/>
      <c r="CU45" s="1130"/>
      <c r="CV45" s="1130"/>
      <c r="CW45" s="1130"/>
      <c r="CX45" s="1130"/>
      <c r="CY45" s="1130"/>
      <c r="CZ45" s="1130"/>
      <c r="DA45" s="1130"/>
      <c r="DB45" s="1130"/>
      <c r="DC45" s="1130"/>
      <c r="DD45" s="1130"/>
      <c r="DE45" s="1130"/>
      <c r="DF45" s="1130"/>
      <c r="DG45" s="1130"/>
      <c r="DH45" s="1130"/>
      <c r="DI45" s="1130"/>
      <c r="DJ45" s="1130"/>
      <c r="DK45" s="1130"/>
      <c r="DL45" s="966"/>
      <c r="DM45" s="986" t="str">
        <f t="shared" si="46"/>
        <v>一般（引率者/大学生/保護者）</v>
      </c>
      <c r="DN45" s="966">
        <f t="shared" si="47"/>
        <v>0</v>
      </c>
      <c r="DO45" s="963">
        <f t="shared" si="48"/>
        <v>0</v>
      </c>
      <c r="DP45" s="966" t="e">
        <f t="array" ref="DP45">INDEX($DP$14:$DS$21,MATCH(DM45&amp;DN45&amp;DO45,$DP$14:$DP$21&amp;$DQ$14:$DQ$21&amp;$DR$14:$DR$21,0),4)</f>
        <v>#N/A</v>
      </c>
      <c r="EK45" s="964"/>
      <c r="EL45" s="964"/>
      <c r="EM45" s="966"/>
      <c r="EN45" s="964"/>
      <c r="EO45" s="964"/>
      <c r="EP45" s="963"/>
      <c r="EQ45" s="964"/>
      <c r="ER45" s="964"/>
      <c r="ES45" s="964"/>
      <c r="ET45" s="964"/>
    </row>
    <row r="46" spans="4:150" s="990" customFormat="1" ht="51" customHeight="1" thickBot="1">
      <c r="D46" s="1143">
        <v>20</v>
      </c>
      <c r="E46" s="1696"/>
      <c r="F46" s="1697"/>
      <c r="G46" s="1698"/>
      <c r="H46" s="1128"/>
      <c r="I46" s="1136"/>
      <c r="J46" s="1140"/>
      <c r="K46" s="1141"/>
      <c r="L46" s="1128"/>
      <c r="M46" s="1128"/>
      <c r="N46" s="1128"/>
      <c r="O46" s="1128"/>
      <c r="P46" s="1128"/>
      <c r="Q46" s="1259"/>
      <c r="R46" s="1260"/>
      <c r="S46" s="1262"/>
      <c r="T46" s="1144"/>
      <c r="U46" s="1145">
        <v>20</v>
      </c>
      <c r="V46" s="1146"/>
      <c r="W46" s="1146"/>
      <c r="X46" s="1146"/>
      <c r="Y46" s="1146"/>
      <c r="Z46" s="1147"/>
      <c r="AA46" s="1130"/>
      <c r="AB46" s="1130"/>
      <c r="AC46" s="1130"/>
      <c r="AD46" s="1130"/>
      <c r="AE46" s="1130"/>
      <c r="AF46" s="1130"/>
      <c r="AG46" s="1130"/>
      <c r="AH46" s="1130"/>
      <c r="AI46" s="1130"/>
      <c r="AJ46" s="1130"/>
      <c r="AK46" s="1130"/>
      <c r="AL46" s="1130"/>
      <c r="AM46" s="1130"/>
      <c r="AN46" s="1130"/>
      <c r="AO46" s="1130"/>
      <c r="AP46" s="1130"/>
      <c r="AQ46" s="1130"/>
      <c r="AR46" s="1130"/>
      <c r="AS46" s="1130"/>
      <c r="AT46" s="1130"/>
      <c r="AU46" s="1130"/>
      <c r="AV46" s="1130"/>
      <c r="AW46" s="1130"/>
      <c r="AX46" s="1130"/>
      <c r="AY46" s="1130"/>
      <c r="AZ46" s="1130"/>
      <c r="BA46" s="1130"/>
      <c r="BB46" s="1130"/>
      <c r="BC46" s="1130"/>
      <c r="BD46" s="1130"/>
      <c r="BE46" s="1130"/>
      <c r="BF46" s="1130"/>
      <c r="BG46" s="1130"/>
      <c r="BH46" s="1130"/>
      <c r="BI46" s="1130"/>
      <c r="BJ46" s="1130"/>
      <c r="BK46" s="1130"/>
      <c r="BL46" s="1130"/>
      <c r="BM46" s="1130"/>
      <c r="BN46" s="1130"/>
      <c r="BO46" s="1130"/>
      <c r="BP46" s="1130"/>
      <c r="BQ46" s="1130"/>
      <c r="BR46" s="1130"/>
      <c r="BS46" s="1130"/>
      <c r="BT46" s="1130"/>
      <c r="BU46" s="1130"/>
      <c r="BV46" s="1130"/>
      <c r="BW46" s="1130"/>
      <c r="BX46" s="1130"/>
      <c r="BY46" s="1130"/>
      <c r="BZ46" s="1130"/>
      <c r="CA46" s="1130"/>
      <c r="CB46" s="1130"/>
      <c r="CC46" s="1130"/>
      <c r="CD46" s="1130"/>
      <c r="CE46" s="1130"/>
      <c r="CF46" s="1130"/>
      <c r="CG46" s="1130"/>
      <c r="CH46" s="1130"/>
      <c r="CI46" s="1130"/>
      <c r="CJ46" s="1130"/>
      <c r="CK46" s="1130"/>
      <c r="CL46" s="1130"/>
      <c r="CM46" s="1130"/>
      <c r="CN46" s="1130"/>
      <c r="CO46" s="1130"/>
      <c r="CP46" s="1130"/>
      <c r="CQ46" s="1130"/>
      <c r="CR46" s="1130"/>
      <c r="CS46" s="1130"/>
      <c r="CT46" s="1130"/>
      <c r="CU46" s="1130"/>
      <c r="CV46" s="1130"/>
      <c r="CW46" s="1130"/>
      <c r="CX46" s="1130"/>
      <c r="CY46" s="1130"/>
      <c r="CZ46" s="1130"/>
      <c r="DA46" s="1130"/>
      <c r="DB46" s="1130"/>
      <c r="DC46" s="1130"/>
      <c r="DD46" s="1130"/>
      <c r="DE46" s="1130"/>
      <c r="DF46" s="1130"/>
      <c r="DG46" s="1130"/>
      <c r="DH46" s="1130"/>
      <c r="DI46" s="1130"/>
      <c r="DJ46" s="1130"/>
      <c r="DK46" s="1130"/>
      <c r="DL46" s="966"/>
      <c r="DM46" s="986" t="str">
        <f t="shared" si="46"/>
        <v>一般（引率者/大学生/保護者）</v>
      </c>
      <c r="DN46" s="966">
        <f t="shared" si="47"/>
        <v>0</v>
      </c>
      <c r="DO46" s="963">
        <f t="shared" si="48"/>
        <v>0</v>
      </c>
      <c r="DP46" s="966" t="e">
        <f t="array" ref="DP46">INDEX($DP$14:$DS$21,MATCH(DM46&amp;DN46&amp;DO46,$DP$14:$DP$21&amp;$DQ$14:$DQ$21&amp;$DR$14:$DR$21,0),4)</f>
        <v>#N/A</v>
      </c>
      <c r="EK46" s="964"/>
      <c r="EL46" s="964"/>
      <c r="EM46" s="966"/>
      <c r="EN46" s="964"/>
      <c r="EO46" s="964"/>
      <c r="EP46" s="963"/>
      <c r="EQ46" s="964"/>
      <c r="ER46" s="964"/>
      <c r="ES46" s="964"/>
      <c r="ET46" s="964"/>
    </row>
    <row r="47" spans="4:150" s="990" customFormat="1" ht="51" customHeight="1" thickTop="1" thickBot="1">
      <c r="D47" s="1726" t="s">
        <v>260</v>
      </c>
      <c r="E47" s="1727"/>
      <c r="F47" s="1727"/>
      <c r="G47" s="1728"/>
      <c r="H47" s="1148">
        <f>COUNTIF(H27:H46,"〇")</f>
        <v>0</v>
      </c>
      <c r="I47" s="1149">
        <f>COUNTIF(I27:I46,"〇")</f>
        <v>0</v>
      </c>
      <c r="J47" s="1150"/>
      <c r="K47" s="1150"/>
      <c r="L47" s="1151"/>
      <c r="M47" s="1150"/>
      <c r="N47" s="1150"/>
      <c r="O47" s="1150"/>
      <c r="P47" s="1152"/>
      <c r="Q47" s="1263"/>
      <c r="R47" s="1264"/>
      <c r="S47" s="1265"/>
      <c r="U47" s="1153"/>
      <c r="V47" s="998"/>
      <c r="Z47" s="1154"/>
      <c r="DM47" s="986"/>
      <c r="DN47" s="966"/>
      <c r="DO47" s="963"/>
      <c r="DP47" s="966"/>
      <c r="EK47" s="989"/>
      <c r="EL47" s="966"/>
      <c r="EM47" s="966"/>
      <c r="EN47" s="964"/>
      <c r="EO47" s="964"/>
      <c r="EP47" s="963"/>
      <c r="EQ47" s="964"/>
      <c r="ER47" s="964"/>
      <c r="ES47" s="964"/>
      <c r="ET47" s="964"/>
    </row>
    <row r="48" spans="4:150" s="990" customFormat="1" ht="51" customHeight="1" thickTop="1">
      <c r="D48" s="1155" t="s">
        <v>39</v>
      </c>
      <c r="E48" s="1156"/>
      <c r="F48" s="1157"/>
      <c r="G48" s="1157"/>
      <c r="H48" s="1715"/>
      <c r="I48" s="1866"/>
      <c r="J48" s="1158"/>
      <c r="K48" s="1159"/>
      <c r="L48" s="1160">
        <f>COUNTIF(L27:L46,"○")</f>
        <v>0</v>
      </c>
      <c r="M48" s="1161">
        <f>COUNTIF(M27:M46,"○")</f>
        <v>0</v>
      </c>
      <c r="N48" s="1161">
        <f t="shared" ref="N48:P48" si="55">COUNTIF(N27:N46,"○")</f>
        <v>0</v>
      </c>
      <c r="O48" s="1161">
        <f t="shared" si="55"/>
        <v>0</v>
      </c>
      <c r="P48" s="1161">
        <f t="shared" si="55"/>
        <v>0</v>
      </c>
      <c r="Q48" s="1266"/>
      <c r="R48" s="1267"/>
      <c r="S48" s="1268"/>
      <c r="T48" s="1162"/>
      <c r="U48" s="1163" t="s">
        <v>39</v>
      </c>
      <c r="V48" s="1160">
        <f>COUNTIF(V27:V46,"○")</f>
        <v>0</v>
      </c>
      <c r="W48" s="1161">
        <f>COUNTIF(W27:W46,"○")</f>
        <v>0</v>
      </c>
      <c r="X48" s="1161">
        <f t="shared" ref="X48:Z48" si="56">COUNTIF(X27:X46,"○")</f>
        <v>0</v>
      </c>
      <c r="Y48" s="1161">
        <f t="shared" si="56"/>
        <v>0</v>
      </c>
      <c r="Z48" s="1164">
        <f t="shared" si="56"/>
        <v>0</v>
      </c>
      <c r="AA48" s="1162"/>
      <c r="AB48" s="1162"/>
      <c r="AC48" s="1162"/>
      <c r="AD48" s="1162"/>
      <c r="AE48" s="1162"/>
      <c r="AF48" s="1162"/>
      <c r="AG48" s="1162"/>
      <c r="AH48" s="1162"/>
      <c r="AI48" s="1162"/>
      <c r="AJ48" s="1162"/>
      <c r="AK48" s="1162"/>
      <c r="AL48" s="1162"/>
      <c r="AM48" s="1162"/>
      <c r="AN48" s="1162"/>
      <c r="AO48" s="1162"/>
      <c r="AP48" s="1162"/>
      <c r="AQ48" s="1162"/>
      <c r="AR48" s="1162"/>
      <c r="AS48" s="1162"/>
      <c r="AT48" s="1162"/>
      <c r="AU48" s="1162"/>
      <c r="AV48" s="1162"/>
      <c r="AW48" s="1162"/>
      <c r="AX48" s="1162"/>
      <c r="AY48" s="1162"/>
      <c r="AZ48" s="1162"/>
      <c r="BA48" s="1162"/>
      <c r="BB48" s="1162"/>
      <c r="BC48" s="1162"/>
      <c r="BD48" s="1162"/>
      <c r="BE48" s="1162"/>
      <c r="BF48" s="1162"/>
      <c r="BG48" s="1162"/>
      <c r="BH48" s="1162"/>
      <c r="BI48" s="1162"/>
      <c r="BJ48" s="1162"/>
      <c r="BK48" s="1162"/>
      <c r="BL48" s="1162"/>
      <c r="BM48" s="1162"/>
      <c r="BN48" s="1162"/>
      <c r="BO48" s="1162"/>
      <c r="BP48" s="1162"/>
      <c r="BQ48" s="1162"/>
      <c r="BR48" s="1162"/>
      <c r="BS48" s="1162"/>
      <c r="BT48" s="1162"/>
      <c r="BU48" s="1162"/>
      <c r="BV48" s="1162"/>
      <c r="BW48" s="1162"/>
      <c r="BX48" s="1162"/>
      <c r="BY48" s="1162"/>
      <c r="BZ48" s="1162"/>
      <c r="CA48" s="1162"/>
      <c r="CB48" s="1162"/>
      <c r="CC48" s="1162"/>
      <c r="CD48" s="1162"/>
      <c r="CE48" s="1162"/>
      <c r="CF48" s="1162"/>
      <c r="CG48" s="1162"/>
      <c r="CH48" s="1162"/>
      <c r="CI48" s="1162"/>
      <c r="CJ48" s="1162"/>
      <c r="CK48" s="1162"/>
      <c r="CL48" s="1162"/>
      <c r="CM48" s="1162"/>
      <c r="CN48" s="1162"/>
      <c r="CO48" s="1162"/>
      <c r="CP48" s="1162"/>
      <c r="CQ48" s="1162"/>
      <c r="CR48" s="1162"/>
      <c r="CS48" s="1162"/>
      <c r="CT48" s="1162"/>
      <c r="CU48" s="1162"/>
      <c r="CV48" s="1162"/>
      <c r="CW48" s="1162"/>
      <c r="CX48" s="1162"/>
      <c r="CY48" s="1162"/>
      <c r="CZ48" s="1162"/>
      <c r="DA48" s="1162"/>
      <c r="DB48" s="1162"/>
      <c r="DC48" s="1162"/>
      <c r="DD48" s="1162"/>
      <c r="DE48" s="1162"/>
      <c r="DF48" s="1162"/>
      <c r="DG48" s="1162"/>
      <c r="DH48" s="1162"/>
      <c r="DI48" s="1162"/>
      <c r="DJ48" s="1162"/>
      <c r="DK48" s="1162"/>
      <c r="DL48" s="968"/>
      <c r="DM48" s="986"/>
      <c r="DN48" s="966"/>
      <c r="DO48" s="1725"/>
      <c r="DP48" s="1725"/>
      <c r="DQ48" s="1725"/>
      <c r="DR48" s="966"/>
      <c r="DS48" s="966"/>
      <c r="DT48" s="966"/>
      <c r="DU48" s="989"/>
      <c r="DV48" s="989"/>
      <c r="DW48" s="989"/>
      <c r="DX48" s="989"/>
      <c r="DY48" s="989"/>
      <c r="DZ48" s="989"/>
      <c r="EA48" s="989"/>
      <c r="EB48" s="989"/>
      <c r="EC48" s="989"/>
      <c r="ED48" s="989"/>
      <c r="EE48" s="989"/>
      <c r="EF48" s="989"/>
      <c r="EG48" s="989"/>
      <c r="EH48" s="989"/>
      <c r="EI48" s="989"/>
      <c r="EJ48" s="989"/>
      <c r="EK48" s="989"/>
      <c r="EL48" s="966"/>
      <c r="EM48" s="966"/>
      <c r="EN48" s="964"/>
      <c r="EO48" s="964"/>
      <c r="EP48" s="963"/>
      <c r="EQ48" s="964"/>
      <c r="ER48" s="964"/>
      <c r="ES48" s="964"/>
      <c r="ET48" s="964"/>
    </row>
    <row r="49" spans="4:152" s="974" customFormat="1" ht="51" customHeight="1" thickBot="1">
      <c r="D49" s="1165" t="s">
        <v>236</v>
      </c>
      <c r="E49" s="1166"/>
      <c r="F49" s="1167"/>
      <c r="G49" s="1167"/>
      <c r="H49" s="1791"/>
      <c r="I49" s="1792"/>
      <c r="J49" s="1168"/>
      <c r="K49" s="1169"/>
      <c r="L49" s="1170">
        <f>COUNTIF(L27:L46,"△")</f>
        <v>0</v>
      </c>
      <c r="M49" s="1171">
        <f>COUNTIF(M27:M46,"△")</f>
        <v>0</v>
      </c>
      <c r="N49" s="1171">
        <f t="shared" ref="N49:P49" si="57">COUNTIF(N27:N46,"△")</f>
        <v>0</v>
      </c>
      <c r="O49" s="1171">
        <f t="shared" si="57"/>
        <v>0</v>
      </c>
      <c r="P49" s="1171">
        <f t="shared" si="57"/>
        <v>0</v>
      </c>
      <c r="Q49" s="1269"/>
      <c r="R49" s="1270"/>
      <c r="S49" s="1271"/>
      <c r="T49" s="1162"/>
      <c r="U49" s="1172" t="s">
        <v>236</v>
      </c>
      <c r="V49" s="1170">
        <f>COUNTIF(V27:V46,"△")</f>
        <v>0</v>
      </c>
      <c r="W49" s="1171">
        <f>COUNTIF(W27:W46,"△")</f>
        <v>0</v>
      </c>
      <c r="X49" s="1171">
        <f t="shared" ref="X49:Z49" si="58">COUNTIF(X27:X46,"△")</f>
        <v>0</v>
      </c>
      <c r="Y49" s="1171">
        <f t="shared" si="58"/>
        <v>0</v>
      </c>
      <c r="Z49" s="1173">
        <f t="shared" si="58"/>
        <v>0</v>
      </c>
      <c r="AA49" s="1162"/>
      <c r="AB49" s="1162"/>
      <c r="AC49" s="1162"/>
      <c r="AD49" s="1162"/>
      <c r="AE49" s="1162"/>
      <c r="AF49" s="1162"/>
      <c r="AG49" s="1162"/>
      <c r="AH49" s="1162"/>
      <c r="AI49" s="1162"/>
      <c r="AJ49" s="1162"/>
      <c r="AK49" s="1162"/>
      <c r="AL49" s="1162"/>
      <c r="AM49" s="1162"/>
      <c r="AN49" s="1162"/>
      <c r="AO49" s="1162"/>
      <c r="AP49" s="1162"/>
      <c r="AQ49" s="1162"/>
      <c r="AR49" s="1162"/>
      <c r="AS49" s="1162"/>
      <c r="AT49" s="1162"/>
      <c r="AU49" s="1162"/>
      <c r="AV49" s="1162"/>
      <c r="AW49" s="1162"/>
      <c r="AX49" s="1162"/>
      <c r="AY49" s="1162"/>
      <c r="AZ49" s="1162"/>
      <c r="BA49" s="1162"/>
      <c r="BB49" s="1162"/>
      <c r="BC49" s="1162"/>
      <c r="BD49" s="1162"/>
      <c r="BE49" s="1162"/>
      <c r="BF49" s="1162"/>
      <c r="BG49" s="1162"/>
      <c r="BH49" s="1162"/>
      <c r="BI49" s="1162"/>
      <c r="BJ49" s="1162"/>
      <c r="BK49" s="1162"/>
      <c r="BL49" s="1162"/>
      <c r="BM49" s="1162"/>
      <c r="BN49" s="1162"/>
      <c r="BO49" s="1162"/>
      <c r="BP49" s="1162"/>
      <c r="BQ49" s="1162"/>
      <c r="BR49" s="1162"/>
      <c r="BS49" s="1162"/>
      <c r="BT49" s="1162"/>
      <c r="BU49" s="1162"/>
      <c r="BV49" s="1162"/>
      <c r="BW49" s="1162"/>
      <c r="BX49" s="1162"/>
      <c r="BY49" s="1162"/>
      <c r="BZ49" s="1162"/>
      <c r="CA49" s="1162"/>
      <c r="CB49" s="1162"/>
      <c r="CC49" s="1162"/>
      <c r="CD49" s="1162"/>
      <c r="CE49" s="1162"/>
      <c r="CF49" s="1162"/>
      <c r="CG49" s="1162"/>
      <c r="CH49" s="1162"/>
      <c r="CI49" s="1162"/>
      <c r="CJ49" s="1162"/>
      <c r="CK49" s="1162"/>
      <c r="CL49" s="1162"/>
      <c r="CM49" s="1162"/>
      <c r="CN49" s="1162"/>
      <c r="CO49" s="1162"/>
      <c r="CP49" s="1162"/>
      <c r="CQ49" s="1162"/>
      <c r="CR49" s="1162"/>
      <c r="CS49" s="1162"/>
      <c r="CT49" s="1162"/>
      <c r="CU49" s="1162"/>
      <c r="CV49" s="1162"/>
      <c r="CW49" s="1162"/>
      <c r="CX49" s="1162"/>
      <c r="CY49" s="1162"/>
      <c r="CZ49" s="1162"/>
      <c r="DA49" s="1162"/>
      <c r="DB49" s="1162"/>
      <c r="DC49" s="1162"/>
      <c r="DD49" s="1162"/>
      <c r="DE49" s="1162"/>
      <c r="DF49" s="1162"/>
      <c r="DG49" s="1162"/>
      <c r="DH49" s="1162"/>
      <c r="DI49" s="1162"/>
      <c r="DJ49" s="1162"/>
      <c r="DK49" s="1162"/>
      <c r="DL49" s="968"/>
      <c r="DM49" s="981"/>
      <c r="DN49" s="970"/>
      <c r="DO49" s="966"/>
      <c r="DP49" s="968"/>
      <c r="DQ49" s="968"/>
      <c r="DR49" s="968"/>
      <c r="DS49" s="968"/>
      <c r="DT49" s="968"/>
      <c r="DU49" s="965"/>
      <c r="DV49" s="965"/>
      <c r="DW49" s="965"/>
      <c r="DX49" s="965"/>
      <c r="DY49" s="965"/>
      <c r="DZ49" s="965"/>
      <c r="EA49" s="965"/>
      <c r="EB49" s="965"/>
      <c r="EC49" s="965"/>
      <c r="ED49" s="965"/>
      <c r="EE49" s="965"/>
      <c r="EF49" s="965"/>
      <c r="EG49" s="965"/>
      <c r="EH49" s="965"/>
      <c r="EI49" s="965"/>
      <c r="EJ49" s="965"/>
      <c r="EK49" s="965"/>
      <c r="EL49" s="968"/>
      <c r="EM49" s="968"/>
      <c r="EN49" s="971"/>
      <c r="EO49" s="971"/>
      <c r="EP49" s="975"/>
      <c r="EQ49" s="971"/>
      <c r="ER49" s="1019"/>
      <c r="ES49" s="966"/>
      <c r="ET49" s="966"/>
      <c r="EU49" s="1020"/>
      <c r="EV49" s="1020"/>
    </row>
    <row r="50" spans="4:152" s="990" customFormat="1" ht="51" customHeight="1" thickBot="1">
      <c r="D50" s="1073"/>
      <c r="Q50" s="1073"/>
      <c r="R50" s="1240"/>
      <c r="S50" s="1073"/>
      <c r="T50" s="1239"/>
      <c r="U50" s="1073"/>
      <c r="DM50" s="986"/>
      <c r="DN50" s="964"/>
      <c r="DO50" s="963"/>
      <c r="DP50" s="963"/>
      <c r="DQ50" s="963"/>
      <c r="DR50" s="963"/>
      <c r="DS50" s="963"/>
      <c r="DT50" s="963"/>
      <c r="DU50" s="964"/>
      <c r="DV50" s="964"/>
      <c r="DW50" s="964"/>
      <c r="DX50" s="964"/>
      <c r="DY50" s="964"/>
      <c r="DZ50" s="964"/>
      <c r="EA50" s="964"/>
      <c r="EB50" s="964"/>
      <c r="EC50" s="964"/>
      <c r="ED50" s="964"/>
      <c r="EE50" s="964"/>
      <c r="EF50" s="964"/>
      <c r="EG50" s="964"/>
      <c r="EH50" s="964"/>
      <c r="EI50" s="964"/>
      <c r="EJ50" s="964"/>
      <c r="EK50" s="964"/>
      <c r="EL50" s="964"/>
      <c r="EM50" s="964"/>
      <c r="EN50" s="964"/>
      <c r="EO50" s="964"/>
      <c r="EP50" s="963"/>
      <c r="EQ50" s="964"/>
      <c r="ER50" s="1019"/>
      <c r="ES50" s="966"/>
      <c r="ET50" s="966"/>
      <c r="EU50" s="1020"/>
      <c r="EV50" s="1020"/>
    </row>
    <row r="51" spans="4:152" s="967" customFormat="1" ht="51" customHeight="1" thickBot="1">
      <c r="D51" s="1707" t="s">
        <v>252</v>
      </c>
      <c r="E51" s="1708"/>
      <c r="F51" s="1709"/>
      <c r="G51" s="1710"/>
      <c r="H51" s="1710"/>
      <c r="I51" s="1710"/>
      <c r="J51" s="1710"/>
      <c r="K51" s="1711"/>
      <c r="L51" s="1699" t="s">
        <v>846</v>
      </c>
      <c r="M51" s="1700"/>
      <c r="N51" s="1700"/>
      <c r="O51" s="1700"/>
      <c r="P51" s="1296"/>
      <c r="Q51" s="1703" t="s">
        <v>831</v>
      </c>
      <c r="R51" s="1703"/>
      <c r="S51" s="1297"/>
      <c r="T51" s="961"/>
      <c r="U51" s="1118"/>
      <c r="V51" s="1527" t="s">
        <v>847</v>
      </c>
      <c r="W51" s="1528"/>
      <c r="X51" s="1528"/>
      <c r="Y51" s="1528"/>
      <c r="Z51" s="1529"/>
      <c r="AA51" s="961"/>
      <c r="AB51" s="961"/>
      <c r="AC51" s="961"/>
      <c r="AD51" s="961"/>
      <c r="AE51" s="961"/>
      <c r="AF51" s="961"/>
      <c r="AG51" s="961"/>
      <c r="AH51" s="961"/>
      <c r="AI51" s="961"/>
      <c r="AJ51" s="961"/>
      <c r="AK51" s="961"/>
      <c r="AL51" s="961"/>
      <c r="AM51" s="961"/>
      <c r="AN51" s="961"/>
      <c r="AO51" s="961"/>
      <c r="AP51" s="961"/>
      <c r="AQ51" s="961"/>
      <c r="AR51" s="961"/>
      <c r="AS51" s="961"/>
      <c r="AT51" s="961"/>
      <c r="AU51" s="961"/>
      <c r="AV51" s="961"/>
      <c r="AW51" s="961"/>
      <c r="AX51" s="961"/>
      <c r="AY51" s="961"/>
      <c r="AZ51" s="961"/>
      <c r="BA51" s="961"/>
      <c r="BB51" s="961"/>
      <c r="BC51" s="961"/>
      <c r="BD51" s="961"/>
      <c r="BE51" s="961"/>
      <c r="BF51" s="961"/>
      <c r="BG51" s="961"/>
      <c r="BH51" s="961"/>
      <c r="BI51" s="961"/>
      <c r="BJ51" s="961"/>
      <c r="BK51" s="961"/>
      <c r="BL51" s="961"/>
      <c r="BM51" s="961"/>
      <c r="BN51" s="961"/>
      <c r="BO51" s="961"/>
      <c r="BP51" s="961"/>
      <c r="BQ51" s="961"/>
      <c r="BR51" s="961"/>
      <c r="BS51" s="961"/>
      <c r="BT51" s="961"/>
      <c r="BU51" s="961"/>
      <c r="BV51" s="961"/>
      <c r="BW51" s="961"/>
      <c r="BX51" s="961"/>
      <c r="BY51" s="961"/>
      <c r="BZ51" s="961"/>
      <c r="CA51" s="961"/>
      <c r="CB51" s="961"/>
      <c r="CC51" s="961"/>
      <c r="CD51" s="961"/>
      <c r="CE51" s="961"/>
      <c r="CF51" s="961"/>
      <c r="CG51" s="961"/>
      <c r="CH51" s="961"/>
      <c r="CI51" s="961"/>
      <c r="CJ51" s="961"/>
      <c r="CK51" s="961"/>
      <c r="CL51" s="961"/>
      <c r="CM51" s="961"/>
      <c r="CN51" s="961"/>
      <c r="CO51" s="961"/>
      <c r="CP51" s="961"/>
      <c r="CQ51" s="961"/>
      <c r="CR51" s="961"/>
      <c r="CS51" s="961"/>
      <c r="CT51" s="961"/>
      <c r="CU51" s="961"/>
      <c r="CV51" s="961"/>
      <c r="CW51" s="961"/>
      <c r="CX51" s="961"/>
      <c r="CY51" s="961"/>
      <c r="CZ51" s="961"/>
      <c r="DA51" s="961"/>
      <c r="DB51" s="961"/>
      <c r="DC51" s="961"/>
      <c r="DD51" s="961"/>
      <c r="DE51" s="961"/>
      <c r="DF51" s="961"/>
      <c r="DG51" s="961"/>
      <c r="DH51" s="961"/>
      <c r="DI51" s="961"/>
      <c r="DJ51" s="961"/>
      <c r="DK51" s="961"/>
      <c r="DL51" s="961"/>
      <c r="DM51" s="962"/>
      <c r="DN51" s="963"/>
      <c r="DO51" s="963"/>
      <c r="DP51" s="964"/>
      <c r="DQ51" s="1729" t="s">
        <v>745</v>
      </c>
      <c r="DR51" s="1730"/>
      <c r="DS51" s="1730"/>
      <c r="DT51" s="1731"/>
      <c r="DU51" s="1691" t="s">
        <v>746</v>
      </c>
      <c r="DV51" s="1692"/>
      <c r="DW51" s="1692"/>
      <c r="DX51" s="1693"/>
      <c r="DY51" s="1691" t="s">
        <v>228</v>
      </c>
      <c r="DZ51" s="1692"/>
      <c r="EA51" s="1692"/>
      <c r="EB51" s="1693"/>
      <c r="EC51" s="1691" t="s">
        <v>788</v>
      </c>
      <c r="ED51" s="1692"/>
      <c r="EE51" s="1692"/>
      <c r="EF51" s="1693"/>
      <c r="EG51" s="1691" t="s">
        <v>789</v>
      </c>
      <c r="EH51" s="1692"/>
      <c r="EI51" s="1692"/>
      <c r="EJ51" s="1693"/>
      <c r="EK51" s="968"/>
      <c r="EL51" s="964"/>
      <c r="EM51" s="964"/>
      <c r="EN51" s="964"/>
      <c r="EO51" s="964"/>
      <c r="EP51" s="963"/>
      <c r="EQ51" s="964"/>
      <c r="ER51" s="966"/>
      <c r="ES51" s="966"/>
      <c r="ET51" s="966"/>
      <c r="EU51" s="1020"/>
      <c r="EV51" s="1020"/>
    </row>
    <row r="52" spans="4:152" s="974" customFormat="1" ht="51" customHeight="1" thickBot="1">
      <c r="D52" s="1119" t="s">
        <v>837</v>
      </c>
      <c r="E52" s="1120"/>
      <c r="F52" s="1704">
        <f>①利用!$S$8</f>
        <v>0</v>
      </c>
      <c r="G52" s="1705"/>
      <c r="H52" s="1705"/>
      <c r="I52" s="1705"/>
      <c r="J52" s="1705"/>
      <c r="K52" s="1705"/>
      <c r="L52" s="1705"/>
      <c r="M52" s="1705"/>
      <c r="N52" s="1705"/>
      <c r="O52" s="1705"/>
      <c r="P52" s="1705"/>
      <c r="Q52" s="1705"/>
      <c r="R52" s="1705"/>
      <c r="S52" s="1706"/>
      <c r="T52" s="1121"/>
      <c r="U52" s="1122"/>
      <c r="V52" s="1705">
        <f>F52</f>
        <v>0</v>
      </c>
      <c r="W52" s="1705"/>
      <c r="X52" s="1705"/>
      <c r="Y52" s="1705"/>
      <c r="Z52" s="1706"/>
      <c r="AA52" s="1121"/>
      <c r="AB52" s="1121"/>
      <c r="AC52" s="1121"/>
      <c r="AD52" s="1121"/>
      <c r="AE52" s="1121"/>
      <c r="AF52" s="1121"/>
      <c r="AG52" s="1121"/>
      <c r="AH52" s="1121"/>
      <c r="AI52" s="1121"/>
      <c r="AJ52" s="1121"/>
      <c r="AK52" s="1121"/>
      <c r="AL52" s="1121"/>
      <c r="AM52" s="1121"/>
      <c r="AN52" s="1121"/>
      <c r="AO52" s="1121"/>
      <c r="AP52" s="1121"/>
      <c r="AQ52" s="1121"/>
      <c r="AR52" s="1121"/>
      <c r="AS52" s="1121"/>
      <c r="AT52" s="1121"/>
      <c r="AU52" s="1121"/>
      <c r="AV52" s="1121"/>
      <c r="AW52" s="1121"/>
      <c r="AX52" s="1121"/>
      <c r="AY52" s="1121"/>
      <c r="AZ52" s="1121"/>
      <c r="BA52" s="1121"/>
      <c r="BB52" s="1121"/>
      <c r="BC52" s="1121"/>
      <c r="BD52" s="1121"/>
      <c r="BE52" s="1121"/>
      <c r="BF52" s="1121"/>
      <c r="BG52" s="1121"/>
      <c r="BH52" s="1121"/>
      <c r="BI52" s="1121"/>
      <c r="BJ52" s="1121"/>
      <c r="BK52" s="1121"/>
      <c r="BL52" s="1121"/>
      <c r="BM52" s="1121"/>
      <c r="BN52" s="1121"/>
      <c r="BO52" s="1121"/>
      <c r="BP52" s="1121"/>
      <c r="BQ52" s="1121"/>
      <c r="BR52" s="1121"/>
      <c r="BS52" s="1121"/>
      <c r="BT52" s="1121"/>
      <c r="BU52" s="1121"/>
      <c r="BV52" s="1121"/>
      <c r="BW52" s="1121"/>
      <c r="BX52" s="1121"/>
      <c r="BY52" s="1121"/>
      <c r="BZ52" s="1121"/>
      <c r="CA52" s="1121"/>
      <c r="CB52" s="1121"/>
      <c r="CC52" s="1121"/>
      <c r="CD52" s="1121"/>
      <c r="CE52" s="1121"/>
      <c r="CF52" s="1121"/>
      <c r="CG52" s="1121"/>
      <c r="CH52" s="1121"/>
      <c r="CI52" s="1121"/>
      <c r="CJ52" s="1121"/>
      <c r="CK52" s="1121"/>
      <c r="CL52" s="1121"/>
      <c r="CM52" s="1121"/>
      <c r="CN52" s="1121"/>
      <c r="CO52" s="1121"/>
      <c r="CP52" s="1121"/>
      <c r="CQ52" s="1121"/>
      <c r="CR52" s="1121"/>
      <c r="CS52" s="1121"/>
      <c r="CT52" s="1121"/>
      <c r="CU52" s="1121"/>
      <c r="CV52" s="1121"/>
      <c r="CW52" s="1121"/>
      <c r="CX52" s="1121"/>
      <c r="CY52" s="1121"/>
      <c r="CZ52" s="1121"/>
      <c r="DA52" s="1121"/>
      <c r="DB52" s="1121"/>
      <c r="DC52" s="1121"/>
      <c r="DD52" s="1121"/>
      <c r="DE52" s="1121"/>
      <c r="DF52" s="1121"/>
      <c r="DG52" s="1121"/>
      <c r="DH52" s="1121"/>
      <c r="DI52" s="1121"/>
      <c r="DJ52" s="1121"/>
      <c r="DK52" s="1121"/>
      <c r="DL52" s="970"/>
      <c r="DM52" s="962" t="e">
        <f>#REF!</f>
        <v>#REF!</v>
      </c>
      <c r="DN52" s="971"/>
      <c r="DO52" s="963"/>
      <c r="DP52" s="964"/>
      <c r="DQ52" s="976"/>
      <c r="DR52" s="977">
        <f>COUNTIFS(L55:L74,$EP$13,DM55:DM74,$EL$14)</f>
        <v>0</v>
      </c>
      <c r="DS52" s="977">
        <f>SUM(DQ55:DS55)</f>
        <v>0</v>
      </c>
      <c r="DT52" s="978">
        <f>COUNTIFS(L55:L74,$EP$15,DM55:DM74,$EL$14)</f>
        <v>0</v>
      </c>
      <c r="DU52" s="1694">
        <f>COUNTIFS(M55:M74,$EP$13,DM55:DM74,$EL$14)</f>
        <v>0</v>
      </c>
      <c r="DV52" s="1695"/>
      <c r="DW52" s="977">
        <f>SUM(DU55:DW55)</f>
        <v>0</v>
      </c>
      <c r="DX52" s="978">
        <f>COUNTIFS(M55:M74,$EP$15,DM55:DM74,$EL$14)</f>
        <v>0</v>
      </c>
      <c r="DY52" s="1694">
        <f>COUNTIFS($N55:$N74,$EP$13,$DM55:$DM74,$EL$14)</f>
        <v>0</v>
      </c>
      <c r="DZ52" s="1695"/>
      <c r="EA52" s="977">
        <f t="shared" ref="EA52" si="59">SUM(DY55:EA55)</f>
        <v>0</v>
      </c>
      <c r="EB52" s="978">
        <f>COUNTIFS($N55:$N74,$EP$15,$DM55:$DM74,$EL$14)</f>
        <v>0</v>
      </c>
      <c r="EC52" s="1694">
        <f>COUNTIFS($O55:$O74,$EP$13,$DM55:$DM74,$EL$14)</f>
        <v>0</v>
      </c>
      <c r="ED52" s="1695"/>
      <c r="EE52" s="977">
        <f>SUM(EC55:EE55)</f>
        <v>0</v>
      </c>
      <c r="EF52" s="978">
        <f>COUNTIFS($O55:$O74,$EP$15,$DM55:$DM74,$EL$14)</f>
        <v>0</v>
      </c>
      <c r="EG52" s="1694">
        <f>COUNTIFS($P55:$P74,$EP$13,$DM55:$DM74,$EL$14)</f>
        <v>0</v>
      </c>
      <c r="EH52" s="1695"/>
      <c r="EI52" s="977">
        <f>SUM(EG55:EI55)</f>
        <v>0</v>
      </c>
      <c r="EJ52" s="978">
        <f>COUNTIFS($O55:$O74,$EP$15,$DM55:$DM74,$EL$14)</f>
        <v>0</v>
      </c>
      <c r="EK52" s="980"/>
      <c r="EL52" s="968"/>
      <c r="EM52" s="968"/>
      <c r="EN52" s="971"/>
      <c r="EO52" s="971"/>
      <c r="EP52" s="975"/>
      <c r="EQ52" s="971"/>
      <c r="ER52" s="966"/>
      <c r="ES52" s="966"/>
      <c r="ET52" s="966"/>
      <c r="EU52" s="1020"/>
      <c r="EV52" s="1020"/>
    </row>
    <row r="53" spans="4:152" s="1045" customFormat="1" ht="51" customHeight="1">
      <c r="D53" s="1732" t="s">
        <v>36</v>
      </c>
      <c r="E53" s="1776" t="s">
        <v>146</v>
      </c>
      <c r="F53" s="1777"/>
      <c r="G53" s="1778"/>
      <c r="H53" s="1782" t="s">
        <v>37</v>
      </c>
      <c r="I53" s="1784" t="s">
        <v>38</v>
      </c>
      <c r="J53" s="1744" t="s">
        <v>838</v>
      </c>
      <c r="K53" s="1745"/>
      <c r="L53" s="1123" t="s">
        <v>822</v>
      </c>
      <c r="M53" s="1124" t="s">
        <v>823</v>
      </c>
      <c r="N53" s="1124" t="s">
        <v>824</v>
      </c>
      <c r="O53" s="1124" t="s">
        <v>825</v>
      </c>
      <c r="P53" s="1125" t="s">
        <v>826</v>
      </c>
      <c r="Q53" s="1748" t="s">
        <v>751</v>
      </c>
      <c r="R53" s="1748" t="s">
        <v>366</v>
      </c>
      <c r="S53" s="1750" t="s">
        <v>821</v>
      </c>
      <c r="T53" s="1022"/>
      <c r="U53" s="1701"/>
      <c r="V53" s="1123" t="s">
        <v>822</v>
      </c>
      <c r="W53" s="1124" t="s">
        <v>823</v>
      </c>
      <c r="X53" s="1124" t="s">
        <v>824</v>
      </c>
      <c r="Y53" s="1124" t="s">
        <v>825</v>
      </c>
      <c r="Z53" s="1068" t="s">
        <v>826</v>
      </c>
      <c r="AA53" s="1039"/>
      <c r="AB53" s="1039"/>
      <c r="AC53" s="1039"/>
      <c r="AD53" s="1039"/>
      <c r="AE53" s="1039"/>
      <c r="AF53" s="1039"/>
      <c r="AG53" s="1039"/>
      <c r="AH53" s="1039"/>
      <c r="AI53" s="1039"/>
      <c r="AJ53" s="1039"/>
      <c r="AK53" s="1039"/>
      <c r="AL53" s="1039"/>
      <c r="AM53" s="1039"/>
      <c r="AN53" s="1039"/>
      <c r="AO53" s="1039"/>
      <c r="AP53" s="1039"/>
      <c r="AQ53" s="1039"/>
      <c r="AR53" s="1039"/>
      <c r="AS53" s="1039"/>
      <c r="AT53" s="1039"/>
      <c r="AU53" s="1039"/>
      <c r="AV53" s="1039"/>
      <c r="AW53" s="1039"/>
      <c r="AX53" s="1039"/>
      <c r="AY53" s="1039"/>
      <c r="AZ53" s="1039"/>
      <c r="BA53" s="1039"/>
      <c r="BB53" s="1039"/>
      <c r="BC53" s="1039"/>
      <c r="BD53" s="1039"/>
      <c r="BE53" s="1039"/>
      <c r="BF53" s="1039"/>
      <c r="BG53" s="1039"/>
      <c r="BH53" s="1039"/>
      <c r="BI53" s="1039"/>
      <c r="BJ53" s="1039"/>
      <c r="BK53" s="1039"/>
      <c r="BL53" s="1039"/>
      <c r="BM53" s="1039"/>
      <c r="BN53" s="1039"/>
      <c r="BO53" s="1039"/>
      <c r="BP53" s="1039"/>
      <c r="BQ53" s="1039"/>
      <c r="BR53" s="1039"/>
      <c r="BS53" s="1039"/>
      <c r="BT53" s="1039"/>
      <c r="BU53" s="1039"/>
      <c r="BV53" s="1039"/>
      <c r="BW53" s="1039"/>
      <c r="BX53" s="1039"/>
      <c r="BY53" s="1039"/>
      <c r="BZ53" s="1039"/>
      <c r="CA53" s="1039"/>
      <c r="CB53" s="1039"/>
      <c r="CC53" s="1039"/>
      <c r="CD53" s="1039"/>
      <c r="CE53" s="1039"/>
      <c r="CF53" s="1039"/>
      <c r="CG53" s="1039"/>
      <c r="CH53" s="1039"/>
      <c r="CI53" s="1039"/>
      <c r="CJ53" s="1039"/>
      <c r="CK53" s="1039"/>
      <c r="CL53" s="1039"/>
      <c r="CM53" s="1039"/>
      <c r="CN53" s="1039"/>
      <c r="CO53" s="1039"/>
      <c r="CP53" s="1039"/>
      <c r="CQ53" s="1039"/>
      <c r="CR53" s="1039"/>
      <c r="CS53" s="1039"/>
      <c r="CT53" s="1039"/>
      <c r="CU53" s="1039"/>
      <c r="CV53" s="1039"/>
      <c r="CW53" s="1039"/>
      <c r="CX53" s="1039"/>
      <c r="CY53" s="1039"/>
      <c r="CZ53" s="1039"/>
      <c r="DA53" s="1039"/>
      <c r="DB53" s="1039"/>
      <c r="DC53" s="1039"/>
      <c r="DD53" s="1039"/>
      <c r="DE53" s="1039"/>
      <c r="DF53" s="1039"/>
      <c r="DG53" s="1039"/>
      <c r="DH53" s="1039"/>
      <c r="DI53" s="1039"/>
      <c r="DJ53" s="1039"/>
      <c r="DK53" s="1039"/>
      <c r="DL53" s="1039"/>
      <c r="DM53" s="1040" t="e">
        <f>#REF!</f>
        <v>#REF!</v>
      </c>
      <c r="DN53" s="1041"/>
      <c r="DO53" s="1042"/>
      <c r="DP53" s="1041"/>
      <c r="DQ53" s="1051" t="s">
        <v>362</v>
      </c>
      <c r="DR53" s="1052" t="s">
        <v>361</v>
      </c>
      <c r="DS53" s="1039" t="s">
        <v>350</v>
      </c>
      <c r="DT53" s="1053" t="s">
        <v>363</v>
      </c>
      <c r="DU53" s="1051" t="s">
        <v>362</v>
      </c>
      <c r="DV53" s="1052" t="s">
        <v>361</v>
      </c>
      <c r="DW53" s="1039" t="s">
        <v>350</v>
      </c>
      <c r="DX53" s="1053" t="s">
        <v>363</v>
      </c>
      <c r="DY53" s="1047" t="s">
        <v>362</v>
      </c>
      <c r="DZ53" s="1048" t="s">
        <v>361</v>
      </c>
      <c r="EA53" s="1049" t="s">
        <v>350</v>
      </c>
      <c r="EB53" s="1050" t="s">
        <v>363</v>
      </c>
      <c r="EC53" s="1047" t="s">
        <v>362</v>
      </c>
      <c r="ED53" s="1048" t="s">
        <v>361</v>
      </c>
      <c r="EE53" s="1049" t="s">
        <v>350</v>
      </c>
      <c r="EF53" s="1050" t="s">
        <v>363</v>
      </c>
      <c r="EG53" s="1047" t="s">
        <v>362</v>
      </c>
      <c r="EH53" s="1048" t="s">
        <v>361</v>
      </c>
      <c r="EI53" s="1049" t="s">
        <v>350</v>
      </c>
      <c r="EJ53" s="1050" t="s">
        <v>363</v>
      </c>
      <c r="EK53" s="1043"/>
      <c r="EL53" s="1046" t="s">
        <v>325</v>
      </c>
      <c r="EM53" s="1041"/>
      <c r="EN53" s="1054">
        <f>COUNTIFS(J55:J74,$EL$20,K55:K74,"&lt;5",H55:H74,$EP$14)</f>
        <v>0</v>
      </c>
      <c r="EO53" s="1054">
        <f>COUNTIFS(J53:J74,$EL$20,K53:K74,"&lt;5",I53:I74,$DS$14)</f>
        <v>0</v>
      </c>
      <c r="EP53" s="1044"/>
      <c r="EQ53" s="1041"/>
      <c r="ER53" s="1039"/>
      <c r="ES53" s="1039"/>
      <c r="ET53" s="1054"/>
      <c r="EU53" s="1055"/>
    </row>
    <row r="54" spans="4:152" s="1045" customFormat="1" ht="51" customHeight="1">
      <c r="D54" s="1733"/>
      <c r="E54" s="1779"/>
      <c r="F54" s="1780"/>
      <c r="G54" s="1781"/>
      <c r="H54" s="1783"/>
      <c r="I54" s="1785"/>
      <c r="J54" s="1746"/>
      <c r="K54" s="1747"/>
      <c r="L54" s="1371">
        <f>$L26</f>
        <v>45991</v>
      </c>
      <c r="M54" s="1372">
        <f>$M26</f>
        <v>45992</v>
      </c>
      <c r="N54" s="1372">
        <f>$N26</f>
        <v>45993</v>
      </c>
      <c r="O54" s="1372">
        <f>$O26</f>
        <v>45994</v>
      </c>
      <c r="P54" s="1372">
        <f>$P26</f>
        <v>45995</v>
      </c>
      <c r="Q54" s="1749"/>
      <c r="R54" s="1749"/>
      <c r="S54" s="1751"/>
      <c r="T54" s="1126"/>
      <c r="U54" s="1702"/>
      <c r="V54" s="1371">
        <f>L54</f>
        <v>45991</v>
      </c>
      <c r="W54" s="1372">
        <f>M54</f>
        <v>45992</v>
      </c>
      <c r="X54" s="1372">
        <f>N54</f>
        <v>45993</v>
      </c>
      <c r="Y54" s="1372">
        <f>O54</f>
        <v>45994</v>
      </c>
      <c r="Z54" s="1373">
        <f>P54</f>
        <v>45995</v>
      </c>
      <c r="AA54" s="1039"/>
      <c r="AB54" s="1039"/>
      <c r="AC54" s="1039"/>
      <c r="AD54" s="1039"/>
      <c r="AE54" s="1039"/>
      <c r="AF54" s="1039"/>
      <c r="AG54" s="1039"/>
      <c r="AH54" s="1039"/>
      <c r="AI54" s="1039"/>
      <c r="AJ54" s="1039"/>
      <c r="AK54" s="1039"/>
      <c r="AL54" s="1039"/>
      <c r="AM54" s="1039"/>
      <c r="AN54" s="1039"/>
      <c r="AO54" s="1039"/>
      <c r="AP54" s="1039"/>
      <c r="AQ54" s="1039"/>
      <c r="AR54" s="1039"/>
      <c r="AS54" s="1039"/>
      <c r="AT54" s="1039"/>
      <c r="AU54" s="1039"/>
      <c r="AV54" s="1039"/>
      <c r="AW54" s="1039"/>
      <c r="AX54" s="1039"/>
      <c r="AY54" s="1039"/>
      <c r="AZ54" s="1039"/>
      <c r="BA54" s="1039"/>
      <c r="BB54" s="1039"/>
      <c r="BC54" s="1039"/>
      <c r="BD54" s="1039"/>
      <c r="BE54" s="1039"/>
      <c r="BF54" s="1039"/>
      <c r="BG54" s="1039"/>
      <c r="BH54" s="1039"/>
      <c r="BI54" s="1039"/>
      <c r="BJ54" s="1039"/>
      <c r="BK54" s="1039"/>
      <c r="BL54" s="1039"/>
      <c r="BM54" s="1039"/>
      <c r="BN54" s="1039"/>
      <c r="BO54" s="1039"/>
      <c r="BP54" s="1039"/>
      <c r="BQ54" s="1039"/>
      <c r="BR54" s="1039"/>
      <c r="BS54" s="1039"/>
      <c r="BT54" s="1039"/>
      <c r="BU54" s="1039"/>
      <c r="BV54" s="1039"/>
      <c r="BW54" s="1039"/>
      <c r="BX54" s="1039"/>
      <c r="BY54" s="1039"/>
      <c r="BZ54" s="1039"/>
      <c r="CA54" s="1039"/>
      <c r="CB54" s="1039"/>
      <c r="CC54" s="1039"/>
      <c r="CD54" s="1039"/>
      <c r="CE54" s="1039"/>
      <c r="CF54" s="1039"/>
      <c r="CG54" s="1039"/>
      <c r="CH54" s="1039"/>
      <c r="CI54" s="1039"/>
      <c r="CJ54" s="1039"/>
      <c r="CK54" s="1039"/>
      <c r="CL54" s="1039"/>
      <c r="CM54" s="1039"/>
      <c r="CN54" s="1039"/>
      <c r="CO54" s="1039"/>
      <c r="CP54" s="1039"/>
      <c r="CQ54" s="1039"/>
      <c r="CR54" s="1039"/>
      <c r="CS54" s="1039"/>
      <c r="CT54" s="1039"/>
      <c r="CU54" s="1039"/>
      <c r="CV54" s="1039"/>
      <c r="CW54" s="1039"/>
      <c r="CX54" s="1039"/>
      <c r="CY54" s="1039"/>
      <c r="CZ54" s="1039"/>
      <c r="DA54" s="1039"/>
      <c r="DB54" s="1039"/>
      <c r="DC54" s="1039"/>
      <c r="DD54" s="1039"/>
      <c r="DE54" s="1039"/>
      <c r="DF54" s="1039"/>
      <c r="DG54" s="1039"/>
      <c r="DH54" s="1039"/>
      <c r="DI54" s="1039"/>
      <c r="DJ54" s="1039"/>
      <c r="DK54" s="1039"/>
      <c r="DL54" s="1039"/>
      <c r="DM54" s="1040"/>
      <c r="DN54" s="1041"/>
      <c r="DO54" s="1042"/>
      <c r="DP54" s="1041"/>
      <c r="DQ54" s="1051"/>
      <c r="DR54" s="1052"/>
      <c r="DS54" s="1039"/>
      <c r="DT54" s="1053"/>
      <c r="DU54" s="1051"/>
      <c r="DV54" s="1052"/>
      <c r="DW54" s="1039"/>
      <c r="DX54" s="1053"/>
      <c r="DY54" s="1051"/>
      <c r="DZ54" s="1052"/>
      <c r="EA54" s="1039"/>
      <c r="EB54" s="1053"/>
      <c r="EC54" s="1051"/>
      <c r="ED54" s="1052"/>
      <c r="EE54" s="1039"/>
      <c r="EF54" s="1053"/>
      <c r="EG54" s="1051"/>
      <c r="EH54" s="1052"/>
      <c r="EI54" s="1039"/>
      <c r="EJ54" s="1053"/>
      <c r="EK54" s="1043"/>
      <c r="EL54" s="1046"/>
      <c r="EM54" s="1041"/>
      <c r="EN54" s="1054"/>
      <c r="EO54" s="1054"/>
      <c r="EP54" s="1044"/>
      <c r="EQ54" s="1041"/>
      <c r="ER54" s="1039"/>
      <c r="ES54" s="1039"/>
      <c r="ET54" s="1054"/>
      <c r="EU54" s="1055"/>
    </row>
    <row r="55" spans="4:152" s="967" customFormat="1" ht="51" customHeight="1">
      <c r="D55" s="1127">
        <v>1</v>
      </c>
      <c r="E55" s="1696"/>
      <c r="F55" s="1697"/>
      <c r="G55" s="1698"/>
      <c r="H55" s="1128"/>
      <c r="I55" s="1136"/>
      <c r="J55" s="1129"/>
      <c r="K55" s="1137"/>
      <c r="L55" s="1128"/>
      <c r="M55" s="1128"/>
      <c r="N55" s="1128"/>
      <c r="O55" s="1128"/>
      <c r="P55" s="1128"/>
      <c r="Q55" s="1259"/>
      <c r="R55" s="1272"/>
      <c r="S55" s="1261"/>
      <c r="T55" s="1130"/>
      <c r="U55" s="1127">
        <v>1</v>
      </c>
      <c r="V55" s="1128"/>
      <c r="W55" s="1128"/>
      <c r="X55" s="1128"/>
      <c r="Y55" s="1128"/>
      <c r="Z55" s="1131"/>
      <c r="AA55" s="1130"/>
      <c r="AB55" s="1130"/>
      <c r="AC55" s="1130"/>
      <c r="AD55" s="1130"/>
      <c r="AE55" s="1130"/>
      <c r="AF55" s="1130"/>
      <c r="AG55" s="1130"/>
      <c r="AH55" s="1130"/>
      <c r="AI55" s="1130"/>
      <c r="AJ55" s="1130"/>
      <c r="AK55" s="1130"/>
      <c r="AL55" s="1130"/>
      <c r="AM55" s="1130"/>
      <c r="AN55" s="1130"/>
      <c r="AO55" s="1130"/>
      <c r="AP55" s="1130"/>
      <c r="AQ55" s="1130"/>
      <c r="AR55" s="1130"/>
      <c r="AS55" s="1130"/>
      <c r="AT55" s="1130"/>
      <c r="AU55" s="1130"/>
      <c r="AV55" s="1130"/>
      <c r="AW55" s="1130"/>
      <c r="AX55" s="1130"/>
      <c r="AY55" s="1130"/>
      <c r="AZ55" s="1130"/>
      <c r="BA55" s="1130"/>
      <c r="BB55" s="1130"/>
      <c r="BC55" s="1130"/>
      <c r="BD55" s="1130"/>
      <c r="BE55" s="1130"/>
      <c r="BF55" s="1130"/>
      <c r="BG55" s="1130"/>
      <c r="BH55" s="1130"/>
      <c r="BI55" s="1130"/>
      <c r="BJ55" s="1130"/>
      <c r="BK55" s="1130"/>
      <c r="BL55" s="1130"/>
      <c r="BM55" s="1130"/>
      <c r="BN55" s="1130"/>
      <c r="BO55" s="1130"/>
      <c r="BP55" s="1130"/>
      <c r="BQ55" s="1130"/>
      <c r="BR55" s="1130"/>
      <c r="BS55" s="1130"/>
      <c r="BT55" s="1130"/>
      <c r="BU55" s="1130"/>
      <c r="BV55" s="1130"/>
      <c r="BW55" s="1130"/>
      <c r="BX55" s="1130"/>
      <c r="BY55" s="1130"/>
      <c r="BZ55" s="1130"/>
      <c r="CA55" s="1130"/>
      <c r="CB55" s="1130"/>
      <c r="CC55" s="1130"/>
      <c r="CD55" s="1130"/>
      <c r="CE55" s="1130"/>
      <c r="CF55" s="1130"/>
      <c r="CG55" s="1130"/>
      <c r="CH55" s="1130"/>
      <c r="CI55" s="1130"/>
      <c r="CJ55" s="1130"/>
      <c r="CK55" s="1130"/>
      <c r="CL55" s="1130"/>
      <c r="CM55" s="1130"/>
      <c r="CN55" s="1130"/>
      <c r="CO55" s="1130"/>
      <c r="CP55" s="1130"/>
      <c r="CQ55" s="1130"/>
      <c r="CR55" s="1130"/>
      <c r="CS55" s="1130"/>
      <c r="CT55" s="1130"/>
      <c r="CU55" s="1130"/>
      <c r="CV55" s="1130"/>
      <c r="CW55" s="1130"/>
      <c r="CX55" s="1130"/>
      <c r="CY55" s="1130"/>
      <c r="CZ55" s="1130"/>
      <c r="DA55" s="1130"/>
      <c r="DB55" s="1130"/>
      <c r="DC55" s="1130"/>
      <c r="DD55" s="1130"/>
      <c r="DE55" s="1130"/>
      <c r="DF55" s="1130"/>
      <c r="DG55" s="1130"/>
      <c r="DH55" s="1130"/>
      <c r="DI55" s="1130"/>
      <c r="DJ55" s="1130"/>
      <c r="DK55" s="1130"/>
      <c r="DL55" s="966"/>
      <c r="DM55" s="986">
        <f>$F$51</f>
        <v>0</v>
      </c>
      <c r="DN55" s="966">
        <f t="shared" ref="DN55:DN74" si="60">H55</f>
        <v>0</v>
      </c>
      <c r="DO55" s="963">
        <f t="shared" ref="DO55:DO74" si="61">I55</f>
        <v>0</v>
      </c>
      <c r="DP55" s="966" t="e" cm="1">
        <f t="array" ref="DP55">INDEX($DP$14:$DS$21,MATCH(DM55&amp;DN55&amp;DO55,$DP$14:$DP$21&amp;$DQ$14:$DQ$21&amp;$DR$14:$DR$21,0),4)</f>
        <v>#N/A</v>
      </c>
      <c r="DQ55" s="979">
        <f>COUNTIFS(L55:L74,$EP$13,DM55:DM74,$EL$14,Q55:Q74,$ER$7)-DQ56-DQ57</f>
        <v>0</v>
      </c>
      <c r="DR55" s="977">
        <f>COUNTIFS(L55:L74,$EP$13,DM55:DM74,$EL$14)-DQ55-DQ56-DR56-DR57-DQ57</f>
        <v>0</v>
      </c>
      <c r="DS55" s="977">
        <f>COUNTIFS(L55:L74,$EP$15,DM55:DM74,$EL$14,Q55:Q74,$ER$7)-DS56-DS57</f>
        <v>0</v>
      </c>
      <c r="DT55" s="978">
        <f>DT52-DS56-DS57-DS55-DT56-DT57</f>
        <v>0</v>
      </c>
      <c r="DU55" s="979">
        <f>COUNTIFS(M55:M74,$EP$13,DM55:DM74,$EL$14,Q55:Q74,$ER$7)-DU56-DU57</f>
        <v>0</v>
      </c>
      <c r="DV55" s="977">
        <f>COUNTIFS(M55:M74,$EP$13,DM55:DM74,$EL$14)-DU55-DU56-DU57-DV57-DV56</f>
        <v>0</v>
      </c>
      <c r="DW55" s="977">
        <f>COUNTIFS(M55:M74,$EP$15,DM55:DM74,$EL$14,Q55:Q74,$ER$7)-DW56-DW57</f>
        <v>0</v>
      </c>
      <c r="DX55" s="978">
        <f>DX52-DW56-DW57-DW55-DX56-DX57</f>
        <v>0</v>
      </c>
      <c r="DY55" s="987">
        <f>COUNTIFS($N55:$N74,$EP$13,$DM55:$DM74,$EL$14,$Q55:$Q74,$ER$7)-DY56-DY57</f>
        <v>0</v>
      </c>
      <c r="DZ55" s="966">
        <f>COUNTIFS($N55:$N74,$EP$13,$DM55:$DM74,$EL$14)-DY55-DY56-DY57-DZ57-DZ56</f>
        <v>0</v>
      </c>
      <c r="EA55" s="966">
        <f>COUNTIFS($N55:$N74,$EP$15,$DM55:$DM74,$EL$14,$Q55:$Q74,$ER$7)-EA56-EA57</f>
        <v>0</v>
      </c>
      <c r="EB55" s="988">
        <f t="shared" ref="EB55" si="62">EB52-EA56-EA57-EA55-EB56-EB57</f>
        <v>0</v>
      </c>
      <c r="EC55" s="987">
        <f>COUNTIFS($O55:$O74,$EP$13,$DM55:$DM74,$EL$14,$Q55:$Q74,$ER$7)-EC56-EC57</f>
        <v>0</v>
      </c>
      <c r="ED55" s="966">
        <f>COUNTIFS($O55:$O74,$EP$13,$DM55:$DM74,$EL$14)-EC55-EC56-EC57-ED57-ED56</f>
        <v>0</v>
      </c>
      <c r="EE55" s="966">
        <f>COUNTIFS($O55:$O74,$EP$15,$DM55:$DM74,$EL$14,$Q55:$Q74,$ER$7)-EE56-EE57</f>
        <v>0</v>
      </c>
      <c r="EF55" s="988">
        <f>EF52-EE56-EE57-EE55-EF56-EF57</f>
        <v>0</v>
      </c>
      <c r="EG55" s="987">
        <f>COUNTIFS($P55:$P74,$EP$13,$DM55:$DM74,$EL$14,$Q55:$Q74,$ER$7)-EG56-EG57</f>
        <v>0</v>
      </c>
      <c r="EH55" s="966">
        <f>COUNTIFS($P55:$P74,$EP$13,$DM55:$DM74,$EL$14)-EG55-EG56-EG57-EH57-EH56</f>
        <v>0</v>
      </c>
      <c r="EI55" s="966">
        <f>COUNTIFS($P55:$P74,$EP$15,$DM55:$DM74,$EL$14,$Q55:$Q74,$ER$7)-EI56-EI57</f>
        <v>0</v>
      </c>
      <c r="EJ55" s="988">
        <f>EJ52-EI56-EI57-EI55-EJ56-EJ57</f>
        <v>0</v>
      </c>
      <c r="EK55" s="980"/>
      <c r="EL55" s="981" t="s">
        <v>326</v>
      </c>
      <c r="EM55" s="964"/>
      <c r="EN55" s="989">
        <f>COUNTIFS(J55:J74,$EL$20,K55:K74,"&gt;4",H55:H74,$EP$14)</f>
        <v>0</v>
      </c>
      <c r="EO55" s="989">
        <f>COUNTIFS(J55:J74,$EL$20,K55:K74,"&gt;4",I55:I74,$DS$14)</f>
        <v>0</v>
      </c>
      <c r="EP55" s="963"/>
      <c r="EQ55" s="964"/>
      <c r="ER55" s="964"/>
      <c r="ES55" s="964"/>
      <c r="ET55" s="964"/>
    </row>
    <row r="56" spans="4:152" s="990" customFormat="1" ht="51" customHeight="1">
      <c r="D56" s="1132">
        <v>2</v>
      </c>
      <c r="E56" s="1696"/>
      <c r="F56" s="1697"/>
      <c r="G56" s="1698"/>
      <c r="H56" s="1128"/>
      <c r="I56" s="1136"/>
      <c r="J56" s="1129"/>
      <c r="K56" s="1137"/>
      <c r="L56" s="1128"/>
      <c r="M56" s="1128"/>
      <c r="N56" s="1128"/>
      <c r="O56" s="1128"/>
      <c r="P56" s="1128"/>
      <c r="Q56" s="1259"/>
      <c r="R56" s="1273"/>
      <c r="S56" s="1262"/>
      <c r="T56" s="1130"/>
      <c r="U56" s="1132">
        <v>2</v>
      </c>
      <c r="V56" s="1128"/>
      <c r="W56" s="1128"/>
      <c r="X56" s="1128"/>
      <c r="Y56" s="1128"/>
      <c r="Z56" s="1131"/>
      <c r="AA56" s="1130"/>
      <c r="AB56" s="1130"/>
      <c r="AC56" s="1130"/>
      <c r="AD56" s="1130"/>
      <c r="AE56" s="1130"/>
      <c r="AF56" s="1130"/>
      <c r="AG56" s="1130"/>
      <c r="AH56" s="1130"/>
      <c r="AI56" s="1130"/>
      <c r="AJ56" s="1130"/>
      <c r="AK56" s="1130"/>
      <c r="AL56" s="1130"/>
      <c r="AM56" s="1130"/>
      <c r="AN56" s="1130"/>
      <c r="AO56" s="1130"/>
      <c r="AP56" s="1130"/>
      <c r="AQ56" s="1130"/>
      <c r="AR56" s="1130"/>
      <c r="AS56" s="1130"/>
      <c r="AT56" s="1130"/>
      <c r="AU56" s="1130"/>
      <c r="AV56" s="1130"/>
      <c r="AW56" s="1130"/>
      <c r="AX56" s="1130"/>
      <c r="AY56" s="1130"/>
      <c r="AZ56" s="1130"/>
      <c r="BA56" s="1130"/>
      <c r="BB56" s="1130"/>
      <c r="BC56" s="1130"/>
      <c r="BD56" s="1130"/>
      <c r="BE56" s="1130"/>
      <c r="BF56" s="1130"/>
      <c r="BG56" s="1130"/>
      <c r="BH56" s="1130"/>
      <c r="BI56" s="1130"/>
      <c r="BJ56" s="1130"/>
      <c r="BK56" s="1130"/>
      <c r="BL56" s="1130"/>
      <c r="BM56" s="1130"/>
      <c r="BN56" s="1130"/>
      <c r="BO56" s="1130"/>
      <c r="BP56" s="1130"/>
      <c r="BQ56" s="1130"/>
      <c r="BR56" s="1130"/>
      <c r="BS56" s="1130"/>
      <c r="BT56" s="1130"/>
      <c r="BU56" s="1130"/>
      <c r="BV56" s="1130"/>
      <c r="BW56" s="1130"/>
      <c r="BX56" s="1130"/>
      <c r="BY56" s="1130"/>
      <c r="BZ56" s="1130"/>
      <c r="CA56" s="1130"/>
      <c r="CB56" s="1130"/>
      <c r="CC56" s="1130"/>
      <c r="CD56" s="1130"/>
      <c r="CE56" s="1130"/>
      <c r="CF56" s="1130"/>
      <c r="CG56" s="1130"/>
      <c r="CH56" s="1130"/>
      <c r="CI56" s="1130"/>
      <c r="CJ56" s="1130"/>
      <c r="CK56" s="1130"/>
      <c r="CL56" s="1130"/>
      <c r="CM56" s="1130"/>
      <c r="CN56" s="1130"/>
      <c r="CO56" s="1130"/>
      <c r="CP56" s="1130"/>
      <c r="CQ56" s="1130"/>
      <c r="CR56" s="1130"/>
      <c r="CS56" s="1130"/>
      <c r="CT56" s="1130"/>
      <c r="CU56" s="1130"/>
      <c r="CV56" s="1130"/>
      <c r="CW56" s="1130"/>
      <c r="CX56" s="1130"/>
      <c r="CY56" s="1130"/>
      <c r="CZ56" s="1130"/>
      <c r="DA56" s="1130"/>
      <c r="DB56" s="1130"/>
      <c r="DC56" s="1130"/>
      <c r="DD56" s="1130"/>
      <c r="DE56" s="1130"/>
      <c r="DF56" s="1130"/>
      <c r="DG56" s="1130"/>
      <c r="DH56" s="1130"/>
      <c r="DI56" s="1130"/>
      <c r="DJ56" s="1130"/>
      <c r="DK56" s="1130"/>
      <c r="DL56" s="966"/>
      <c r="DM56" s="986">
        <f t="shared" ref="DM56:DM74" si="63">$F$51</f>
        <v>0</v>
      </c>
      <c r="DN56" s="966">
        <f t="shared" si="60"/>
        <v>0</v>
      </c>
      <c r="DO56" s="963">
        <f t="shared" si="61"/>
        <v>0</v>
      </c>
      <c r="DP56" s="966" t="e" cm="1">
        <f t="array" ref="DP56">INDEX($DP$14:$DS$21,MATCH(DM56&amp;DN56&amp;DO56,$DP$14:$DP$21&amp;$DQ$14:$DQ$21&amp;$DR$14:$DR$21,0),4)</f>
        <v>#N/A</v>
      </c>
      <c r="DQ56" s="1133">
        <f>COUNTIFS(L55:L74,$EO$13,DM55:DM74,$EL$14,R55:R74,$EP$7,Q55:Q74,$ER$7)</f>
        <v>0</v>
      </c>
      <c r="DR56" s="1134">
        <f>COUNTIFS(L55:L74,$EP$13,DM55:DM74,$EL$14,R55:R74,$EP$7)-DQ56</f>
        <v>0</v>
      </c>
      <c r="DS56" s="1134">
        <f>COUNTIFS(L55:L74,$EO$14,DM55:DM74,$EL$14,R55:R74,$EP$7,Q55:Q74,$ER$7)</f>
        <v>0</v>
      </c>
      <c r="DT56" s="1135">
        <f>COUNTIFS(L55:L74,$EO$14,DM55:DM74,$EL$14,R55:R74,$EP$7)-DS56</f>
        <v>0</v>
      </c>
      <c r="DU56" s="1133">
        <f>COUNTIFS(M55:M74,$EP$13,DM55:DM74,$EL$14,R55:R74,$EP$7,Q55:Q74,$ER$7)</f>
        <v>0</v>
      </c>
      <c r="DV56" s="1134">
        <f>COUNTIFS(M55:M74,$EP$13,DM55:DM74,$EL$14,R55:R74,$EP$7)-DU56</f>
        <v>0</v>
      </c>
      <c r="DW56" s="1134">
        <f>COUNTIFS(M55:M74,$EO$14,DM55:DM74,$EL$14,R55:R74,$EP$7,Q55:Q74,$ER$7)</f>
        <v>0</v>
      </c>
      <c r="DX56" s="1135">
        <f>COUNTIFS(M55:M74,$EO$14,DM55:DM74,$EL$14,R55:R74,$EP$7)-DW56</f>
        <v>0</v>
      </c>
      <c r="DY56" s="1133">
        <f>COUNTIFS($N55:$N74,$EP$13,$DM55:$DM74,$EL$14,$R55:$R74,$EP$7,$Q55:$Q74,$ER$7)</f>
        <v>0</v>
      </c>
      <c r="DZ56" s="1134">
        <f>COUNTIFS($N55:$N74,$EP$13,$DM55:$DM74,$EL$14,$R55:$R74,$EP$7)-DY56</f>
        <v>0</v>
      </c>
      <c r="EA56" s="1134">
        <f>COUNTIFS($N55:$N74,$EO$14,$DM55:$DM74,$EL$14,$R55:$R74,$EP$7,$Q55:$Q74,$ER$7)</f>
        <v>0</v>
      </c>
      <c r="EB56" s="1135">
        <f>COUNTIFS($N55:$N74,$EO$14,$DM55:$DM74,$EL$14,$R55:$R74,$EP$7)-EA56</f>
        <v>0</v>
      </c>
      <c r="EC56" s="1133">
        <f>COUNTIFS($O55:$O74,$EP$13,$DM55:$DM74,$EL$14,$R55:$R74,$EP$7,$Q55:$Q74,$ER$7)</f>
        <v>0</v>
      </c>
      <c r="ED56" s="1134">
        <f>COUNTIFS($O55:$O74,$EP$13,$DM55:$DM74,$EL$14,$R55:$R74,$EP$7)-EC56</f>
        <v>0</v>
      </c>
      <c r="EE56" s="1134">
        <f>COUNTIFS($O55:$O74,$EO$14,$DM55:$DM74,$EL$14,$R55:$R74,$EP$7,$Q55:$Q74,$ER$7)</f>
        <v>0</v>
      </c>
      <c r="EF56" s="1135">
        <f>COUNTIFS($O55:$O74,$EO$14,$DM55:$DM74,$EL$14,$R55:$R74,$EP$7)-EE56</f>
        <v>0</v>
      </c>
      <c r="EG56" s="1133">
        <f>COUNTIFS($P55:$P74,$EP$13,$DM55:$DM74,$EL$14,$R55:$R74,$EP$7,$Q55:$Q74,$ER$7)</f>
        <v>0</v>
      </c>
      <c r="EH56" s="1134">
        <f>COUNTIFS($P55:$P74,$EP$13,$DM55:$DM74,$EL$14,$R55:$R74,$EP$7)-EG56</f>
        <v>0</v>
      </c>
      <c r="EI56" s="1134">
        <f>COUNTIFS($P55:$P74,$EO$14,$DM55:$DM74,$EL$14,$R55:$R74,$EP$7,$Q55:$Q74,$ER$7)</f>
        <v>0</v>
      </c>
      <c r="EJ56" s="1135">
        <f>COUNTIFS($P55:$P74,$EO$14,$DM55:$DM74,$EL$14,$R55:$R74,$EP$7)-EI56</f>
        <v>0</v>
      </c>
      <c r="EK56" s="980" t="s">
        <v>749</v>
      </c>
      <c r="EL56" s="966" t="s">
        <v>377</v>
      </c>
      <c r="EM56" s="964"/>
      <c r="EN56" s="989">
        <f>COUNTIFS(J55:J74,$EL$21,K55:K74,"&lt;5",H55:H74,$DS$14)</f>
        <v>0</v>
      </c>
      <c r="EO56" s="989">
        <f>COUNTIFS(J55:J74,$EL$21,K55:K74,"&lt;5",I55:I74,$DS$14)</f>
        <v>0</v>
      </c>
      <c r="EP56" s="963"/>
      <c r="EQ56" s="964"/>
      <c r="ER56" s="964"/>
      <c r="ES56" s="964"/>
      <c r="ET56" s="964"/>
    </row>
    <row r="57" spans="4:152" s="990" customFormat="1" ht="51" customHeight="1">
      <c r="D57" s="1132">
        <v>3</v>
      </c>
      <c r="E57" s="1696"/>
      <c r="F57" s="1697"/>
      <c r="G57" s="1698"/>
      <c r="H57" s="1128"/>
      <c r="I57" s="1136"/>
      <c r="J57" s="1129"/>
      <c r="K57" s="1137"/>
      <c r="L57" s="1128"/>
      <c r="M57" s="1128"/>
      <c r="N57" s="1128"/>
      <c r="O57" s="1128"/>
      <c r="P57" s="1128"/>
      <c r="Q57" s="1259"/>
      <c r="R57" s="1273"/>
      <c r="S57" s="1262"/>
      <c r="T57" s="1130"/>
      <c r="U57" s="1132">
        <v>3</v>
      </c>
      <c r="V57" s="1128"/>
      <c r="W57" s="1128"/>
      <c r="X57" s="1128"/>
      <c r="Y57" s="1128"/>
      <c r="Z57" s="1131"/>
      <c r="AA57" s="1130"/>
      <c r="AB57" s="1130"/>
      <c r="AC57" s="1130"/>
      <c r="AD57" s="1130"/>
      <c r="AE57" s="1130"/>
      <c r="AF57" s="1130"/>
      <c r="AG57" s="1130"/>
      <c r="AH57" s="1130"/>
      <c r="AI57" s="1130"/>
      <c r="AJ57" s="1130"/>
      <c r="AK57" s="1130"/>
      <c r="AL57" s="1130"/>
      <c r="AM57" s="1130"/>
      <c r="AN57" s="1130"/>
      <c r="AO57" s="1130"/>
      <c r="AP57" s="1130"/>
      <c r="AQ57" s="1130"/>
      <c r="AR57" s="1130"/>
      <c r="AS57" s="1130"/>
      <c r="AT57" s="1130"/>
      <c r="AU57" s="1130"/>
      <c r="AV57" s="1130"/>
      <c r="AW57" s="1130"/>
      <c r="AX57" s="1130"/>
      <c r="AY57" s="1130"/>
      <c r="AZ57" s="1130"/>
      <c r="BA57" s="1130"/>
      <c r="BB57" s="1130"/>
      <c r="BC57" s="1130"/>
      <c r="BD57" s="1130"/>
      <c r="BE57" s="1130"/>
      <c r="BF57" s="1130"/>
      <c r="BG57" s="1130"/>
      <c r="BH57" s="1130"/>
      <c r="BI57" s="1130"/>
      <c r="BJ57" s="1130"/>
      <c r="BK57" s="1130"/>
      <c r="BL57" s="1130"/>
      <c r="BM57" s="1130"/>
      <c r="BN57" s="1130"/>
      <c r="BO57" s="1130"/>
      <c r="BP57" s="1130"/>
      <c r="BQ57" s="1130"/>
      <c r="BR57" s="1130"/>
      <c r="BS57" s="1130"/>
      <c r="BT57" s="1130"/>
      <c r="BU57" s="1130"/>
      <c r="BV57" s="1130"/>
      <c r="BW57" s="1130"/>
      <c r="BX57" s="1130"/>
      <c r="BY57" s="1130"/>
      <c r="BZ57" s="1130"/>
      <c r="CA57" s="1130"/>
      <c r="CB57" s="1130"/>
      <c r="CC57" s="1130"/>
      <c r="CD57" s="1130"/>
      <c r="CE57" s="1130"/>
      <c r="CF57" s="1130"/>
      <c r="CG57" s="1130"/>
      <c r="CH57" s="1130"/>
      <c r="CI57" s="1130"/>
      <c r="CJ57" s="1130"/>
      <c r="CK57" s="1130"/>
      <c r="CL57" s="1130"/>
      <c r="CM57" s="1130"/>
      <c r="CN57" s="1130"/>
      <c r="CO57" s="1130"/>
      <c r="CP57" s="1130"/>
      <c r="CQ57" s="1130"/>
      <c r="CR57" s="1130"/>
      <c r="CS57" s="1130"/>
      <c r="CT57" s="1130"/>
      <c r="CU57" s="1130"/>
      <c r="CV57" s="1130"/>
      <c r="CW57" s="1130"/>
      <c r="CX57" s="1130"/>
      <c r="CY57" s="1130"/>
      <c r="CZ57" s="1130"/>
      <c r="DA57" s="1130"/>
      <c r="DB57" s="1130"/>
      <c r="DC57" s="1130"/>
      <c r="DD57" s="1130"/>
      <c r="DE57" s="1130"/>
      <c r="DF57" s="1130"/>
      <c r="DG57" s="1130"/>
      <c r="DH57" s="1130"/>
      <c r="DI57" s="1130"/>
      <c r="DJ57" s="1130"/>
      <c r="DK57" s="1130"/>
      <c r="DL57" s="966"/>
      <c r="DM57" s="986">
        <f t="shared" si="63"/>
        <v>0</v>
      </c>
      <c r="DN57" s="966">
        <f t="shared" si="60"/>
        <v>0</v>
      </c>
      <c r="DO57" s="963">
        <f t="shared" si="61"/>
        <v>0</v>
      </c>
      <c r="DP57" s="966" t="e">
        <f t="array" ref="DP57">INDEX($DP$14:$DS$21,MATCH(DM57&amp;DN57&amp;DO57,$DP$14:$DP$21&amp;$DQ$14:$DQ$21&amp;$DR$14:$DR$21,0),4)</f>
        <v>#N/A</v>
      </c>
      <c r="DQ57" s="991">
        <f>COUNTIFS(L55:L74,$EO$13,DM55:DM74,$EL$14,R55:R74,$EP$8,Q55:Q74,$ER$7)</f>
        <v>0</v>
      </c>
      <c r="DR57" s="992">
        <f>COUNTIFS(L55:L74,$EO$13,DM55:DM74,$EL$14,R55:R74,$EP$8)-DQ57</f>
        <v>0</v>
      </c>
      <c r="DS57" s="992">
        <f>COUNTIFS(L55:L74,$EO$14,DM55:DM74,$EL$14,R55:R74,$EP$8,Q55:Q74,$ER$7)</f>
        <v>0</v>
      </c>
      <c r="DT57" s="993">
        <f>COUNTIFS(L55:L74,$EO$14,DM55:DM74,$EL$14,R55:R74,$EP$8)-DS57</f>
        <v>0</v>
      </c>
      <c r="DU57" s="991">
        <f>COUNTIFS(M55:M74,$EO$13,DM55:DM74,$EL$14,R55:R74,$EP$8,Q55:Q74,$ER$7)</f>
        <v>0</v>
      </c>
      <c r="DV57" s="992">
        <f>COUNTIFS(M55:M74,$EO$13,DM55:DM74,$EL$14,R55:R74,$EP$8)-DU57</f>
        <v>0</v>
      </c>
      <c r="DW57" s="992">
        <f>COUNTIFS(M55:M74,$EO$14,DM55:DM74,$EL$14,R55:R74,$EP$8,Q55:Q74,$ER$7)</f>
        <v>0</v>
      </c>
      <c r="DX57" s="993">
        <f>COUNTIFS(M55:M74,$EO$14,DM55:DM74,$EL$14,R55:R74,$EP$8)-DW57</f>
        <v>0</v>
      </c>
      <c r="DY57" s="991">
        <f>COUNTIFS($N55:$N74,$EO$13,$DM55:$DM74,$EL$14,$R55:$R74,$EP$8,$Q55:$Q74,$ER$7)</f>
        <v>0</v>
      </c>
      <c r="DZ57" s="992">
        <f>COUNTIFS($N55:$N74,$EO$13,$DM55:$DM74,$EL$14,$R55:$R74,$EP$8)-DY57</f>
        <v>0</v>
      </c>
      <c r="EA57" s="992">
        <f>COUNTIFS($N55:$N74,$EO$14,$DM55:$DM74,$EL$14,$R55:$R74,$EP$8,$Q55:$Q74,$ER$7)</f>
        <v>0</v>
      </c>
      <c r="EB57" s="993">
        <f>COUNTIFS($N55:$N74,$EO$14,$DM55:$DM74,$EL$14,$R55:$R74,$EP$8)-EA57</f>
        <v>0</v>
      </c>
      <c r="EC57" s="991">
        <f>COUNTIFS($O55:$O74,$EO$13,$DM55:$DM74,$EL$14,$R55:$R74,$EP$8,$Q55:$Q74,$ER$7)</f>
        <v>0</v>
      </c>
      <c r="ED57" s="992">
        <f>COUNTIFS($O55:$O74,$EO$13,$DM55:$DM74,$EL$14,$R55:$R74,$EP$8)-EC57</f>
        <v>0</v>
      </c>
      <c r="EE57" s="992">
        <f>COUNTIFS($O55:$O74,$EO$14,$DM55:$DM74,$EL$14,$R55:$R74,$EP$8,$Q55:$Q74,$ER$7)</f>
        <v>0</v>
      </c>
      <c r="EF57" s="993">
        <f>COUNTIFS($O55:$O74,$EO$14,$DM55:$DM74,$EL$14,$R55:$R74,$EP$8)-EE57</f>
        <v>0</v>
      </c>
      <c r="EG57" s="991">
        <f>COUNTIFS($P55:$P74,$EO$13,$DM55:$DM74,$EL$14,$R55:$R74,$EP$8,$Q55:$Q74,$ER$7)</f>
        <v>0</v>
      </c>
      <c r="EH57" s="992">
        <f>COUNTIFS($P55:$P74,$EO$13,$DM55:$DM74,$EL$14,$R55:$R74,$EP$8)-EG57</f>
        <v>0</v>
      </c>
      <c r="EI57" s="992">
        <f>COUNTIFS($P55:$P74,$EO$14,$DM55:$DM74,$EL$14,$R55:$R74,$EP$8,$Q55:$Q74,$ER$7)</f>
        <v>0</v>
      </c>
      <c r="EJ57" s="993">
        <f>COUNTIFS($P55:$P74,$EO$14,$DM55:$DM74,$EL$14,$R55:$R74,$EP$8)-EI57</f>
        <v>0</v>
      </c>
      <c r="EK57" s="980" t="s">
        <v>747</v>
      </c>
      <c r="EL57" s="966" t="s">
        <v>376</v>
      </c>
      <c r="EM57" s="964"/>
      <c r="EN57" s="989">
        <f>COUNTIFS(J55:J74,$EL$22,K55:K74,"&lt;5",H55:H74,$DS$14)</f>
        <v>0</v>
      </c>
      <c r="EO57" s="989">
        <f>COUNTIFS(J55:J74,$EL$22,K55:K74,"&lt;5",I55:I74,$DS$14)</f>
        <v>0</v>
      </c>
      <c r="EP57" s="963"/>
      <c r="EQ57" s="964"/>
      <c r="ER57" s="964"/>
      <c r="ES57" s="964"/>
      <c r="ET57" s="964"/>
    </row>
    <row r="58" spans="4:152" s="990" customFormat="1" ht="51" customHeight="1">
      <c r="D58" s="1132">
        <v>4</v>
      </c>
      <c r="E58" s="1696"/>
      <c r="F58" s="1697"/>
      <c r="G58" s="1698"/>
      <c r="H58" s="1128"/>
      <c r="I58" s="1136"/>
      <c r="J58" s="1129"/>
      <c r="K58" s="1137"/>
      <c r="L58" s="1128"/>
      <c r="M58" s="1128"/>
      <c r="N58" s="1128"/>
      <c r="O58" s="1128"/>
      <c r="P58" s="1128"/>
      <c r="Q58" s="1259"/>
      <c r="R58" s="1273"/>
      <c r="S58" s="1262"/>
      <c r="T58" s="1130"/>
      <c r="U58" s="1132">
        <v>4</v>
      </c>
      <c r="V58" s="1128"/>
      <c r="W58" s="1128"/>
      <c r="X58" s="1128"/>
      <c r="Y58" s="1128"/>
      <c r="Z58" s="1131"/>
      <c r="AA58" s="1130"/>
      <c r="AB58" s="1130"/>
      <c r="AC58" s="1130"/>
      <c r="AD58" s="1130"/>
      <c r="AE58" s="1130"/>
      <c r="AF58" s="1130"/>
      <c r="AG58" s="1130"/>
      <c r="AH58" s="1130"/>
      <c r="AI58" s="1130"/>
      <c r="AJ58" s="1130"/>
      <c r="AK58" s="1130"/>
      <c r="AL58" s="1130"/>
      <c r="AM58" s="1130"/>
      <c r="AN58" s="1130"/>
      <c r="AO58" s="1130"/>
      <c r="AP58" s="1130"/>
      <c r="AQ58" s="1130"/>
      <c r="AR58" s="1130"/>
      <c r="AS58" s="1130"/>
      <c r="AT58" s="1130"/>
      <c r="AU58" s="1130"/>
      <c r="AV58" s="1130"/>
      <c r="AW58" s="1130"/>
      <c r="AX58" s="1130"/>
      <c r="AY58" s="1130"/>
      <c r="AZ58" s="1130"/>
      <c r="BA58" s="1130"/>
      <c r="BB58" s="1130"/>
      <c r="BC58" s="1130"/>
      <c r="BD58" s="1130"/>
      <c r="BE58" s="1130"/>
      <c r="BF58" s="1130"/>
      <c r="BG58" s="1130"/>
      <c r="BH58" s="1130"/>
      <c r="BI58" s="1130"/>
      <c r="BJ58" s="1130"/>
      <c r="BK58" s="1130"/>
      <c r="BL58" s="1130"/>
      <c r="BM58" s="1130"/>
      <c r="BN58" s="1130"/>
      <c r="BO58" s="1130"/>
      <c r="BP58" s="1130"/>
      <c r="BQ58" s="1130"/>
      <c r="BR58" s="1130"/>
      <c r="BS58" s="1130"/>
      <c r="BT58" s="1130"/>
      <c r="BU58" s="1130"/>
      <c r="BV58" s="1130"/>
      <c r="BW58" s="1130"/>
      <c r="BX58" s="1130"/>
      <c r="BY58" s="1130"/>
      <c r="BZ58" s="1130"/>
      <c r="CA58" s="1130"/>
      <c r="CB58" s="1130"/>
      <c r="CC58" s="1130"/>
      <c r="CD58" s="1130"/>
      <c r="CE58" s="1130"/>
      <c r="CF58" s="1130"/>
      <c r="CG58" s="1130"/>
      <c r="CH58" s="1130"/>
      <c r="CI58" s="1130"/>
      <c r="CJ58" s="1130"/>
      <c r="CK58" s="1130"/>
      <c r="CL58" s="1130"/>
      <c r="CM58" s="1130"/>
      <c r="CN58" s="1130"/>
      <c r="CO58" s="1130"/>
      <c r="CP58" s="1130"/>
      <c r="CQ58" s="1130"/>
      <c r="CR58" s="1130"/>
      <c r="CS58" s="1130"/>
      <c r="CT58" s="1130"/>
      <c r="CU58" s="1130"/>
      <c r="CV58" s="1130"/>
      <c r="CW58" s="1130"/>
      <c r="CX58" s="1130"/>
      <c r="CY58" s="1130"/>
      <c r="CZ58" s="1130"/>
      <c r="DA58" s="1130"/>
      <c r="DB58" s="1130"/>
      <c r="DC58" s="1130"/>
      <c r="DD58" s="1130"/>
      <c r="DE58" s="1130"/>
      <c r="DF58" s="1130"/>
      <c r="DG58" s="1130"/>
      <c r="DH58" s="1130"/>
      <c r="DI58" s="1130"/>
      <c r="DJ58" s="1130"/>
      <c r="DK58" s="1130"/>
      <c r="DL58" s="966"/>
      <c r="DM58" s="986">
        <f t="shared" si="63"/>
        <v>0</v>
      </c>
      <c r="DN58" s="966">
        <f t="shared" si="60"/>
        <v>0</v>
      </c>
      <c r="DO58" s="963">
        <f t="shared" si="61"/>
        <v>0</v>
      </c>
      <c r="DP58" s="966" t="e">
        <f t="array" ref="DP58">INDEX($DP$14:$DS$21,MATCH(DM58&amp;DN58&amp;DO58,$DP$14:$DP$21&amp;$DQ$14:$DQ$21&amp;$DR$14:$DR$21,0),4)</f>
        <v>#N/A</v>
      </c>
      <c r="DQ58" s="994">
        <f>SUM(DQ55:DQ57)</f>
        <v>0</v>
      </c>
      <c r="DR58" s="963">
        <f>SUM(DR55:DR57)</f>
        <v>0</v>
      </c>
      <c r="DS58" s="963">
        <f>SUM(DS55:DS57)</f>
        <v>0</v>
      </c>
      <c r="DT58" s="988">
        <f>SUM(DT55:DT57)</f>
        <v>0</v>
      </c>
      <c r="DU58" s="994">
        <f>SUM(DU55:DU57)</f>
        <v>0</v>
      </c>
      <c r="DV58" s="963">
        <f>SUM(DV53:DV57)</f>
        <v>0</v>
      </c>
      <c r="DW58" s="963">
        <f>SUM(DW53:DW57)</f>
        <v>0</v>
      </c>
      <c r="DX58" s="988">
        <f>SUM(DX55:DX57)</f>
        <v>0</v>
      </c>
      <c r="DY58" s="994">
        <f t="shared" ref="DY58" si="64">SUM(DY55:DY57)</f>
        <v>0</v>
      </c>
      <c r="DZ58" s="963">
        <f t="shared" ref="DZ58" si="65">SUM(DZ53:DZ57)</f>
        <v>0</v>
      </c>
      <c r="EA58" s="963">
        <f t="shared" ref="EA58" si="66">SUM(EA53:EA57)</f>
        <v>0</v>
      </c>
      <c r="EB58" s="988">
        <f t="shared" ref="EB58" si="67">SUM(EB55:EB57)</f>
        <v>0</v>
      </c>
      <c r="EC58" s="994">
        <f>SUM(EC55:EC57)</f>
        <v>0</v>
      </c>
      <c r="ED58" s="963">
        <f>SUM(ED53:ED57)</f>
        <v>0</v>
      </c>
      <c r="EE58" s="963">
        <f>SUM(EE53:EE57)</f>
        <v>0</v>
      </c>
      <c r="EF58" s="988">
        <f>SUM(EF55:EF57)</f>
        <v>0</v>
      </c>
      <c r="EG58" s="994">
        <f>SUM(EG55:EG57)</f>
        <v>0</v>
      </c>
      <c r="EH58" s="963">
        <f>SUM(EH53:EH57)</f>
        <v>0</v>
      </c>
      <c r="EI58" s="963">
        <f>SUM(EI53:EI57)</f>
        <v>0</v>
      </c>
      <c r="EJ58" s="988">
        <f>SUM(EJ55:EJ57)</f>
        <v>0</v>
      </c>
      <c r="EK58" s="980"/>
      <c r="EL58" s="966"/>
      <c r="EM58" s="964"/>
      <c r="EN58" s="989">
        <f>SUM(EN55:EN57)</f>
        <v>0</v>
      </c>
      <c r="EO58" s="989">
        <f>SUM(EO55:EO57)</f>
        <v>0</v>
      </c>
      <c r="EP58" s="963"/>
      <c r="EQ58" s="964"/>
      <c r="ER58" s="964"/>
      <c r="ES58" s="964"/>
      <c r="ET58" s="964"/>
    </row>
    <row r="59" spans="4:152" s="990" customFormat="1" ht="51" customHeight="1">
      <c r="D59" s="1132">
        <v>5</v>
      </c>
      <c r="E59" s="1696"/>
      <c r="F59" s="1697"/>
      <c r="G59" s="1698"/>
      <c r="H59" s="1128"/>
      <c r="I59" s="1136"/>
      <c r="J59" s="1129"/>
      <c r="K59" s="1137"/>
      <c r="L59" s="1128"/>
      <c r="M59" s="1128"/>
      <c r="N59" s="1128"/>
      <c r="O59" s="1128"/>
      <c r="P59" s="1128"/>
      <c r="Q59" s="1259"/>
      <c r="R59" s="1273"/>
      <c r="S59" s="1262"/>
      <c r="T59" s="1138"/>
      <c r="U59" s="1132">
        <v>5</v>
      </c>
      <c r="V59" s="1128"/>
      <c r="W59" s="1128"/>
      <c r="X59" s="1128"/>
      <c r="Y59" s="1128"/>
      <c r="Z59" s="1131"/>
      <c r="AA59" s="1130"/>
      <c r="AB59" s="1130"/>
      <c r="AC59" s="1130"/>
      <c r="AD59" s="1130"/>
      <c r="AE59" s="1130"/>
      <c r="AF59" s="1130"/>
      <c r="AG59" s="1130"/>
      <c r="AH59" s="1130"/>
      <c r="AI59" s="1130"/>
      <c r="AJ59" s="1130"/>
      <c r="AK59" s="1130"/>
      <c r="AL59" s="1130"/>
      <c r="AM59" s="1130"/>
      <c r="AN59" s="1130"/>
      <c r="AO59" s="1130"/>
      <c r="AP59" s="1130"/>
      <c r="AQ59" s="1130"/>
      <c r="AR59" s="1130"/>
      <c r="AS59" s="1130"/>
      <c r="AT59" s="1130"/>
      <c r="AU59" s="1130"/>
      <c r="AV59" s="1130"/>
      <c r="AW59" s="1130"/>
      <c r="AX59" s="1130"/>
      <c r="AY59" s="1130"/>
      <c r="AZ59" s="1130"/>
      <c r="BA59" s="1130"/>
      <c r="BB59" s="1130"/>
      <c r="BC59" s="1130"/>
      <c r="BD59" s="1130"/>
      <c r="BE59" s="1130"/>
      <c r="BF59" s="1130"/>
      <c r="BG59" s="1130"/>
      <c r="BH59" s="1130"/>
      <c r="BI59" s="1130"/>
      <c r="BJ59" s="1130"/>
      <c r="BK59" s="1130"/>
      <c r="BL59" s="1130"/>
      <c r="BM59" s="1130"/>
      <c r="BN59" s="1130"/>
      <c r="BO59" s="1130"/>
      <c r="BP59" s="1130"/>
      <c r="BQ59" s="1130"/>
      <c r="BR59" s="1130"/>
      <c r="BS59" s="1130"/>
      <c r="BT59" s="1130"/>
      <c r="BU59" s="1130"/>
      <c r="BV59" s="1130"/>
      <c r="BW59" s="1130"/>
      <c r="BX59" s="1130"/>
      <c r="BY59" s="1130"/>
      <c r="BZ59" s="1130"/>
      <c r="CA59" s="1130"/>
      <c r="CB59" s="1130"/>
      <c r="CC59" s="1130"/>
      <c r="CD59" s="1130"/>
      <c r="CE59" s="1130"/>
      <c r="CF59" s="1130"/>
      <c r="CG59" s="1130"/>
      <c r="CH59" s="1130"/>
      <c r="CI59" s="1130"/>
      <c r="CJ59" s="1130"/>
      <c r="CK59" s="1130"/>
      <c r="CL59" s="1130"/>
      <c r="CM59" s="1130"/>
      <c r="CN59" s="1130"/>
      <c r="CO59" s="1130"/>
      <c r="CP59" s="1130"/>
      <c r="CQ59" s="1130"/>
      <c r="CR59" s="1130"/>
      <c r="CS59" s="1130"/>
      <c r="CT59" s="1130"/>
      <c r="CU59" s="1130"/>
      <c r="CV59" s="1130"/>
      <c r="CW59" s="1130"/>
      <c r="CX59" s="1130"/>
      <c r="CY59" s="1130"/>
      <c r="CZ59" s="1130"/>
      <c r="DA59" s="1130"/>
      <c r="DB59" s="1130"/>
      <c r="DC59" s="1130"/>
      <c r="DD59" s="1130"/>
      <c r="DE59" s="1130"/>
      <c r="DF59" s="1130"/>
      <c r="DG59" s="1130"/>
      <c r="DH59" s="1130"/>
      <c r="DI59" s="1130"/>
      <c r="DJ59" s="1130"/>
      <c r="DK59" s="1130"/>
      <c r="DL59" s="966"/>
      <c r="DM59" s="986">
        <f t="shared" si="63"/>
        <v>0</v>
      </c>
      <c r="DN59" s="966">
        <f t="shared" si="60"/>
        <v>0</v>
      </c>
      <c r="DO59" s="963">
        <f t="shared" si="61"/>
        <v>0</v>
      </c>
      <c r="DP59" s="966" t="e">
        <f t="array" ref="DP59">INDEX($DP$14:$DS$21,MATCH(DM59&amp;DN59&amp;DO59,$DP$14:$DP$21&amp;$DQ$14:$DQ$21&amp;$DR$14:$DR$21,0),4)</f>
        <v>#N/A</v>
      </c>
      <c r="DQ59" s="1722">
        <f>SUM(DQ58:DT58)</f>
        <v>0</v>
      </c>
      <c r="DR59" s="1723"/>
      <c r="DS59" s="1723"/>
      <c r="DT59" s="1724"/>
      <c r="DU59" s="1722">
        <f>SUM(DU58:DX58)</f>
        <v>0</v>
      </c>
      <c r="DV59" s="1723"/>
      <c r="DW59" s="1723"/>
      <c r="DX59" s="1724"/>
      <c r="DY59" s="1722">
        <f t="shared" ref="DY59" si="68">SUM(DY58:EB58)</f>
        <v>0</v>
      </c>
      <c r="DZ59" s="1723"/>
      <c r="EA59" s="1723"/>
      <c r="EB59" s="1724"/>
      <c r="EC59" s="1722">
        <f>SUM(EC58:EF58)</f>
        <v>0</v>
      </c>
      <c r="ED59" s="1723"/>
      <c r="EE59" s="1723"/>
      <c r="EF59" s="1724"/>
      <c r="EG59" s="1722">
        <f>SUM(EG58:EJ58)</f>
        <v>0</v>
      </c>
      <c r="EH59" s="1723"/>
      <c r="EI59" s="1723"/>
      <c r="EJ59" s="1724"/>
      <c r="EK59" s="964"/>
      <c r="EL59" s="966"/>
      <c r="EM59" s="966"/>
      <c r="EN59" s="964"/>
      <c r="EO59" s="964"/>
      <c r="EP59" s="963"/>
      <c r="EQ59" s="964"/>
      <c r="ER59" s="964"/>
      <c r="ES59" s="964"/>
      <c r="ET59" s="964"/>
    </row>
    <row r="60" spans="4:152" s="990" customFormat="1" ht="51" customHeight="1">
      <c r="D60" s="1132">
        <v>6</v>
      </c>
      <c r="E60" s="1696"/>
      <c r="F60" s="1697"/>
      <c r="G60" s="1698"/>
      <c r="H60" s="1128"/>
      <c r="I60" s="1136"/>
      <c r="J60" s="1129"/>
      <c r="K60" s="1137"/>
      <c r="L60" s="1128"/>
      <c r="M60" s="1128"/>
      <c r="N60" s="1128"/>
      <c r="O60" s="1128"/>
      <c r="P60" s="1128"/>
      <c r="Q60" s="1259"/>
      <c r="R60" s="1273"/>
      <c r="S60" s="1262"/>
      <c r="T60" s="1130"/>
      <c r="U60" s="1132">
        <v>6</v>
      </c>
      <c r="V60" s="1128"/>
      <c r="W60" s="1128"/>
      <c r="X60" s="1128"/>
      <c r="Y60" s="1128"/>
      <c r="Z60" s="1131"/>
      <c r="AA60" s="1130"/>
      <c r="AB60" s="1130"/>
      <c r="AC60" s="1130"/>
      <c r="AD60" s="1130"/>
      <c r="AE60" s="1130"/>
      <c r="AF60" s="1130"/>
      <c r="AG60" s="1130"/>
      <c r="AH60" s="1130"/>
      <c r="AI60" s="1130"/>
      <c r="AJ60" s="1130"/>
      <c r="AK60" s="1130"/>
      <c r="AL60" s="1130"/>
      <c r="AM60" s="1130"/>
      <c r="AN60" s="1130"/>
      <c r="AO60" s="1130"/>
      <c r="AP60" s="1130"/>
      <c r="AQ60" s="1130"/>
      <c r="AR60" s="1130"/>
      <c r="AS60" s="1130"/>
      <c r="AT60" s="1130"/>
      <c r="AU60" s="1130"/>
      <c r="AV60" s="1130"/>
      <c r="AW60" s="1130"/>
      <c r="AX60" s="1130"/>
      <c r="AY60" s="1130"/>
      <c r="AZ60" s="1130"/>
      <c r="BA60" s="1130"/>
      <c r="BB60" s="1130"/>
      <c r="BC60" s="1130"/>
      <c r="BD60" s="1130"/>
      <c r="BE60" s="1130"/>
      <c r="BF60" s="1130"/>
      <c r="BG60" s="1130"/>
      <c r="BH60" s="1130"/>
      <c r="BI60" s="1130"/>
      <c r="BJ60" s="1130"/>
      <c r="BK60" s="1130"/>
      <c r="BL60" s="1130"/>
      <c r="BM60" s="1130"/>
      <c r="BN60" s="1130"/>
      <c r="BO60" s="1130"/>
      <c r="BP60" s="1130"/>
      <c r="BQ60" s="1130"/>
      <c r="BR60" s="1130"/>
      <c r="BS60" s="1130"/>
      <c r="BT60" s="1130"/>
      <c r="BU60" s="1130"/>
      <c r="BV60" s="1130"/>
      <c r="BW60" s="1130"/>
      <c r="BX60" s="1130"/>
      <c r="BY60" s="1130"/>
      <c r="BZ60" s="1130"/>
      <c r="CA60" s="1130"/>
      <c r="CB60" s="1130"/>
      <c r="CC60" s="1130"/>
      <c r="CD60" s="1130"/>
      <c r="CE60" s="1130"/>
      <c r="CF60" s="1130"/>
      <c r="CG60" s="1130"/>
      <c r="CH60" s="1130"/>
      <c r="CI60" s="1130"/>
      <c r="CJ60" s="1130"/>
      <c r="CK60" s="1130"/>
      <c r="CL60" s="1130"/>
      <c r="CM60" s="1130"/>
      <c r="CN60" s="1130"/>
      <c r="CO60" s="1130"/>
      <c r="CP60" s="1130"/>
      <c r="CQ60" s="1130"/>
      <c r="CR60" s="1130"/>
      <c r="CS60" s="1130"/>
      <c r="CT60" s="1130"/>
      <c r="CU60" s="1130"/>
      <c r="CV60" s="1130"/>
      <c r="CW60" s="1130"/>
      <c r="CX60" s="1130"/>
      <c r="CY60" s="1130"/>
      <c r="CZ60" s="1130"/>
      <c r="DA60" s="1130"/>
      <c r="DB60" s="1130"/>
      <c r="DC60" s="1130"/>
      <c r="DD60" s="1130"/>
      <c r="DE60" s="1130"/>
      <c r="DF60" s="1130"/>
      <c r="DG60" s="1130"/>
      <c r="DH60" s="1130"/>
      <c r="DI60" s="1130"/>
      <c r="DJ60" s="1130"/>
      <c r="DK60" s="1130"/>
      <c r="DL60" s="966"/>
      <c r="DM60" s="986">
        <f t="shared" si="63"/>
        <v>0</v>
      </c>
      <c r="DN60" s="966">
        <f t="shared" si="60"/>
        <v>0</v>
      </c>
      <c r="DO60" s="963">
        <f t="shared" si="61"/>
        <v>0</v>
      </c>
      <c r="DP60" s="966" t="e">
        <f t="array" ref="DP60">INDEX($DP$14:$DS$21,MATCH(DM60&amp;DN60&amp;DO60,$DP$14:$DP$21&amp;$DQ$14:$DQ$21&amp;$DR$14:$DR$21,0),4)</f>
        <v>#N/A</v>
      </c>
      <c r="DQ60" s="995">
        <f>COUNTIFS(H55:H74,$EQ$14,DM55:DM74,$EL$14,Q55:Q74,$ER$7)</f>
        <v>0</v>
      </c>
      <c r="DR60" s="996">
        <f>COUNTIFS(I55:I74,$EQ$14,DM55:DM74,$EL$14,Q55:Q74,$ER$7)</f>
        <v>0</v>
      </c>
      <c r="DS60" s="996">
        <f>COUNTIFS(H55:H74,$EQ$14,DM55:DM74,$EL$14)-DQ60</f>
        <v>0</v>
      </c>
      <c r="DT60" s="997">
        <f>COUNTIFS(I55:I74,$EQ$14,DM55:DM74,$EL$14)-DR60</f>
        <v>0</v>
      </c>
      <c r="DU60" s="998"/>
      <c r="DV60" s="999"/>
      <c r="DW60" s="980"/>
      <c r="DX60" s="1000"/>
      <c r="DY60" s="998"/>
      <c r="DZ60" s="999"/>
      <c r="EA60" s="980"/>
      <c r="EB60" s="1000"/>
      <c r="EC60" s="998"/>
      <c r="ED60" s="999"/>
      <c r="EE60" s="980"/>
      <c r="EF60" s="1000"/>
      <c r="EG60" s="998"/>
      <c r="EH60" s="999"/>
      <c r="EI60" s="980"/>
      <c r="EJ60" s="1000"/>
      <c r="EK60" s="964"/>
      <c r="EL60" s="966"/>
      <c r="EM60" s="966"/>
      <c r="EN60" s="964"/>
      <c r="EO60" s="964"/>
      <c r="EP60" s="963"/>
      <c r="EQ60" s="964"/>
      <c r="ER60" s="964"/>
      <c r="ES60" s="964"/>
      <c r="ET60" s="964"/>
    </row>
    <row r="61" spans="4:152" s="990" customFormat="1" ht="51" customHeight="1">
      <c r="D61" s="1132">
        <v>7</v>
      </c>
      <c r="E61" s="1696"/>
      <c r="F61" s="1697"/>
      <c r="G61" s="1698"/>
      <c r="H61" s="1128"/>
      <c r="I61" s="1136"/>
      <c r="J61" s="1129"/>
      <c r="K61" s="1137"/>
      <c r="L61" s="1128"/>
      <c r="M61" s="1128"/>
      <c r="N61" s="1128"/>
      <c r="O61" s="1128"/>
      <c r="P61" s="1128"/>
      <c r="Q61" s="1259"/>
      <c r="R61" s="1273"/>
      <c r="S61" s="1262"/>
      <c r="T61" s="1130"/>
      <c r="U61" s="1132">
        <v>7</v>
      </c>
      <c r="V61" s="1128"/>
      <c r="W61" s="1128"/>
      <c r="X61" s="1128"/>
      <c r="Y61" s="1128"/>
      <c r="Z61" s="1131"/>
      <c r="AA61" s="1130"/>
      <c r="AB61" s="1130"/>
      <c r="AC61" s="1130"/>
      <c r="AD61" s="1130"/>
      <c r="AE61" s="1130"/>
      <c r="AF61" s="1130"/>
      <c r="AG61" s="1130"/>
      <c r="AH61" s="1130"/>
      <c r="AI61" s="1130"/>
      <c r="AJ61" s="1130"/>
      <c r="AK61" s="1130"/>
      <c r="AL61" s="1130"/>
      <c r="AM61" s="1130"/>
      <c r="AN61" s="1130"/>
      <c r="AO61" s="1130"/>
      <c r="AP61" s="1130"/>
      <c r="AQ61" s="1130"/>
      <c r="AR61" s="1130"/>
      <c r="AS61" s="1130"/>
      <c r="AT61" s="1130"/>
      <c r="AU61" s="1130"/>
      <c r="AV61" s="1130"/>
      <c r="AW61" s="1130"/>
      <c r="AX61" s="1130"/>
      <c r="AY61" s="1130"/>
      <c r="AZ61" s="1130"/>
      <c r="BA61" s="1130"/>
      <c r="BB61" s="1130"/>
      <c r="BC61" s="1130"/>
      <c r="BD61" s="1130"/>
      <c r="BE61" s="1130"/>
      <c r="BF61" s="1130"/>
      <c r="BG61" s="1130"/>
      <c r="BH61" s="1130"/>
      <c r="BI61" s="1130"/>
      <c r="BJ61" s="1130"/>
      <c r="BK61" s="1130"/>
      <c r="BL61" s="1130"/>
      <c r="BM61" s="1130"/>
      <c r="BN61" s="1130"/>
      <c r="BO61" s="1130"/>
      <c r="BP61" s="1130"/>
      <c r="BQ61" s="1130"/>
      <c r="BR61" s="1130"/>
      <c r="BS61" s="1130"/>
      <c r="BT61" s="1130"/>
      <c r="BU61" s="1130"/>
      <c r="BV61" s="1130"/>
      <c r="BW61" s="1130"/>
      <c r="BX61" s="1130"/>
      <c r="BY61" s="1130"/>
      <c r="BZ61" s="1130"/>
      <c r="CA61" s="1130"/>
      <c r="CB61" s="1130"/>
      <c r="CC61" s="1130"/>
      <c r="CD61" s="1130"/>
      <c r="CE61" s="1130"/>
      <c r="CF61" s="1130"/>
      <c r="CG61" s="1130"/>
      <c r="CH61" s="1130"/>
      <c r="CI61" s="1130"/>
      <c r="CJ61" s="1130"/>
      <c r="CK61" s="1130"/>
      <c r="CL61" s="1130"/>
      <c r="CM61" s="1130"/>
      <c r="CN61" s="1130"/>
      <c r="CO61" s="1130"/>
      <c r="CP61" s="1130"/>
      <c r="CQ61" s="1130"/>
      <c r="CR61" s="1130"/>
      <c r="CS61" s="1130"/>
      <c r="CT61" s="1130"/>
      <c r="CU61" s="1130"/>
      <c r="CV61" s="1130"/>
      <c r="CW61" s="1130"/>
      <c r="CX61" s="1130"/>
      <c r="CY61" s="1130"/>
      <c r="CZ61" s="1130"/>
      <c r="DA61" s="1130"/>
      <c r="DB61" s="1130"/>
      <c r="DC61" s="1130"/>
      <c r="DD61" s="1130"/>
      <c r="DE61" s="1130"/>
      <c r="DF61" s="1130"/>
      <c r="DG61" s="1130"/>
      <c r="DH61" s="1130"/>
      <c r="DI61" s="1130"/>
      <c r="DJ61" s="1130"/>
      <c r="DK61" s="1130"/>
      <c r="DL61" s="966"/>
      <c r="DM61" s="986">
        <f t="shared" si="63"/>
        <v>0</v>
      </c>
      <c r="DN61" s="966">
        <f t="shared" si="60"/>
        <v>0</v>
      </c>
      <c r="DO61" s="963">
        <f t="shared" si="61"/>
        <v>0</v>
      </c>
      <c r="DP61" s="966" t="e">
        <f t="array" ref="DP61">INDEX($DP$14:$DS$21,MATCH(DM61&amp;DN61&amp;DO61,$DP$14:$DP$21&amp;$DQ$14:$DQ$21&amp;$DR$14:$DR$21,0),4)</f>
        <v>#N/A</v>
      </c>
      <c r="DQ61" s="1001"/>
      <c r="DR61" s="966">
        <f>COUNTIFS(L55:L74,$EP$13,DM55:DM74,$EL$15)</f>
        <v>0</v>
      </c>
      <c r="DS61" s="966">
        <f>SUM(DR63:DT63)</f>
        <v>0</v>
      </c>
      <c r="DT61" s="988">
        <f>COUNTIFS(L55:L74,$EP$15,DM55:DM74,$EL$15)</f>
        <v>0</v>
      </c>
      <c r="DU61" s="987">
        <f>COUNTIFS(M55:M74,$EP$13,DM55:DM74,$EL$14)</f>
        <v>0</v>
      </c>
      <c r="DV61" s="966">
        <f>COUNTIFS(R55:R74,$EP$13,DM55:DM74,$EL$14)</f>
        <v>0</v>
      </c>
      <c r="DW61" s="966">
        <f>SUM(DV63:DX63)</f>
        <v>0</v>
      </c>
      <c r="DX61" s="988">
        <f>COUNTIFS(M55:M74,$EP$15,DM55:DM74,$EL$15)</f>
        <v>0</v>
      </c>
      <c r="DY61" s="987">
        <f>COUNTIFS($N55:$N74,$EP$13,$DM55:$DM74,$EL$14)</f>
        <v>0</v>
      </c>
      <c r="DZ61" s="966">
        <f>COUNTIFS($R55:$R74,$EP$13,$DM55:$DM74,$EL$14)</f>
        <v>0</v>
      </c>
      <c r="EA61" s="966">
        <f>SUM(DZ63:EB63)</f>
        <v>0</v>
      </c>
      <c r="EB61" s="988">
        <f>COUNTIFS($N55:$N74,$EP$15,$DM55:$DM74,$EL$15)</f>
        <v>0</v>
      </c>
      <c r="EC61" s="987">
        <f>COUNTIFS($O55:$O74,$EP$13,$DM55:$DM74,$EL$14)</f>
        <v>0</v>
      </c>
      <c r="ED61" s="966">
        <f>COUNTIFS($R55:$R74,$EP$13,$DM55:$DM74,$EL$14)</f>
        <v>0</v>
      </c>
      <c r="EE61" s="966">
        <f>SUM(ED63:EF63)</f>
        <v>0</v>
      </c>
      <c r="EF61" s="988">
        <f>COUNTIFS($O55:$O74,$EP$15,$DM55:$DM74,$EL$15)</f>
        <v>0</v>
      </c>
      <c r="EG61" s="987">
        <f>COUNTIFS($P55:$P74,$EP$13,$DM55:$DM74,$EL$14)</f>
        <v>0</v>
      </c>
      <c r="EH61" s="966">
        <f>COUNTIFS($R55:$R74,$EP$13,$DM55:$DM74,$EL$14)</f>
        <v>0</v>
      </c>
      <c r="EI61" s="966">
        <f t="shared" ref="EI61" si="69">SUM(EH63:EJ63)</f>
        <v>0</v>
      </c>
      <c r="EJ61" s="988">
        <f>COUNTIFS($P55:$P74,$EP$15,$DM55:$DM74,$EL$15)</f>
        <v>0</v>
      </c>
      <c r="EK61" s="1774" t="s">
        <v>532</v>
      </c>
      <c r="EL61" s="966"/>
      <c r="EM61" s="966"/>
      <c r="EN61" s="964"/>
      <c r="EO61" s="964"/>
      <c r="EP61" s="963"/>
      <c r="EQ61" s="964"/>
      <c r="ER61" s="964"/>
      <c r="ES61" s="964"/>
      <c r="ET61" s="964"/>
    </row>
    <row r="62" spans="4:152" s="990" customFormat="1" ht="51" customHeight="1">
      <c r="D62" s="1132">
        <v>8</v>
      </c>
      <c r="E62" s="1696"/>
      <c r="F62" s="1697"/>
      <c r="G62" s="1698"/>
      <c r="H62" s="1128"/>
      <c r="I62" s="1136"/>
      <c r="J62" s="1129"/>
      <c r="K62" s="1137"/>
      <c r="L62" s="1128"/>
      <c r="M62" s="1128"/>
      <c r="N62" s="1128"/>
      <c r="O62" s="1128"/>
      <c r="P62" s="1128"/>
      <c r="Q62" s="1259"/>
      <c r="R62" s="1273"/>
      <c r="S62" s="1262"/>
      <c r="T62" s="1130"/>
      <c r="U62" s="1132">
        <v>8</v>
      </c>
      <c r="V62" s="1128"/>
      <c r="W62" s="1128"/>
      <c r="X62" s="1128"/>
      <c r="Y62" s="1128"/>
      <c r="Z62" s="1131"/>
      <c r="AA62" s="1130"/>
      <c r="AB62" s="1130"/>
      <c r="AC62" s="1130"/>
      <c r="AD62" s="1130"/>
      <c r="AE62" s="1130"/>
      <c r="AF62" s="1130"/>
      <c r="AG62" s="1130"/>
      <c r="AH62" s="1130"/>
      <c r="AI62" s="1130"/>
      <c r="AJ62" s="1130"/>
      <c r="AK62" s="1130"/>
      <c r="AL62" s="1130"/>
      <c r="AM62" s="1130"/>
      <c r="AN62" s="1130"/>
      <c r="AO62" s="1130"/>
      <c r="AP62" s="1130"/>
      <c r="AQ62" s="1130"/>
      <c r="AR62" s="1130"/>
      <c r="AS62" s="1130"/>
      <c r="AT62" s="1130"/>
      <c r="AU62" s="1130"/>
      <c r="AV62" s="1130"/>
      <c r="AW62" s="1130"/>
      <c r="AX62" s="1130"/>
      <c r="AY62" s="1130"/>
      <c r="AZ62" s="1130"/>
      <c r="BA62" s="1130"/>
      <c r="BB62" s="1130"/>
      <c r="BC62" s="1130"/>
      <c r="BD62" s="1130"/>
      <c r="BE62" s="1130"/>
      <c r="BF62" s="1130"/>
      <c r="BG62" s="1130"/>
      <c r="BH62" s="1130"/>
      <c r="BI62" s="1130"/>
      <c r="BJ62" s="1130"/>
      <c r="BK62" s="1130"/>
      <c r="BL62" s="1130"/>
      <c r="BM62" s="1130"/>
      <c r="BN62" s="1130"/>
      <c r="BO62" s="1130"/>
      <c r="BP62" s="1130"/>
      <c r="BQ62" s="1130"/>
      <c r="BR62" s="1130"/>
      <c r="BS62" s="1130"/>
      <c r="BT62" s="1130"/>
      <c r="BU62" s="1130"/>
      <c r="BV62" s="1130"/>
      <c r="BW62" s="1130"/>
      <c r="BX62" s="1130"/>
      <c r="BY62" s="1130"/>
      <c r="BZ62" s="1130"/>
      <c r="CA62" s="1130"/>
      <c r="CB62" s="1130"/>
      <c r="CC62" s="1130"/>
      <c r="CD62" s="1130"/>
      <c r="CE62" s="1130"/>
      <c r="CF62" s="1130"/>
      <c r="CG62" s="1130"/>
      <c r="CH62" s="1130"/>
      <c r="CI62" s="1130"/>
      <c r="CJ62" s="1130"/>
      <c r="CK62" s="1130"/>
      <c r="CL62" s="1130"/>
      <c r="CM62" s="1130"/>
      <c r="CN62" s="1130"/>
      <c r="CO62" s="1130"/>
      <c r="CP62" s="1130"/>
      <c r="CQ62" s="1130"/>
      <c r="CR62" s="1130"/>
      <c r="CS62" s="1130"/>
      <c r="CT62" s="1130"/>
      <c r="CU62" s="1130"/>
      <c r="CV62" s="1130"/>
      <c r="CW62" s="1130"/>
      <c r="CX62" s="1130"/>
      <c r="CY62" s="1130"/>
      <c r="CZ62" s="1130"/>
      <c r="DA62" s="1130"/>
      <c r="DB62" s="1130"/>
      <c r="DC62" s="1130"/>
      <c r="DD62" s="1130"/>
      <c r="DE62" s="1130"/>
      <c r="DF62" s="1130"/>
      <c r="DG62" s="1130"/>
      <c r="DH62" s="1130"/>
      <c r="DI62" s="1130"/>
      <c r="DJ62" s="1130"/>
      <c r="DK62" s="1130"/>
      <c r="DL62" s="966"/>
      <c r="DM62" s="986">
        <f t="shared" si="63"/>
        <v>0</v>
      </c>
      <c r="DN62" s="966">
        <f t="shared" si="60"/>
        <v>0</v>
      </c>
      <c r="DO62" s="963">
        <f t="shared" si="61"/>
        <v>0</v>
      </c>
      <c r="DP62" s="966" t="e">
        <f t="array" ref="DP62">INDEX($DP$14:$DS$21,MATCH(DM62&amp;DN62&amp;DO62,$DP$14:$DP$21&amp;$DQ$14:$DQ$21&amp;$DR$14:$DR$21,0),4)</f>
        <v>#N/A</v>
      </c>
      <c r="DQ62" s="979"/>
      <c r="DR62" s="1002" t="s">
        <v>364</v>
      </c>
      <c r="DS62" s="977"/>
      <c r="DT62" s="978" t="s">
        <v>365</v>
      </c>
      <c r="DU62" s="979"/>
      <c r="DV62" s="1002" t="s">
        <v>364</v>
      </c>
      <c r="DW62" s="977"/>
      <c r="DX62" s="978" t="s">
        <v>365</v>
      </c>
      <c r="DY62" s="979"/>
      <c r="DZ62" s="1002" t="s">
        <v>364</v>
      </c>
      <c r="EA62" s="977"/>
      <c r="EB62" s="978" t="s">
        <v>365</v>
      </c>
      <c r="EC62" s="979"/>
      <c r="ED62" s="1002" t="s">
        <v>364</v>
      </c>
      <c r="EE62" s="977"/>
      <c r="EF62" s="978" t="s">
        <v>365</v>
      </c>
      <c r="EG62" s="979"/>
      <c r="EH62" s="1002" t="s">
        <v>364</v>
      </c>
      <c r="EI62" s="977"/>
      <c r="EJ62" s="978" t="s">
        <v>365</v>
      </c>
      <c r="EK62" s="1774"/>
      <c r="EL62" s="966"/>
      <c r="EM62" s="966"/>
      <c r="EN62" s="964"/>
      <c r="EO62" s="964"/>
      <c r="EP62" s="963"/>
      <c r="EQ62" s="964"/>
      <c r="ER62" s="964"/>
      <c r="ES62" s="964"/>
      <c r="ET62" s="964"/>
    </row>
    <row r="63" spans="4:152" s="990" customFormat="1" ht="51" customHeight="1">
      <c r="D63" s="1132">
        <v>9</v>
      </c>
      <c r="E63" s="1696"/>
      <c r="F63" s="1697"/>
      <c r="G63" s="1698"/>
      <c r="H63" s="1128"/>
      <c r="I63" s="1136"/>
      <c r="J63" s="1129"/>
      <c r="K63" s="1137"/>
      <c r="L63" s="1128"/>
      <c r="M63" s="1128"/>
      <c r="N63" s="1128"/>
      <c r="O63" s="1128"/>
      <c r="P63" s="1128"/>
      <c r="Q63" s="1259"/>
      <c r="R63" s="1273"/>
      <c r="S63" s="1262"/>
      <c r="T63" s="1130"/>
      <c r="U63" s="1132">
        <v>9</v>
      </c>
      <c r="V63" s="1128"/>
      <c r="W63" s="1128"/>
      <c r="X63" s="1128"/>
      <c r="Y63" s="1128"/>
      <c r="Z63" s="1131"/>
      <c r="AA63" s="1130"/>
      <c r="AB63" s="1130"/>
      <c r="AC63" s="1130"/>
      <c r="AD63" s="1130"/>
      <c r="AE63" s="1130"/>
      <c r="AF63" s="1130"/>
      <c r="AG63" s="1130"/>
      <c r="AH63" s="1130"/>
      <c r="AI63" s="1130"/>
      <c r="AJ63" s="1130"/>
      <c r="AK63" s="1130"/>
      <c r="AL63" s="1130"/>
      <c r="AM63" s="1130"/>
      <c r="AN63" s="1130"/>
      <c r="AO63" s="1130"/>
      <c r="AP63" s="1130"/>
      <c r="AQ63" s="1130"/>
      <c r="AR63" s="1130"/>
      <c r="AS63" s="1130"/>
      <c r="AT63" s="1130"/>
      <c r="AU63" s="1130"/>
      <c r="AV63" s="1130"/>
      <c r="AW63" s="1130"/>
      <c r="AX63" s="1130"/>
      <c r="AY63" s="1130"/>
      <c r="AZ63" s="1130"/>
      <c r="BA63" s="1130"/>
      <c r="BB63" s="1130"/>
      <c r="BC63" s="1130"/>
      <c r="BD63" s="1130"/>
      <c r="BE63" s="1130"/>
      <c r="BF63" s="1130"/>
      <c r="BG63" s="1130"/>
      <c r="BH63" s="1130"/>
      <c r="BI63" s="1130"/>
      <c r="BJ63" s="1130"/>
      <c r="BK63" s="1130"/>
      <c r="BL63" s="1130"/>
      <c r="BM63" s="1130"/>
      <c r="BN63" s="1130"/>
      <c r="BO63" s="1130"/>
      <c r="BP63" s="1130"/>
      <c r="BQ63" s="1130"/>
      <c r="BR63" s="1130"/>
      <c r="BS63" s="1130"/>
      <c r="BT63" s="1130"/>
      <c r="BU63" s="1130"/>
      <c r="BV63" s="1130"/>
      <c r="BW63" s="1130"/>
      <c r="BX63" s="1130"/>
      <c r="BY63" s="1130"/>
      <c r="BZ63" s="1130"/>
      <c r="CA63" s="1130"/>
      <c r="CB63" s="1130"/>
      <c r="CC63" s="1130"/>
      <c r="CD63" s="1130"/>
      <c r="CE63" s="1130"/>
      <c r="CF63" s="1130"/>
      <c r="CG63" s="1130"/>
      <c r="CH63" s="1130"/>
      <c r="CI63" s="1130"/>
      <c r="CJ63" s="1130"/>
      <c r="CK63" s="1130"/>
      <c r="CL63" s="1130"/>
      <c r="CM63" s="1130"/>
      <c r="CN63" s="1130"/>
      <c r="CO63" s="1130"/>
      <c r="CP63" s="1130"/>
      <c r="CQ63" s="1130"/>
      <c r="CR63" s="1130"/>
      <c r="CS63" s="1130"/>
      <c r="CT63" s="1130"/>
      <c r="CU63" s="1130"/>
      <c r="CV63" s="1130"/>
      <c r="CW63" s="1130"/>
      <c r="CX63" s="1130"/>
      <c r="CY63" s="1130"/>
      <c r="CZ63" s="1130"/>
      <c r="DA63" s="1130"/>
      <c r="DB63" s="1130"/>
      <c r="DC63" s="1130"/>
      <c r="DD63" s="1130"/>
      <c r="DE63" s="1130"/>
      <c r="DF63" s="1130"/>
      <c r="DG63" s="1130"/>
      <c r="DH63" s="1130"/>
      <c r="DI63" s="1130"/>
      <c r="DJ63" s="1130"/>
      <c r="DK63" s="1130"/>
      <c r="DL63" s="966"/>
      <c r="DM63" s="986">
        <f t="shared" si="63"/>
        <v>0</v>
      </c>
      <c r="DN63" s="966">
        <f t="shared" si="60"/>
        <v>0</v>
      </c>
      <c r="DO63" s="963">
        <f t="shared" si="61"/>
        <v>0</v>
      </c>
      <c r="DP63" s="966" t="e">
        <f t="array" ref="DP63">INDEX($DP$14:$DS$21,MATCH(DM63&amp;DN63&amp;DO63,$DP$14:$DP$21&amp;$DQ$14:$DQ$21&amp;$DR$14:$DR$21,0),4)</f>
        <v>#N/A</v>
      </c>
      <c r="DQ63" s="987"/>
      <c r="DR63" s="966">
        <f>COUNTIFS(L55:L74,$EP$13,DM55:DM74,$EL$15)-DQ63-DQ64-DR64-DR65-DS63-DQ65</f>
        <v>0</v>
      </c>
      <c r="DS63" s="966"/>
      <c r="DT63" s="988">
        <f>DT61-DS64-DS65-DS63-DT64-DT65</f>
        <v>0</v>
      </c>
      <c r="DU63" s="987"/>
      <c r="DV63" s="966">
        <f>COUNTIFS(M55:M74,$EP$13,DM55:DM74,$EL$15)-DU63-DU64-DU65-DV65-DV64</f>
        <v>0</v>
      </c>
      <c r="DW63" s="966"/>
      <c r="DX63" s="988">
        <f>DX61-DW64-DW65-DW63-DX64-DX65</f>
        <v>0</v>
      </c>
      <c r="DY63" s="987"/>
      <c r="DZ63" s="966">
        <f>COUNTIFS($N55:$N74,$EP$13,$DM55:$DM74,$EL$15)-DY63-DY64-DY65-DZ65-DZ64</f>
        <v>0</v>
      </c>
      <c r="EA63" s="966"/>
      <c r="EB63" s="988">
        <f>EB61-EA64-EA65-EA63-EB64-EB65</f>
        <v>0</v>
      </c>
      <c r="EC63" s="987"/>
      <c r="ED63" s="966">
        <f>COUNTIFS($O55:$O74,$EP$13,$DM55:$DM74,$EL$15)-EC63-EC64-EC65-ED65-ED64</f>
        <v>0</v>
      </c>
      <c r="EE63" s="966"/>
      <c r="EF63" s="988">
        <f>EF61-EE64-EE65-EE63-EF64-EF65</f>
        <v>0</v>
      </c>
      <c r="EG63" s="987"/>
      <c r="EH63" s="966">
        <f>COUNTIFS($P55:$P74,$EP$13,$DM55:$DM74,$EL$15)-EG63-EG64-EG65-EH65-EH64</f>
        <v>0</v>
      </c>
      <c r="EI63" s="966"/>
      <c r="EJ63" s="988">
        <f>EJ61-EI64-EI65-EI63-EJ64-EJ65</f>
        <v>0</v>
      </c>
      <c r="EK63" s="1774"/>
      <c r="EL63" s="966"/>
      <c r="EM63" s="966"/>
      <c r="EN63" s="964"/>
      <c r="EO63" s="964"/>
      <c r="EP63" s="963"/>
      <c r="EQ63" s="964"/>
      <c r="ER63" s="964"/>
      <c r="ES63" s="964"/>
      <c r="ET63" s="964"/>
    </row>
    <row r="64" spans="4:152" s="990" customFormat="1" ht="51" customHeight="1">
      <c r="D64" s="1132">
        <v>10</v>
      </c>
      <c r="E64" s="1696"/>
      <c r="F64" s="1697"/>
      <c r="G64" s="1698"/>
      <c r="H64" s="1128"/>
      <c r="I64" s="1136"/>
      <c r="J64" s="1129"/>
      <c r="K64" s="1137"/>
      <c r="L64" s="1128"/>
      <c r="M64" s="1128"/>
      <c r="N64" s="1128"/>
      <c r="O64" s="1128"/>
      <c r="P64" s="1128"/>
      <c r="Q64" s="1259"/>
      <c r="R64" s="1273"/>
      <c r="S64" s="1262"/>
      <c r="T64" s="1138"/>
      <c r="U64" s="1132">
        <v>10</v>
      </c>
      <c r="V64" s="1128"/>
      <c r="W64" s="1128"/>
      <c r="X64" s="1128"/>
      <c r="Y64" s="1128"/>
      <c r="Z64" s="1131"/>
      <c r="AA64" s="1130"/>
      <c r="AB64" s="1130"/>
      <c r="AC64" s="1130"/>
      <c r="AD64" s="1130"/>
      <c r="AE64" s="1130"/>
      <c r="AF64" s="1130"/>
      <c r="AG64" s="1130"/>
      <c r="AH64" s="1130"/>
      <c r="AI64" s="1130"/>
      <c r="AJ64" s="1130"/>
      <c r="AK64" s="1130"/>
      <c r="AL64" s="1130"/>
      <c r="AM64" s="1130"/>
      <c r="AN64" s="1130"/>
      <c r="AO64" s="1130"/>
      <c r="AP64" s="1130"/>
      <c r="AQ64" s="1130"/>
      <c r="AR64" s="1130"/>
      <c r="AS64" s="1130"/>
      <c r="AT64" s="1130"/>
      <c r="AU64" s="1130"/>
      <c r="AV64" s="1130"/>
      <c r="AW64" s="1130"/>
      <c r="AX64" s="1130"/>
      <c r="AY64" s="1130"/>
      <c r="AZ64" s="1130"/>
      <c r="BA64" s="1130"/>
      <c r="BB64" s="1130"/>
      <c r="BC64" s="1130"/>
      <c r="BD64" s="1130"/>
      <c r="BE64" s="1130"/>
      <c r="BF64" s="1130"/>
      <c r="BG64" s="1130"/>
      <c r="BH64" s="1130"/>
      <c r="BI64" s="1130"/>
      <c r="BJ64" s="1130"/>
      <c r="BK64" s="1130"/>
      <c r="BL64" s="1130"/>
      <c r="BM64" s="1130"/>
      <c r="BN64" s="1130"/>
      <c r="BO64" s="1130"/>
      <c r="BP64" s="1130"/>
      <c r="BQ64" s="1130"/>
      <c r="BR64" s="1130"/>
      <c r="BS64" s="1130"/>
      <c r="BT64" s="1130"/>
      <c r="BU64" s="1130"/>
      <c r="BV64" s="1130"/>
      <c r="BW64" s="1130"/>
      <c r="BX64" s="1130"/>
      <c r="BY64" s="1130"/>
      <c r="BZ64" s="1130"/>
      <c r="CA64" s="1130"/>
      <c r="CB64" s="1130"/>
      <c r="CC64" s="1130"/>
      <c r="CD64" s="1130"/>
      <c r="CE64" s="1130"/>
      <c r="CF64" s="1130"/>
      <c r="CG64" s="1130"/>
      <c r="CH64" s="1130"/>
      <c r="CI64" s="1130"/>
      <c r="CJ64" s="1130"/>
      <c r="CK64" s="1130"/>
      <c r="CL64" s="1130"/>
      <c r="CM64" s="1130"/>
      <c r="CN64" s="1130"/>
      <c r="CO64" s="1130"/>
      <c r="CP64" s="1130"/>
      <c r="CQ64" s="1130"/>
      <c r="CR64" s="1130"/>
      <c r="CS64" s="1130"/>
      <c r="CT64" s="1130"/>
      <c r="CU64" s="1130"/>
      <c r="CV64" s="1130"/>
      <c r="CW64" s="1130"/>
      <c r="CX64" s="1130"/>
      <c r="CY64" s="1130"/>
      <c r="CZ64" s="1130"/>
      <c r="DA64" s="1130"/>
      <c r="DB64" s="1130"/>
      <c r="DC64" s="1130"/>
      <c r="DD64" s="1130"/>
      <c r="DE64" s="1130"/>
      <c r="DF64" s="1130"/>
      <c r="DG64" s="1130"/>
      <c r="DH64" s="1130"/>
      <c r="DI64" s="1130"/>
      <c r="DJ64" s="1130"/>
      <c r="DK64" s="1130"/>
      <c r="DL64" s="966"/>
      <c r="DM64" s="986">
        <f t="shared" si="63"/>
        <v>0</v>
      </c>
      <c r="DN64" s="966">
        <f t="shared" si="60"/>
        <v>0</v>
      </c>
      <c r="DO64" s="963">
        <f t="shared" si="61"/>
        <v>0</v>
      </c>
      <c r="DP64" s="966" t="e">
        <f t="array" ref="DP64">INDEX($DP$14:$DS$21,MATCH(DM64&amp;DN64&amp;DO64,$DP$14:$DP$21&amp;$DQ$14:$DQ$21&amp;$DR$14:$DR$21,0),4)</f>
        <v>#N/A</v>
      </c>
      <c r="DQ64" s="1003"/>
      <c r="DR64" s="1004">
        <f>COUNTIFS(L55:L74,$EP$13,DM55:DM74,$EL$15,R55:R74,$EP$7)-DQ64</f>
        <v>0</v>
      </c>
      <c r="DS64" s="1004"/>
      <c r="DT64" s="1005">
        <f>COUNTIFS(L55:L74,$EO$14,DM55:DM74,$EL$15,R55:R74,$EP$7)-DS64</f>
        <v>0</v>
      </c>
      <c r="DU64" s="1003"/>
      <c r="DV64" s="1004">
        <f>COUNTIFS(M55:M74,$EP$13,DM55:DM74,$EL$15,R55:R74,$EP$7)-DU64</f>
        <v>0</v>
      </c>
      <c r="DW64" s="1004"/>
      <c r="DX64" s="1005">
        <f>COUNTIFS(M55:M74,$EO$14,DM55:DM74,$EL$15,R55:R74,$EP$7)-DW64</f>
        <v>0</v>
      </c>
      <c r="DY64" s="1003"/>
      <c r="DZ64" s="1004">
        <f>COUNTIFS($N55:$N74,$EP$13,$DM55:$DM74,$EL$15,$R55:$R74,$EP$7)-DY64</f>
        <v>0</v>
      </c>
      <c r="EA64" s="1004"/>
      <c r="EB64" s="1005">
        <f>COUNTIFS($N55:$N74,$EO$14,$DM55:$DM74,$EL$15,$R55:$R74,$EP$7)-EA64</f>
        <v>0</v>
      </c>
      <c r="EC64" s="1003"/>
      <c r="ED64" s="1004">
        <f>COUNTIFS($O55:$O74,$EP$13,$DM55:$DM74,$EL$15,$R55:$R74,$EP$7)-EC64</f>
        <v>0</v>
      </c>
      <c r="EE64" s="1004"/>
      <c r="EF64" s="1005">
        <f>COUNTIFS($O55:$O74,$EO$14,$DM55:$DM74,$EL$15,$R55:$R74,$EP$7)-EE64</f>
        <v>0</v>
      </c>
      <c r="EG64" s="1003"/>
      <c r="EH64" s="1004">
        <f>COUNTIFS($P55:$P74,$EP$13,$DM55:$DM74,$EL$15,$R55:$R74,$EP$7)-EG64</f>
        <v>0</v>
      </c>
      <c r="EI64" s="1004"/>
      <c r="EJ64" s="1005">
        <f>COUNTIFS($P55:$P74,$EO$14,$DM55:$DM74,$EL$15,$R55:$R74,$EP$7)-EI64</f>
        <v>0</v>
      </c>
      <c r="EK64" s="1006" t="s">
        <v>744</v>
      </c>
      <c r="EL64" s="966"/>
      <c r="EM64" s="966"/>
      <c r="EN64" s="964"/>
      <c r="EO64" s="964"/>
      <c r="EP64" s="963"/>
      <c r="EQ64" s="964"/>
      <c r="ER64" s="964"/>
      <c r="ES64" s="964"/>
      <c r="ET64" s="964"/>
    </row>
    <row r="65" spans="4:164" s="990" customFormat="1" ht="51" customHeight="1">
      <c r="D65" s="1132">
        <v>11</v>
      </c>
      <c r="E65" s="1696"/>
      <c r="F65" s="1697"/>
      <c r="G65" s="1698"/>
      <c r="H65" s="1128"/>
      <c r="I65" s="1136"/>
      <c r="J65" s="1129"/>
      <c r="K65" s="1137"/>
      <c r="L65" s="1128"/>
      <c r="M65" s="1128"/>
      <c r="N65" s="1128"/>
      <c r="O65" s="1128"/>
      <c r="P65" s="1128"/>
      <c r="Q65" s="1259"/>
      <c r="R65" s="1273"/>
      <c r="S65" s="1262"/>
      <c r="T65" s="1130"/>
      <c r="U65" s="1132">
        <v>11</v>
      </c>
      <c r="V65" s="1128"/>
      <c r="W65" s="1128"/>
      <c r="X65" s="1128"/>
      <c r="Y65" s="1128"/>
      <c r="Z65" s="1131"/>
      <c r="AA65" s="1130"/>
      <c r="AB65" s="1130"/>
      <c r="AC65" s="1130"/>
      <c r="AD65" s="1130"/>
      <c r="AE65" s="1130"/>
      <c r="AF65" s="1130"/>
      <c r="AG65" s="1130"/>
      <c r="AH65" s="1130"/>
      <c r="AI65" s="1130"/>
      <c r="AJ65" s="1130"/>
      <c r="AK65" s="1130"/>
      <c r="AL65" s="1130"/>
      <c r="AM65" s="1130"/>
      <c r="AN65" s="1130"/>
      <c r="AO65" s="1130"/>
      <c r="AP65" s="1130"/>
      <c r="AQ65" s="1130"/>
      <c r="AR65" s="1130"/>
      <c r="AS65" s="1130"/>
      <c r="AT65" s="1130"/>
      <c r="AU65" s="1130"/>
      <c r="AV65" s="1130"/>
      <c r="AW65" s="1130"/>
      <c r="AX65" s="1130"/>
      <c r="AY65" s="1130"/>
      <c r="AZ65" s="1130"/>
      <c r="BA65" s="1130"/>
      <c r="BB65" s="1130"/>
      <c r="BC65" s="1130"/>
      <c r="BD65" s="1130"/>
      <c r="BE65" s="1130"/>
      <c r="BF65" s="1130"/>
      <c r="BG65" s="1130"/>
      <c r="BH65" s="1130"/>
      <c r="BI65" s="1130"/>
      <c r="BJ65" s="1130"/>
      <c r="BK65" s="1130"/>
      <c r="BL65" s="1130"/>
      <c r="BM65" s="1130"/>
      <c r="BN65" s="1130"/>
      <c r="BO65" s="1130"/>
      <c r="BP65" s="1130"/>
      <c r="BQ65" s="1130"/>
      <c r="BR65" s="1130"/>
      <c r="BS65" s="1130"/>
      <c r="BT65" s="1130"/>
      <c r="BU65" s="1130"/>
      <c r="BV65" s="1130"/>
      <c r="BW65" s="1130"/>
      <c r="BX65" s="1130"/>
      <c r="BY65" s="1130"/>
      <c r="BZ65" s="1130"/>
      <c r="CA65" s="1130"/>
      <c r="CB65" s="1130"/>
      <c r="CC65" s="1130"/>
      <c r="CD65" s="1130"/>
      <c r="CE65" s="1130"/>
      <c r="CF65" s="1130"/>
      <c r="CG65" s="1130"/>
      <c r="CH65" s="1130"/>
      <c r="CI65" s="1130"/>
      <c r="CJ65" s="1130"/>
      <c r="CK65" s="1130"/>
      <c r="CL65" s="1130"/>
      <c r="CM65" s="1130"/>
      <c r="CN65" s="1130"/>
      <c r="CO65" s="1130"/>
      <c r="CP65" s="1130"/>
      <c r="CQ65" s="1130"/>
      <c r="CR65" s="1130"/>
      <c r="CS65" s="1130"/>
      <c r="CT65" s="1130"/>
      <c r="CU65" s="1130"/>
      <c r="CV65" s="1130"/>
      <c r="CW65" s="1130"/>
      <c r="CX65" s="1130"/>
      <c r="CY65" s="1130"/>
      <c r="CZ65" s="1130"/>
      <c r="DA65" s="1130"/>
      <c r="DB65" s="1130"/>
      <c r="DC65" s="1130"/>
      <c r="DD65" s="1130"/>
      <c r="DE65" s="1130"/>
      <c r="DF65" s="1130"/>
      <c r="DG65" s="1130"/>
      <c r="DH65" s="1130"/>
      <c r="DI65" s="1130"/>
      <c r="DJ65" s="1130"/>
      <c r="DK65" s="1130"/>
      <c r="DL65" s="966"/>
      <c r="DM65" s="986">
        <f t="shared" si="63"/>
        <v>0</v>
      </c>
      <c r="DN65" s="966">
        <f t="shared" si="60"/>
        <v>0</v>
      </c>
      <c r="DO65" s="963">
        <f t="shared" si="61"/>
        <v>0</v>
      </c>
      <c r="DP65" s="966" t="e">
        <f t="array" ref="DP65">INDEX($DP$14:$DS$21,MATCH(DM65&amp;DN65&amp;DO65,$DP$14:$DP$21&amp;$DQ$14:$DQ$21&amp;$DR$14:$DR$21,0),4)</f>
        <v>#N/A</v>
      </c>
      <c r="DQ65" s="991"/>
      <c r="DR65" s="1139">
        <f>COUNTIFS(L55:L74,$EP$13,DM55:DM74,$EL$15,R55:R74,$EP$8)-DQ65</f>
        <v>0</v>
      </c>
      <c r="DS65" s="992"/>
      <c r="DT65" s="1007">
        <f>COUNTIFS(L55:L74,$EO$14,DM55:DM74,$EL$15,R55:R74,$EP$8)-DS65</f>
        <v>0</v>
      </c>
      <c r="DU65" s="991"/>
      <c r="DV65" s="1139">
        <f>COUNTIFS(M55:M74,$EP$13,DM55:DM74,$EL$15,R55:R74,$EP$8)-DU65</f>
        <v>0</v>
      </c>
      <c r="DW65" s="992"/>
      <c r="DX65" s="1007">
        <f>COUNTIFS(M55:M74,$EO$14,DM55:DM74,$EL$15,R55:R74,$EP$8)-DW65</f>
        <v>0</v>
      </c>
      <c r="DY65" s="991"/>
      <c r="DZ65" s="1139">
        <f>COUNTIFS($N55:$N74,$EP$13,$DM55:$DM74,$EL$15,$R55:$R74,$EP$8)-DY65</f>
        <v>0</v>
      </c>
      <c r="EA65" s="992"/>
      <c r="EB65" s="1007">
        <f>COUNTIFS($N55:$N74,$EO$14,$DM55:$DM74,$EL$15,$R55:$R74,$EP$8)-EA65</f>
        <v>0</v>
      </c>
      <c r="EC65" s="991"/>
      <c r="ED65" s="1139">
        <f>COUNTIFS($O55:$O74,$EP$13,$DM55:$DM74,$EL$15,$R55:$R74,$EP$8)-EC65</f>
        <v>0</v>
      </c>
      <c r="EE65" s="992"/>
      <c r="EF65" s="1007">
        <f>COUNTIFS($O55:$O74,$EO$14,$DM55:$DM74,$EL$15,$R55:$R74,$EP$8)-EE65</f>
        <v>0</v>
      </c>
      <c r="EG65" s="991"/>
      <c r="EH65" s="1139">
        <f>COUNTIFS($P55:$P74,$EP$13,$DM55:$DM74,$EL$15,$R55:$R74,$EP$8)-EG65</f>
        <v>0</v>
      </c>
      <c r="EI65" s="992"/>
      <c r="EJ65" s="1007">
        <f>COUNTIFS($P55:$P74,$EO$14,$DM55:$DM74,$EL$15,$R55:$R74,$EP$8)-EI65</f>
        <v>0</v>
      </c>
      <c r="EK65" s="964" t="s">
        <v>747</v>
      </c>
      <c r="EL65" s="966"/>
      <c r="EM65" s="966"/>
      <c r="EN65" s="964"/>
      <c r="EO65" s="964"/>
      <c r="EP65" s="963"/>
      <c r="EQ65" s="964"/>
      <c r="ER65" s="964"/>
      <c r="ES65" s="964"/>
      <c r="ET65" s="964"/>
    </row>
    <row r="66" spans="4:164" s="990" customFormat="1" ht="51" customHeight="1">
      <c r="D66" s="1132">
        <v>12</v>
      </c>
      <c r="E66" s="1696"/>
      <c r="F66" s="1697"/>
      <c r="G66" s="1698"/>
      <c r="H66" s="1128"/>
      <c r="I66" s="1136"/>
      <c r="J66" s="1129"/>
      <c r="K66" s="1137"/>
      <c r="L66" s="1128"/>
      <c r="M66" s="1128"/>
      <c r="N66" s="1128"/>
      <c r="O66" s="1128"/>
      <c r="P66" s="1128"/>
      <c r="Q66" s="1259"/>
      <c r="R66" s="1273"/>
      <c r="S66" s="1262"/>
      <c r="T66" s="1130"/>
      <c r="U66" s="1132">
        <v>12</v>
      </c>
      <c r="V66" s="1128"/>
      <c r="W66" s="1128"/>
      <c r="X66" s="1128"/>
      <c r="Y66" s="1128"/>
      <c r="Z66" s="1131"/>
      <c r="AA66" s="1130"/>
      <c r="AB66" s="1130"/>
      <c r="AC66" s="1130"/>
      <c r="AD66" s="1130"/>
      <c r="AE66" s="1130"/>
      <c r="AF66" s="1130"/>
      <c r="AG66" s="1130"/>
      <c r="AH66" s="1130"/>
      <c r="AI66" s="1130"/>
      <c r="AJ66" s="1130"/>
      <c r="AK66" s="1130"/>
      <c r="AL66" s="1130"/>
      <c r="AM66" s="1130"/>
      <c r="AN66" s="1130"/>
      <c r="AO66" s="1130"/>
      <c r="AP66" s="1130"/>
      <c r="AQ66" s="1130"/>
      <c r="AR66" s="1130"/>
      <c r="AS66" s="1130"/>
      <c r="AT66" s="1130"/>
      <c r="AU66" s="1130"/>
      <c r="AV66" s="1130"/>
      <c r="AW66" s="1130"/>
      <c r="AX66" s="1130"/>
      <c r="AY66" s="1130"/>
      <c r="AZ66" s="1130"/>
      <c r="BA66" s="1130"/>
      <c r="BB66" s="1130"/>
      <c r="BC66" s="1130"/>
      <c r="BD66" s="1130"/>
      <c r="BE66" s="1130"/>
      <c r="BF66" s="1130"/>
      <c r="BG66" s="1130"/>
      <c r="BH66" s="1130"/>
      <c r="BI66" s="1130"/>
      <c r="BJ66" s="1130"/>
      <c r="BK66" s="1130"/>
      <c r="BL66" s="1130"/>
      <c r="BM66" s="1130"/>
      <c r="BN66" s="1130"/>
      <c r="BO66" s="1130"/>
      <c r="BP66" s="1130"/>
      <c r="BQ66" s="1130"/>
      <c r="BR66" s="1130"/>
      <c r="BS66" s="1130"/>
      <c r="BT66" s="1130"/>
      <c r="BU66" s="1130"/>
      <c r="BV66" s="1130"/>
      <c r="BW66" s="1130"/>
      <c r="BX66" s="1130"/>
      <c r="BY66" s="1130"/>
      <c r="BZ66" s="1130"/>
      <c r="CA66" s="1130"/>
      <c r="CB66" s="1130"/>
      <c r="CC66" s="1130"/>
      <c r="CD66" s="1130"/>
      <c r="CE66" s="1130"/>
      <c r="CF66" s="1130"/>
      <c r="CG66" s="1130"/>
      <c r="CH66" s="1130"/>
      <c r="CI66" s="1130"/>
      <c r="CJ66" s="1130"/>
      <c r="CK66" s="1130"/>
      <c r="CL66" s="1130"/>
      <c r="CM66" s="1130"/>
      <c r="CN66" s="1130"/>
      <c r="CO66" s="1130"/>
      <c r="CP66" s="1130"/>
      <c r="CQ66" s="1130"/>
      <c r="CR66" s="1130"/>
      <c r="CS66" s="1130"/>
      <c r="CT66" s="1130"/>
      <c r="CU66" s="1130"/>
      <c r="CV66" s="1130"/>
      <c r="CW66" s="1130"/>
      <c r="CX66" s="1130"/>
      <c r="CY66" s="1130"/>
      <c r="CZ66" s="1130"/>
      <c r="DA66" s="1130"/>
      <c r="DB66" s="1130"/>
      <c r="DC66" s="1130"/>
      <c r="DD66" s="1130"/>
      <c r="DE66" s="1130"/>
      <c r="DF66" s="1130"/>
      <c r="DG66" s="1130"/>
      <c r="DH66" s="1130"/>
      <c r="DI66" s="1130"/>
      <c r="DJ66" s="1130"/>
      <c r="DK66" s="1130"/>
      <c r="DL66" s="966"/>
      <c r="DM66" s="986">
        <f t="shared" si="63"/>
        <v>0</v>
      </c>
      <c r="DN66" s="966">
        <f t="shared" si="60"/>
        <v>0</v>
      </c>
      <c r="DO66" s="963">
        <f t="shared" si="61"/>
        <v>0</v>
      </c>
      <c r="DP66" s="966" t="e">
        <f t="array" ref="DP66">INDEX($DP$14:$DS$21,MATCH(DM66&amp;DN66&amp;DO66,$DP$14:$DP$21&amp;$DQ$14:$DQ$21&amp;$DR$14:$DR$21,0),4)</f>
        <v>#N/A</v>
      </c>
      <c r="DQ66" s="994">
        <f>SUM(DQ63:DQ65)</f>
        <v>0</v>
      </c>
      <c r="DR66" s="963">
        <f>SUM(DR63:DR65)</f>
        <v>0</v>
      </c>
      <c r="DS66" s="966"/>
      <c r="DT66" s="988">
        <f>SUM(DT63:DT65)</f>
        <v>0</v>
      </c>
      <c r="DU66" s="994">
        <f>SUM(DU63:DU65)</f>
        <v>0</v>
      </c>
      <c r="DV66" s="963">
        <f>SUM(DV62:DV65)</f>
        <v>0</v>
      </c>
      <c r="DW66" s="966"/>
      <c r="DX66" s="988">
        <f>SUM(DX63:DX65)</f>
        <v>0</v>
      </c>
      <c r="DY66" s="994">
        <f>SUM(DY63:DY65)</f>
        <v>0</v>
      </c>
      <c r="DZ66" s="963">
        <f>SUM(DZ62:DZ65)</f>
        <v>0</v>
      </c>
      <c r="EA66" s="966"/>
      <c r="EB66" s="988">
        <f>SUM(EB63:EB65)</f>
        <v>0</v>
      </c>
      <c r="EC66" s="994">
        <f>SUM(EC63:EC65)</f>
        <v>0</v>
      </c>
      <c r="ED66" s="963">
        <f>SUM(ED62:ED65)</f>
        <v>0</v>
      </c>
      <c r="EE66" s="966"/>
      <c r="EF66" s="988">
        <f>SUM(EF63:EF65)</f>
        <v>0</v>
      </c>
      <c r="EG66" s="994">
        <f>SUM(EG63:EG65)</f>
        <v>0</v>
      </c>
      <c r="EH66" s="963">
        <f>SUM(EH62:EH65)</f>
        <v>0</v>
      </c>
      <c r="EI66" s="966"/>
      <c r="EJ66" s="988">
        <f>SUM(EJ63:EJ65)</f>
        <v>0</v>
      </c>
      <c r="EK66" s="1008"/>
      <c r="EL66" s="966"/>
      <c r="EM66" s="966"/>
      <c r="EN66" s="964"/>
      <c r="EO66" s="964"/>
      <c r="EP66" s="963"/>
      <c r="EQ66" s="964"/>
      <c r="ER66" s="964"/>
      <c r="ES66" s="964"/>
      <c r="ET66" s="964"/>
    </row>
    <row r="67" spans="4:164" s="990" customFormat="1" ht="51" customHeight="1">
      <c r="D67" s="1132">
        <v>13</v>
      </c>
      <c r="E67" s="1696"/>
      <c r="F67" s="1697"/>
      <c r="G67" s="1698"/>
      <c r="H67" s="1128"/>
      <c r="I67" s="1136"/>
      <c r="J67" s="1129"/>
      <c r="K67" s="1137"/>
      <c r="L67" s="1128"/>
      <c r="M67" s="1128"/>
      <c r="N67" s="1128"/>
      <c r="O67" s="1128"/>
      <c r="P67" s="1128"/>
      <c r="Q67" s="1259"/>
      <c r="R67" s="1273"/>
      <c r="S67" s="1262"/>
      <c r="T67" s="1130"/>
      <c r="U67" s="1132">
        <v>13</v>
      </c>
      <c r="V67" s="1128"/>
      <c r="W67" s="1128"/>
      <c r="X67" s="1128"/>
      <c r="Y67" s="1128"/>
      <c r="Z67" s="1131"/>
      <c r="AA67" s="1130"/>
      <c r="AB67" s="1130"/>
      <c r="AC67" s="1130"/>
      <c r="AD67" s="1130"/>
      <c r="AE67" s="1130"/>
      <c r="AF67" s="1130"/>
      <c r="AG67" s="1130"/>
      <c r="AH67" s="1130"/>
      <c r="AI67" s="1130"/>
      <c r="AJ67" s="1130"/>
      <c r="AK67" s="1130"/>
      <c r="AL67" s="1130"/>
      <c r="AM67" s="1130"/>
      <c r="AN67" s="1130"/>
      <c r="AO67" s="1130"/>
      <c r="AP67" s="1130"/>
      <c r="AQ67" s="1130"/>
      <c r="AR67" s="1130"/>
      <c r="AS67" s="1130"/>
      <c r="AT67" s="1130"/>
      <c r="AU67" s="1130"/>
      <c r="AV67" s="1130"/>
      <c r="AW67" s="1130"/>
      <c r="AX67" s="1130"/>
      <c r="AY67" s="1130"/>
      <c r="AZ67" s="1130"/>
      <c r="BA67" s="1130"/>
      <c r="BB67" s="1130"/>
      <c r="BC67" s="1130"/>
      <c r="BD67" s="1130"/>
      <c r="BE67" s="1130"/>
      <c r="BF67" s="1130"/>
      <c r="BG67" s="1130"/>
      <c r="BH67" s="1130"/>
      <c r="BI67" s="1130"/>
      <c r="BJ67" s="1130"/>
      <c r="BK67" s="1130"/>
      <c r="BL67" s="1130"/>
      <c r="BM67" s="1130"/>
      <c r="BN67" s="1130"/>
      <c r="BO67" s="1130"/>
      <c r="BP67" s="1130"/>
      <c r="BQ67" s="1130"/>
      <c r="BR67" s="1130"/>
      <c r="BS67" s="1130"/>
      <c r="BT67" s="1130"/>
      <c r="BU67" s="1130"/>
      <c r="BV67" s="1130"/>
      <c r="BW67" s="1130"/>
      <c r="BX67" s="1130"/>
      <c r="BY67" s="1130"/>
      <c r="BZ67" s="1130"/>
      <c r="CA67" s="1130"/>
      <c r="CB67" s="1130"/>
      <c r="CC67" s="1130"/>
      <c r="CD67" s="1130"/>
      <c r="CE67" s="1130"/>
      <c r="CF67" s="1130"/>
      <c r="CG67" s="1130"/>
      <c r="CH67" s="1130"/>
      <c r="CI67" s="1130"/>
      <c r="CJ67" s="1130"/>
      <c r="CK67" s="1130"/>
      <c r="CL67" s="1130"/>
      <c r="CM67" s="1130"/>
      <c r="CN67" s="1130"/>
      <c r="CO67" s="1130"/>
      <c r="CP67" s="1130"/>
      <c r="CQ67" s="1130"/>
      <c r="CR67" s="1130"/>
      <c r="CS67" s="1130"/>
      <c r="CT67" s="1130"/>
      <c r="CU67" s="1130"/>
      <c r="CV67" s="1130"/>
      <c r="CW67" s="1130"/>
      <c r="CX67" s="1130"/>
      <c r="CY67" s="1130"/>
      <c r="CZ67" s="1130"/>
      <c r="DA67" s="1130"/>
      <c r="DB67" s="1130"/>
      <c r="DC67" s="1130"/>
      <c r="DD67" s="1130"/>
      <c r="DE67" s="1130"/>
      <c r="DF67" s="1130"/>
      <c r="DG67" s="1130"/>
      <c r="DH67" s="1130"/>
      <c r="DI67" s="1130"/>
      <c r="DJ67" s="1130"/>
      <c r="DK67" s="1130"/>
      <c r="DL67" s="966"/>
      <c r="DM67" s="986">
        <f t="shared" si="63"/>
        <v>0</v>
      </c>
      <c r="DN67" s="966">
        <f t="shared" si="60"/>
        <v>0</v>
      </c>
      <c r="DO67" s="963">
        <f t="shared" si="61"/>
        <v>0</v>
      </c>
      <c r="DP67" s="966" t="e">
        <f t="array" ref="DP67">INDEX($DP$14:$DS$21,MATCH(DM67&amp;DN67&amp;DO67,$DP$14:$DP$21&amp;$DQ$14:$DQ$21&amp;$DR$14:$DR$21,0),4)</f>
        <v>#N/A</v>
      </c>
      <c r="DQ67" s="1722">
        <f>SUM(DQ66:DT66)</f>
        <v>0</v>
      </c>
      <c r="DR67" s="1723"/>
      <c r="DS67" s="1723"/>
      <c r="DT67" s="1724"/>
      <c r="DU67" s="1722">
        <f>SUM(DU66:DX66)</f>
        <v>0</v>
      </c>
      <c r="DV67" s="1723"/>
      <c r="DW67" s="1723"/>
      <c r="DX67" s="1724"/>
      <c r="DY67" s="1722">
        <f>SUM(DY66:EB66)</f>
        <v>0</v>
      </c>
      <c r="DZ67" s="1723"/>
      <c r="EA67" s="1723"/>
      <c r="EB67" s="1724"/>
      <c r="EC67" s="1722">
        <f>SUM(EC66:EF66)</f>
        <v>0</v>
      </c>
      <c r="ED67" s="1723"/>
      <c r="EE67" s="1723"/>
      <c r="EF67" s="1724"/>
      <c r="EG67" s="1722">
        <f>SUM(EG66:EJ66)</f>
        <v>0</v>
      </c>
      <c r="EH67" s="1723"/>
      <c r="EI67" s="1723"/>
      <c r="EJ67" s="1724"/>
      <c r="EK67" s="1008"/>
      <c r="EL67" s="966"/>
      <c r="EM67" s="966"/>
      <c r="EN67" s="964"/>
      <c r="EO67" s="964"/>
      <c r="EP67" s="963"/>
      <c r="EQ67" s="964"/>
      <c r="ER67" s="964"/>
      <c r="ES67" s="964"/>
      <c r="ET67" s="964"/>
    </row>
    <row r="68" spans="4:164" s="990" customFormat="1" ht="51" customHeight="1">
      <c r="D68" s="1132">
        <v>14</v>
      </c>
      <c r="E68" s="1696"/>
      <c r="F68" s="1697"/>
      <c r="G68" s="1698"/>
      <c r="H68" s="1128"/>
      <c r="I68" s="1136"/>
      <c r="J68" s="1140"/>
      <c r="K68" s="1141"/>
      <c r="L68" s="1128"/>
      <c r="M68" s="1128"/>
      <c r="N68" s="1128"/>
      <c r="O68" s="1128"/>
      <c r="P68" s="1128"/>
      <c r="Q68" s="1259"/>
      <c r="R68" s="1273"/>
      <c r="S68" s="1262"/>
      <c r="T68" s="1130"/>
      <c r="U68" s="1132">
        <v>14</v>
      </c>
      <c r="V68" s="1128"/>
      <c r="W68" s="1128"/>
      <c r="X68" s="1128"/>
      <c r="Y68" s="1128"/>
      <c r="Z68" s="1131"/>
      <c r="AA68" s="1130"/>
      <c r="AB68" s="1130"/>
      <c r="AC68" s="1130"/>
      <c r="AD68" s="1130"/>
      <c r="AE68" s="1130"/>
      <c r="AF68" s="1130"/>
      <c r="AG68" s="1130"/>
      <c r="AH68" s="1130"/>
      <c r="AI68" s="1130"/>
      <c r="AJ68" s="1130"/>
      <c r="AK68" s="1130"/>
      <c r="AL68" s="1130"/>
      <c r="AM68" s="1130"/>
      <c r="AN68" s="1130"/>
      <c r="AO68" s="1130"/>
      <c r="AP68" s="1130"/>
      <c r="AQ68" s="1130"/>
      <c r="AR68" s="1130"/>
      <c r="AS68" s="1130"/>
      <c r="AT68" s="1130"/>
      <c r="AU68" s="1130"/>
      <c r="AV68" s="1130"/>
      <c r="AW68" s="1130"/>
      <c r="AX68" s="1130"/>
      <c r="AY68" s="1130"/>
      <c r="AZ68" s="1130"/>
      <c r="BA68" s="1130"/>
      <c r="BB68" s="1130"/>
      <c r="BC68" s="1130"/>
      <c r="BD68" s="1130"/>
      <c r="BE68" s="1130"/>
      <c r="BF68" s="1130"/>
      <c r="BG68" s="1130"/>
      <c r="BH68" s="1130"/>
      <c r="BI68" s="1130"/>
      <c r="BJ68" s="1130"/>
      <c r="BK68" s="1130"/>
      <c r="BL68" s="1130"/>
      <c r="BM68" s="1130"/>
      <c r="BN68" s="1130"/>
      <c r="BO68" s="1130"/>
      <c r="BP68" s="1130"/>
      <c r="BQ68" s="1130"/>
      <c r="BR68" s="1130"/>
      <c r="BS68" s="1130"/>
      <c r="BT68" s="1130"/>
      <c r="BU68" s="1130"/>
      <c r="BV68" s="1130"/>
      <c r="BW68" s="1130"/>
      <c r="BX68" s="1130"/>
      <c r="BY68" s="1130"/>
      <c r="BZ68" s="1130"/>
      <c r="CA68" s="1130"/>
      <c r="CB68" s="1130"/>
      <c r="CC68" s="1130"/>
      <c r="CD68" s="1130"/>
      <c r="CE68" s="1130"/>
      <c r="CF68" s="1130"/>
      <c r="CG68" s="1130"/>
      <c r="CH68" s="1130"/>
      <c r="CI68" s="1130"/>
      <c r="CJ68" s="1130"/>
      <c r="CK68" s="1130"/>
      <c r="CL68" s="1130"/>
      <c r="CM68" s="1130"/>
      <c r="CN68" s="1130"/>
      <c r="CO68" s="1130"/>
      <c r="CP68" s="1130"/>
      <c r="CQ68" s="1130"/>
      <c r="CR68" s="1130"/>
      <c r="CS68" s="1130"/>
      <c r="CT68" s="1130"/>
      <c r="CU68" s="1130"/>
      <c r="CV68" s="1130"/>
      <c r="CW68" s="1130"/>
      <c r="CX68" s="1130"/>
      <c r="CY68" s="1130"/>
      <c r="CZ68" s="1130"/>
      <c r="DA68" s="1130"/>
      <c r="DB68" s="1130"/>
      <c r="DC68" s="1130"/>
      <c r="DD68" s="1130"/>
      <c r="DE68" s="1130"/>
      <c r="DF68" s="1130"/>
      <c r="DG68" s="1130"/>
      <c r="DH68" s="1130"/>
      <c r="DI68" s="1130"/>
      <c r="DJ68" s="1130"/>
      <c r="DK68" s="1130"/>
      <c r="DL68" s="966"/>
      <c r="DM68" s="986">
        <f t="shared" si="63"/>
        <v>0</v>
      </c>
      <c r="DN68" s="966">
        <f t="shared" si="60"/>
        <v>0</v>
      </c>
      <c r="DO68" s="963">
        <f t="shared" si="61"/>
        <v>0</v>
      </c>
      <c r="DP68" s="966" t="e">
        <f t="array" ref="DP68">INDEX($DP$14:$DS$21,MATCH(DM68&amp;DN68&amp;DO68,$DP$14:$DP$21&amp;$DQ$14:$DQ$21&amp;$DR$14:$DR$21,0),4)</f>
        <v>#N/A</v>
      </c>
      <c r="DQ68" s="995">
        <f>COUNTIFS(H55:H74,$EQ$14,DM55:DM74,$EL$15)</f>
        <v>0</v>
      </c>
      <c r="DR68" s="996">
        <f>COUNTIFS(I55:I74,$EQ$14,DM55:DM74,$EL$14)</f>
        <v>0</v>
      </c>
      <c r="DT68" s="1009"/>
      <c r="DU68" s="998"/>
      <c r="DX68" s="1009"/>
      <c r="DY68" s="998"/>
      <c r="EB68" s="1009"/>
      <c r="EC68" s="998"/>
      <c r="EF68" s="1009"/>
      <c r="EG68" s="998"/>
      <c r="EJ68" s="1009"/>
      <c r="EK68" s="1008"/>
      <c r="EL68" s="966"/>
      <c r="EM68" s="966"/>
      <c r="EN68" s="964"/>
      <c r="EO68" s="964"/>
      <c r="EP68" s="963"/>
      <c r="EQ68" s="964"/>
      <c r="ER68" s="964"/>
      <c r="ES68" s="964"/>
      <c r="ET68" s="964"/>
    </row>
    <row r="69" spans="4:164" s="990" customFormat="1" ht="51" customHeight="1">
      <c r="D69" s="1132">
        <v>15</v>
      </c>
      <c r="E69" s="1696"/>
      <c r="F69" s="1697"/>
      <c r="G69" s="1698"/>
      <c r="H69" s="1128"/>
      <c r="I69" s="1136"/>
      <c r="J69" s="1140"/>
      <c r="K69" s="1141"/>
      <c r="L69" s="1128"/>
      <c r="M69" s="1128"/>
      <c r="N69" s="1128"/>
      <c r="O69" s="1128"/>
      <c r="P69" s="1128"/>
      <c r="Q69" s="1259"/>
      <c r="R69" s="1273"/>
      <c r="S69" s="1262"/>
      <c r="T69" s="1138"/>
      <c r="U69" s="1132">
        <v>15</v>
      </c>
      <c r="V69" s="1128"/>
      <c r="W69" s="1128"/>
      <c r="X69" s="1128"/>
      <c r="Y69" s="1128"/>
      <c r="Z69" s="1131"/>
      <c r="AA69" s="1130"/>
      <c r="AB69" s="1130"/>
      <c r="AC69" s="1130"/>
      <c r="AD69" s="1130"/>
      <c r="AE69" s="1130"/>
      <c r="AF69" s="1130"/>
      <c r="AG69" s="1130"/>
      <c r="AH69" s="1130"/>
      <c r="AI69" s="1130"/>
      <c r="AJ69" s="1130"/>
      <c r="AK69" s="1130"/>
      <c r="AL69" s="1130"/>
      <c r="AM69" s="1130"/>
      <c r="AN69" s="1130"/>
      <c r="AO69" s="1130"/>
      <c r="AP69" s="1130"/>
      <c r="AQ69" s="1130"/>
      <c r="AR69" s="1130"/>
      <c r="AS69" s="1130"/>
      <c r="AT69" s="1130"/>
      <c r="AU69" s="1130"/>
      <c r="AV69" s="1130"/>
      <c r="AW69" s="1130"/>
      <c r="AX69" s="1130"/>
      <c r="AY69" s="1130"/>
      <c r="AZ69" s="1130"/>
      <c r="BA69" s="1130"/>
      <c r="BB69" s="1130"/>
      <c r="BC69" s="1130"/>
      <c r="BD69" s="1130"/>
      <c r="BE69" s="1130"/>
      <c r="BF69" s="1130"/>
      <c r="BG69" s="1130"/>
      <c r="BH69" s="1130"/>
      <c r="BI69" s="1130"/>
      <c r="BJ69" s="1130"/>
      <c r="BK69" s="1130"/>
      <c r="BL69" s="1130"/>
      <c r="BM69" s="1130"/>
      <c r="BN69" s="1130"/>
      <c r="BO69" s="1130"/>
      <c r="BP69" s="1130"/>
      <c r="BQ69" s="1130"/>
      <c r="BR69" s="1130"/>
      <c r="BS69" s="1130"/>
      <c r="BT69" s="1130"/>
      <c r="BU69" s="1130"/>
      <c r="BV69" s="1130"/>
      <c r="BW69" s="1130"/>
      <c r="BX69" s="1130"/>
      <c r="BY69" s="1130"/>
      <c r="BZ69" s="1130"/>
      <c r="CA69" s="1130"/>
      <c r="CB69" s="1130"/>
      <c r="CC69" s="1130"/>
      <c r="CD69" s="1130"/>
      <c r="CE69" s="1130"/>
      <c r="CF69" s="1130"/>
      <c r="CG69" s="1130"/>
      <c r="CH69" s="1130"/>
      <c r="CI69" s="1130"/>
      <c r="CJ69" s="1130"/>
      <c r="CK69" s="1130"/>
      <c r="CL69" s="1130"/>
      <c r="CM69" s="1130"/>
      <c r="CN69" s="1130"/>
      <c r="CO69" s="1130"/>
      <c r="CP69" s="1130"/>
      <c r="CQ69" s="1130"/>
      <c r="CR69" s="1130"/>
      <c r="CS69" s="1130"/>
      <c r="CT69" s="1130"/>
      <c r="CU69" s="1130"/>
      <c r="CV69" s="1130"/>
      <c r="CW69" s="1130"/>
      <c r="CX69" s="1130"/>
      <c r="CY69" s="1130"/>
      <c r="CZ69" s="1130"/>
      <c r="DA69" s="1130"/>
      <c r="DB69" s="1130"/>
      <c r="DC69" s="1130"/>
      <c r="DD69" s="1130"/>
      <c r="DE69" s="1130"/>
      <c r="DF69" s="1130"/>
      <c r="DG69" s="1130"/>
      <c r="DH69" s="1130"/>
      <c r="DI69" s="1130"/>
      <c r="DJ69" s="1130"/>
      <c r="DK69" s="1130"/>
      <c r="DL69" s="966"/>
      <c r="DM69" s="986">
        <f t="shared" si="63"/>
        <v>0</v>
      </c>
      <c r="DN69" s="966">
        <f t="shared" si="60"/>
        <v>0</v>
      </c>
      <c r="DO69" s="963">
        <f t="shared" si="61"/>
        <v>0</v>
      </c>
      <c r="DP69" s="966" t="e">
        <f t="array" ref="DP69">INDEX($DP$14:$DS$21,MATCH(DM69&amp;DN69&amp;DO69,$DP$14:$DP$21&amp;$DQ$14:$DQ$21&amp;$DR$14:$DR$21,0),4)</f>
        <v>#N/A</v>
      </c>
      <c r="DQ69" s="1010"/>
      <c r="DR69" s="1002" t="s">
        <v>372</v>
      </c>
      <c r="DS69" s="1011"/>
      <c r="DT69" s="978" t="s">
        <v>373</v>
      </c>
      <c r="DU69" s="1012"/>
      <c r="DV69" s="1002" t="s">
        <v>372</v>
      </c>
      <c r="DW69" s="1013"/>
      <c r="DX69" s="978" t="s">
        <v>373</v>
      </c>
      <c r="DY69" s="1012"/>
      <c r="DZ69" s="1002" t="s">
        <v>372</v>
      </c>
      <c r="EA69" s="1013"/>
      <c r="EB69" s="978" t="s">
        <v>373</v>
      </c>
      <c r="EC69" s="1012"/>
      <c r="ED69" s="1002" t="s">
        <v>372</v>
      </c>
      <c r="EE69" s="1013"/>
      <c r="EF69" s="978" t="s">
        <v>373</v>
      </c>
      <c r="EG69" s="1012"/>
      <c r="EH69" s="1002" t="s">
        <v>372</v>
      </c>
      <c r="EI69" s="1013"/>
      <c r="EJ69" s="978" t="s">
        <v>373</v>
      </c>
      <c r="EK69" s="1775" t="s">
        <v>748</v>
      </c>
      <c r="EL69" s="966"/>
      <c r="EM69" s="966"/>
      <c r="EN69" s="964"/>
      <c r="EO69" s="964"/>
      <c r="EP69" s="963"/>
      <c r="EQ69" s="964"/>
      <c r="ER69" s="964"/>
      <c r="ES69" s="964"/>
      <c r="ET69" s="964"/>
    </row>
    <row r="70" spans="4:164" s="990" customFormat="1" ht="51" customHeight="1">
      <c r="D70" s="1132">
        <v>16</v>
      </c>
      <c r="E70" s="1696"/>
      <c r="F70" s="1697"/>
      <c r="G70" s="1698"/>
      <c r="H70" s="1128"/>
      <c r="I70" s="1136"/>
      <c r="J70" s="1140"/>
      <c r="K70" s="1141"/>
      <c r="L70" s="1128"/>
      <c r="M70" s="1128"/>
      <c r="N70" s="1128"/>
      <c r="O70" s="1128"/>
      <c r="P70" s="1128"/>
      <c r="Q70" s="1259"/>
      <c r="R70" s="1273"/>
      <c r="S70" s="1262"/>
      <c r="T70" s="1130"/>
      <c r="U70" s="1132">
        <v>16</v>
      </c>
      <c r="V70" s="1128"/>
      <c r="W70" s="1128"/>
      <c r="X70" s="1128"/>
      <c r="Y70" s="1128"/>
      <c r="Z70" s="1131"/>
      <c r="AA70" s="1130"/>
      <c r="AB70" s="1130"/>
      <c r="AC70" s="1130"/>
      <c r="AD70" s="1130"/>
      <c r="AE70" s="1130"/>
      <c r="AF70" s="1130"/>
      <c r="AG70" s="1130"/>
      <c r="AH70" s="1130"/>
      <c r="AI70" s="1130"/>
      <c r="AJ70" s="1130"/>
      <c r="AK70" s="1130"/>
      <c r="AL70" s="1130"/>
      <c r="AM70" s="1130"/>
      <c r="AN70" s="1130"/>
      <c r="AO70" s="1130"/>
      <c r="AP70" s="1130"/>
      <c r="AQ70" s="1130"/>
      <c r="AR70" s="1130"/>
      <c r="AS70" s="1130"/>
      <c r="AT70" s="1130"/>
      <c r="AU70" s="1130"/>
      <c r="AV70" s="1130"/>
      <c r="AW70" s="1130"/>
      <c r="AX70" s="1130"/>
      <c r="AY70" s="1130"/>
      <c r="AZ70" s="1130"/>
      <c r="BA70" s="1130"/>
      <c r="BB70" s="1130"/>
      <c r="BC70" s="1130"/>
      <c r="BD70" s="1130"/>
      <c r="BE70" s="1130"/>
      <c r="BF70" s="1130"/>
      <c r="BG70" s="1130"/>
      <c r="BH70" s="1130"/>
      <c r="BI70" s="1130"/>
      <c r="BJ70" s="1130"/>
      <c r="BK70" s="1130"/>
      <c r="BL70" s="1130"/>
      <c r="BM70" s="1130"/>
      <c r="BN70" s="1130"/>
      <c r="BO70" s="1130"/>
      <c r="BP70" s="1130"/>
      <c r="BQ70" s="1130"/>
      <c r="BR70" s="1130"/>
      <c r="BS70" s="1130"/>
      <c r="BT70" s="1130"/>
      <c r="BU70" s="1130"/>
      <c r="BV70" s="1130"/>
      <c r="BW70" s="1130"/>
      <c r="BX70" s="1130"/>
      <c r="BY70" s="1130"/>
      <c r="BZ70" s="1130"/>
      <c r="CA70" s="1130"/>
      <c r="CB70" s="1130"/>
      <c r="CC70" s="1130"/>
      <c r="CD70" s="1130"/>
      <c r="CE70" s="1130"/>
      <c r="CF70" s="1130"/>
      <c r="CG70" s="1130"/>
      <c r="CH70" s="1130"/>
      <c r="CI70" s="1130"/>
      <c r="CJ70" s="1130"/>
      <c r="CK70" s="1130"/>
      <c r="CL70" s="1130"/>
      <c r="CM70" s="1130"/>
      <c r="CN70" s="1130"/>
      <c r="CO70" s="1130"/>
      <c r="CP70" s="1130"/>
      <c r="CQ70" s="1130"/>
      <c r="CR70" s="1130"/>
      <c r="CS70" s="1130"/>
      <c r="CT70" s="1130"/>
      <c r="CU70" s="1130"/>
      <c r="CV70" s="1130"/>
      <c r="CW70" s="1130"/>
      <c r="CX70" s="1130"/>
      <c r="CY70" s="1130"/>
      <c r="CZ70" s="1130"/>
      <c r="DA70" s="1130"/>
      <c r="DB70" s="1130"/>
      <c r="DC70" s="1130"/>
      <c r="DD70" s="1130"/>
      <c r="DE70" s="1130"/>
      <c r="DF70" s="1130"/>
      <c r="DG70" s="1130"/>
      <c r="DH70" s="1130"/>
      <c r="DI70" s="1130"/>
      <c r="DJ70" s="1130"/>
      <c r="DK70" s="1130"/>
      <c r="DL70" s="966"/>
      <c r="DM70" s="986">
        <f t="shared" si="63"/>
        <v>0</v>
      </c>
      <c r="DN70" s="966">
        <f t="shared" si="60"/>
        <v>0</v>
      </c>
      <c r="DO70" s="963">
        <f t="shared" si="61"/>
        <v>0</v>
      </c>
      <c r="DP70" s="966" t="e">
        <f t="array" ref="DP70">INDEX($DP$14:$DS$21,MATCH(DM70&amp;DN70&amp;DO70,$DP$14:$DP$21&amp;$DQ$14:$DQ$21&amp;$DR$14:$DR$21,0),4)</f>
        <v>#N/A</v>
      </c>
      <c r="DQ70" s="1014"/>
      <c r="DR70" s="1015">
        <f>COUNTIFS(L55:L74,$EO$13,DM55:DM74,$EL$16)</f>
        <v>0</v>
      </c>
      <c r="DS70" s="1016"/>
      <c r="DT70" s="1017">
        <f>COUNTIFS(L55:L74,$EO$14,DM55:DM74,$EL$16)</f>
        <v>0</v>
      </c>
      <c r="DU70" s="1018"/>
      <c r="DV70" s="1015">
        <f>COUNTIFS(M55:M74,$EO$13,DM55:DM74,$EL$16)</f>
        <v>0</v>
      </c>
      <c r="DW70" s="1016"/>
      <c r="DX70" s="1017">
        <f>COUNTIFS(M55:M74,$EO$14,DM55:DM74,$EL$16)</f>
        <v>0</v>
      </c>
      <c r="DY70" s="1018"/>
      <c r="DZ70" s="1015">
        <f>COUNTIFS($N55:$N74,$EO$13,$DM55:$DM74,$EL$16)</f>
        <v>0</v>
      </c>
      <c r="EA70" s="1016"/>
      <c r="EB70" s="1017">
        <f>COUNTIFS($N55:$N74,$EO$14,$DM55:$DM74,$EL$16)</f>
        <v>0</v>
      </c>
      <c r="EC70" s="1018"/>
      <c r="ED70" s="1015">
        <f>COUNTIFS($O55:$O74,$EO$13,$DM55:$DM74,$EL$16)</f>
        <v>0</v>
      </c>
      <c r="EE70" s="1016"/>
      <c r="EF70" s="1017">
        <f>COUNTIFS($O55:$O74,$EO$14,$DM55:$DM74,$EL$16)</f>
        <v>0</v>
      </c>
      <c r="EG70" s="1018"/>
      <c r="EH70" s="1015">
        <f>COUNTIFS($P55:$P74,$EO$13,$DM55:$DM74,$EL$16)</f>
        <v>0</v>
      </c>
      <c r="EI70" s="1016"/>
      <c r="EJ70" s="1017">
        <f>COUNTIFS($P55:$P74,$EO$14,$DM55:$DM74,$EL$16)</f>
        <v>0</v>
      </c>
      <c r="EK70" s="1775"/>
      <c r="EL70" s="966"/>
      <c r="EM70" s="966"/>
      <c r="EN70" s="964"/>
      <c r="EO70" s="964"/>
      <c r="EP70" s="963"/>
      <c r="EQ70" s="964"/>
      <c r="ER70" s="964"/>
      <c r="ES70" s="964"/>
      <c r="ET70" s="964"/>
    </row>
    <row r="71" spans="4:164" s="990" customFormat="1" ht="51" customHeight="1">
      <c r="D71" s="1132">
        <v>17</v>
      </c>
      <c r="E71" s="1696"/>
      <c r="F71" s="1697"/>
      <c r="G71" s="1698"/>
      <c r="H71" s="1128"/>
      <c r="I71" s="1136"/>
      <c r="J71" s="1140"/>
      <c r="K71" s="1141"/>
      <c r="L71" s="1128"/>
      <c r="M71" s="1128"/>
      <c r="N71" s="1128"/>
      <c r="O71" s="1128"/>
      <c r="P71" s="1128"/>
      <c r="Q71" s="1259"/>
      <c r="R71" s="1273"/>
      <c r="S71" s="1262"/>
      <c r="T71" s="1142"/>
      <c r="U71" s="1132">
        <v>17</v>
      </c>
      <c r="V71" s="1128"/>
      <c r="W71" s="1128"/>
      <c r="X71" s="1128"/>
      <c r="Y71" s="1128"/>
      <c r="Z71" s="1131"/>
      <c r="AA71" s="1142"/>
      <c r="AB71" s="1142"/>
      <c r="AC71" s="1142"/>
      <c r="AD71" s="1142"/>
      <c r="AE71" s="1142"/>
      <c r="AF71" s="1142"/>
      <c r="AG71" s="1142"/>
      <c r="AH71" s="1142"/>
      <c r="AI71" s="1142"/>
      <c r="AJ71" s="1142"/>
      <c r="AK71" s="1142"/>
      <c r="AL71" s="1142"/>
      <c r="AM71" s="1142"/>
      <c r="AN71" s="1142"/>
      <c r="AO71" s="1142"/>
      <c r="AP71" s="1142"/>
      <c r="AQ71" s="1142"/>
      <c r="AR71" s="1142"/>
      <c r="AS71" s="1142"/>
      <c r="AT71" s="1142"/>
      <c r="AU71" s="1142"/>
      <c r="AV71" s="1142"/>
      <c r="AW71" s="1142"/>
      <c r="AX71" s="1142"/>
      <c r="AY71" s="1142"/>
      <c r="AZ71" s="1142"/>
      <c r="BA71" s="1142"/>
      <c r="BB71" s="1142"/>
      <c r="BC71" s="1142"/>
      <c r="BD71" s="1142"/>
      <c r="BE71" s="1142"/>
      <c r="BF71" s="1142"/>
      <c r="BG71" s="1142"/>
      <c r="BH71" s="1142"/>
      <c r="BI71" s="1142"/>
      <c r="BJ71" s="1142"/>
      <c r="BK71" s="1142"/>
      <c r="BL71" s="1142"/>
      <c r="BM71" s="1142"/>
      <c r="BN71" s="1142"/>
      <c r="BO71" s="1142"/>
      <c r="BP71" s="1142"/>
      <c r="BQ71" s="1142"/>
      <c r="BR71" s="1142"/>
      <c r="BS71" s="1142"/>
      <c r="BT71" s="1142"/>
      <c r="BU71" s="1142"/>
      <c r="BV71" s="1142"/>
      <c r="BW71" s="1142"/>
      <c r="BX71" s="1142"/>
      <c r="BY71" s="1142"/>
      <c r="BZ71" s="1142"/>
      <c r="CA71" s="1142"/>
      <c r="CB71" s="1142"/>
      <c r="CC71" s="1142"/>
      <c r="CD71" s="1142"/>
      <c r="CE71" s="1142"/>
      <c r="CF71" s="1142"/>
      <c r="CG71" s="1142"/>
      <c r="CH71" s="1142"/>
      <c r="CI71" s="1142"/>
      <c r="CJ71" s="1142"/>
      <c r="CK71" s="1142"/>
      <c r="CL71" s="1142"/>
      <c r="CM71" s="1142"/>
      <c r="CN71" s="1142"/>
      <c r="CO71" s="1142"/>
      <c r="CP71" s="1142"/>
      <c r="CQ71" s="1142"/>
      <c r="CR71" s="1142"/>
      <c r="CS71" s="1142"/>
      <c r="CT71" s="1142"/>
      <c r="CU71" s="1142"/>
      <c r="CV71" s="1142"/>
      <c r="CW71" s="1142"/>
      <c r="CX71" s="1142"/>
      <c r="CY71" s="1142"/>
      <c r="CZ71" s="1142"/>
      <c r="DA71" s="1142"/>
      <c r="DB71" s="1142"/>
      <c r="DC71" s="1142"/>
      <c r="DD71" s="1142"/>
      <c r="DE71" s="1142"/>
      <c r="DF71" s="1142"/>
      <c r="DG71" s="1142"/>
      <c r="DH71" s="1142"/>
      <c r="DI71" s="1142"/>
      <c r="DJ71" s="1142"/>
      <c r="DK71" s="1142"/>
      <c r="DL71" s="966"/>
      <c r="DM71" s="986">
        <f t="shared" si="63"/>
        <v>0</v>
      </c>
      <c r="DN71" s="966">
        <f t="shared" si="60"/>
        <v>0</v>
      </c>
      <c r="DO71" s="963">
        <f t="shared" si="61"/>
        <v>0</v>
      </c>
      <c r="DP71" s="966" t="e">
        <f t="array" ref="DP71">INDEX($DP$14:$DS$21,MATCH(DM71&amp;DN71&amp;DO71,$DP$14:$DP$21&amp;$DQ$14:$DQ$21&amp;$DR$14:$DR$21,0),4)</f>
        <v>#N/A</v>
      </c>
      <c r="DQ71" s="963" t="s">
        <v>79</v>
      </c>
      <c r="DR71" s="990" t="s">
        <v>26</v>
      </c>
      <c r="DS71" s="963"/>
      <c r="EK71" s="964"/>
      <c r="EL71" s="966"/>
      <c r="EM71" s="966"/>
      <c r="EN71" s="964"/>
      <c r="EO71" s="964"/>
      <c r="EP71" s="963"/>
      <c r="EQ71" s="964"/>
      <c r="ER71" s="964"/>
      <c r="ES71" s="964"/>
      <c r="ET71" s="964"/>
    </row>
    <row r="72" spans="4:164" s="990" customFormat="1" ht="51" customHeight="1">
      <c r="D72" s="1132">
        <v>18</v>
      </c>
      <c r="E72" s="1696"/>
      <c r="F72" s="1697"/>
      <c r="G72" s="1698"/>
      <c r="H72" s="1128"/>
      <c r="I72" s="1136"/>
      <c r="J72" s="1140"/>
      <c r="K72" s="1141"/>
      <c r="L72" s="1128"/>
      <c r="M72" s="1128"/>
      <c r="N72" s="1128"/>
      <c r="O72" s="1128"/>
      <c r="P72" s="1128"/>
      <c r="Q72" s="1259"/>
      <c r="R72" s="1273"/>
      <c r="S72" s="1262"/>
      <c r="T72" s="1130"/>
      <c r="U72" s="1132">
        <v>18</v>
      </c>
      <c r="V72" s="1128"/>
      <c r="W72" s="1128"/>
      <c r="X72" s="1128"/>
      <c r="Y72" s="1128"/>
      <c r="Z72" s="1131"/>
      <c r="AA72" s="1130"/>
      <c r="AB72" s="1130"/>
      <c r="AC72" s="1130"/>
      <c r="AD72" s="1130"/>
      <c r="AE72" s="1130"/>
      <c r="AF72" s="1130"/>
      <c r="AG72" s="1130"/>
      <c r="AH72" s="1130"/>
      <c r="AI72" s="1130"/>
      <c r="AJ72" s="1130"/>
      <c r="AK72" s="1130"/>
      <c r="AL72" s="1130"/>
      <c r="AM72" s="1130"/>
      <c r="AN72" s="1130"/>
      <c r="AO72" s="1130"/>
      <c r="AP72" s="1130"/>
      <c r="AQ72" s="1130"/>
      <c r="AR72" s="1130"/>
      <c r="AS72" s="1130"/>
      <c r="AT72" s="1130"/>
      <c r="AU72" s="1130"/>
      <c r="AV72" s="1130"/>
      <c r="AW72" s="1130"/>
      <c r="AX72" s="1130"/>
      <c r="AY72" s="1130"/>
      <c r="AZ72" s="1130"/>
      <c r="BA72" s="1130"/>
      <c r="BB72" s="1130"/>
      <c r="BC72" s="1130"/>
      <c r="BD72" s="1130"/>
      <c r="BE72" s="1130"/>
      <c r="BF72" s="1130"/>
      <c r="BG72" s="1130"/>
      <c r="BH72" s="1130"/>
      <c r="BI72" s="1130"/>
      <c r="BJ72" s="1130"/>
      <c r="BK72" s="1130"/>
      <c r="BL72" s="1130"/>
      <c r="BM72" s="1130"/>
      <c r="BN72" s="1130"/>
      <c r="BO72" s="1130"/>
      <c r="BP72" s="1130"/>
      <c r="BQ72" s="1130"/>
      <c r="BR72" s="1130"/>
      <c r="BS72" s="1130"/>
      <c r="BT72" s="1130"/>
      <c r="BU72" s="1130"/>
      <c r="BV72" s="1130"/>
      <c r="BW72" s="1130"/>
      <c r="BX72" s="1130"/>
      <c r="BY72" s="1130"/>
      <c r="BZ72" s="1130"/>
      <c r="CA72" s="1130"/>
      <c r="CB72" s="1130"/>
      <c r="CC72" s="1130"/>
      <c r="CD72" s="1130"/>
      <c r="CE72" s="1130"/>
      <c r="CF72" s="1130"/>
      <c r="CG72" s="1130"/>
      <c r="CH72" s="1130"/>
      <c r="CI72" s="1130"/>
      <c r="CJ72" s="1130"/>
      <c r="CK72" s="1130"/>
      <c r="CL72" s="1130"/>
      <c r="CM72" s="1130"/>
      <c r="CN72" s="1130"/>
      <c r="CO72" s="1130"/>
      <c r="CP72" s="1130"/>
      <c r="CQ72" s="1130"/>
      <c r="CR72" s="1130"/>
      <c r="CS72" s="1130"/>
      <c r="CT72" s="1130"/>
      <c r="CU72" s="1130"/>
      <c r="CV72" s="1130"/>
      <c r="CW72" s="1130"/>
      <c r="CX72" s="1130"/>
      <c r="CY72" s="1130"/>
      <c r="CZ72" s="1130"/>
      <c r="DA72" s="1130"/>
      <c r="DB72" s="1130"/>
      <c r="DC72" s="1130"/>
      <c r="DD72" s="1130"/>
      <c r="DE72" s="1130"/>
      <c r="DF72" s="1130"/>
      <c r="DG72" s="1130"/>
      <c r="DH72" s="1130"/>
      <c r="DI72" s="1130"/>
      <c r="DJ72" s="1130"/>
      <c r="DK72" s="1130"/>
      <c r="DL72" s="966"/>
      <c r="DM72" s="986">
        <f t="shared" si="63"/>
        <v>0</v>
      </c>
      <c r="DN72" s="966">
        <f t="shared" si="60"/>
        <v>0</v>
      </c>
      <c r="DO72" s="963">
        <f t="shared" si="61"/>
        <v>0</v>
      </c>
      <c r="DP72" s="966" t="e">
        <f t="array" ref="DP72">INDEX($DP$14:$DS$21,MATCH(DM72&amp;DN72&amp;DO72,$DP$14:$DP$21&amp;$DQ$14:$DQ$21&amp;$DR$14:$DR$21,0),4)</f>
        <v>#N/A</v>
      </c>
      <c r="DQ72" s="996">
        <f>COUNTIFS(H55:H74,$EQ$14,DM55:DM74,$EL$16)</f>
        <v>0</v>
      </c>
      <c r="DR72" s="996">
        <f>COUNTIFS(I55:I74,$EQ$14,DM55:DM74,$EL$16)</f>
        <v>0</v>
      </c>
      <c r="DS72" s="963"/>
      <c r="EK72" s="964"/>
      <c r="EL72" s="966"/>
      <c r="EM72" s="966"/>
      <c r="EN72" s="964"/>
      <c r="EO72" s="964"/>
      <c r="EP72" s="963"/>
      <c r="EQ72" s="964"/>
      <c r="ER72" s="964"/>
      <c r="ES72" s="964"/>
      <c r="ET72" s="964"/>
    </row>
    <row r="73" spans="4:164" s="990" customFormat="1" ht="51" customHeight="1">
      <c r="D73" s="1132">
        <v>19</v>
      </c>
      <c r="E73" s="1696"/>
      <c r="F73" s="1697"/>
      <c r="G73" s="1698"/>
      <c r="H73" s="1128"/>
      <c r="I73" s="1136"/>
      <c r="J73" s="1140"/>
      <c r="K73" s="1141"/>
      <c r="L73" s="1128"/>
      <c r="M73" s="1128"/>
      <c r="N73" s="1128"/>
      <c r="O73" s="1128"/>
      <c r="P73" s="1128"/>
      <c r="Q73" s="1259"/>
      <c r="R73" s="1273"/>
      <c r="S73" s="1262"/>
      <c r="T73" s="1130"/>
      <c r="U73" s="1132">
        <v>19</v>
      </c>
      <c r="V73" s="1128"/>
      <c r="W73" s="1128"/>
      <c r="X73" s="1128"/>
      <c r="Y73" s="1128"/>
      <c r="Z73" s="1131"/>
      <c r="AA73" s="1130"/>
      <c r="AB73" s="1130"/>
      <c r="AC73" s="1130"/>
      <c r="AD73" s="1130"/>
      <c r="AE73" s="1130"/>
      <c r="AF73" s="1130"/>
      <c r="AG73" s="1130"/>
      <c r="AH73" s="1130"/>
      <c r="AI73" s="1130"/>
      <c r="AJ73" s="1130"/>
      <c r="AK73" s="1130"/>
      <c r="AL73" s="1130"/>
      <c r="AM73" s="1130"/>
      <c r="AN73" s="1130"/>
      <c r="AO73" s="1130"/>
      <c r="AP73" s="1130"/>
      <c r="AQ73" s="1130"/>
      <c r="AR73" s="1130"/>
      <c r="AS73" s="1130"/>
      <c r="AT73" s="1130"/>
      <c r="AU73" s="1130"/>
      <c r="AV73" s="1130"/>
      <c r="AW73" s="1130"/>
      <c r="AX73" s="1130"/>
      <c r="AY73" s="1130"/>
      <c r="AZ73" s="1130"/>
      <c r="BA73" s="1130"/>
      <c r="BB73" s="1130"/>
      <c r="BC73" s="1130"/>
      <c r="BD73" s="1130"/>
      <c r="BE73" s="1130"/>
      <c r="BF73" s="1130"/>
      <c r="BG73" s="1130"/>
      <c r="BH73" s="1130"/>
      <c r="BI73" s="1130"/>
      <c r="BJ73" s="1130"/>
      <c r="BK73" s="1130"/>
      <c r="BL73" s="1130"/>
      <c r="BM73" s="1130"/>
      <c r="BN73" s="1130"/>
      <c r="BO73" s="1130"/>
      <c r="BP73" s="1130"/>
      <c r="BQ73" s="1130"/>
      <c r="BR73" s="1130"/>
      <c r="BS73" s="1130"/>
      <c r="BT73" s="1130"/>
      <c r="BU73" s="1130"/>
      <c r="BV73" s="1130"/>
      <c r="BW73" s="1130"/>
      <c r="BX73" s="1130"/>
      <c r="BY73" s="1130"/>
      <c r="BZ73" s="1130"/>
      <c r="CA73" s="1130"/>
      <c r="CB73" s="1130"/>
      <c r="CC73" s="1130"/>
      <c r="CD73" s="1130"/>
      <c r="CE73" s="1130"/>
      <c r="CF73" s="1130"/>
      <c r="CG73" s="1130"/>
      <c r="CH73" s="1130"/>
      <c r="CI73" s="1130"/>
      <c r="CJ73" s="1130"/>
      <c r="CK73" s="1130"/>
      <c r="CL73" s="1130"/>
      <c r="CM73" s="1130"/>
      <c r="CN73" s="1130"/>
      <c r="CO73" s="1130"/>
      <c r="CP73" s="1130"/>
      <c r="CQ73" s="1130"/>
      <c r="CR73" s="1130"/>
      <c r="CS73" s="1130"/>
      <c r="CT73" s="1130"/>
      <c r="CU73" s="1130"/>
      <c r="CV73" s="1130"/>
      <c r="CW73" s="1130"/>
      <c r="CX73" s="1130"/>
      <c r="CY73" s="1130"/>
      <c r="CZ73" s="1130"/>
      <c r="DA73" s="1130"/>
      <c r="DB73" s="1130"/>
      <c r="DC73" s="1130"/>
      <c r="DD73" s="1130"/>
      <c r="DE73" s="1130"/>
      <c r="DF73" s="1130"/>
      <c r="DG73" s="1130"/>
      <c r="DH73" s="1130"/>
      <c r="DI73" s="1130"/>
      <c r="DJ73" s="1130"/>
      <c r="DK73" s="1130"/>
      <c r="DL73" s="966"/>
      <c r="DM73" s="986">
        <f t="shared" si="63"/>
        <v>0</v>
      </c>
      <c r="DN73" s="966">
        <f t="shared" si="60"/>
        <v>0</v>
      </c>
      <c r="DO73" s="963">
        <f t="shared" si="61"/>
        <v>0</v>
      </c>
      <c r="DP73" s="966" t="e">
        <f t="array" ref="DP73">INDEX($DP$14:$DS$21,MATCH(DM73&amp;DN73&amp;DO73,$DP$14:$DP$21&amp;$DQ$14:$DQ$21&amp;$DR$14:$DR$21,0),4)</f>
        <v>#N/A</v>
      </c>
      <c r="EK73" s="964"/>
      <c r="EL73" s="966"/>
      <c r="EM73" s="966"/>
      <c r="EN73" s="964"/>
      <c r="EO73" s="964"/>
      <c r="EP73" s="963"/>
      <c r="EQ73" s="964"/>
      <c r="ER73" s="964"/>
      <c r="ES73" s="964"/>
      <c r="ET73" s="964"/>
    </row>
    <row r="74" spans="4:164" s="990" customFormat="1" ht="51" customHeight="1" thickBot="1">
      <c r="D74" s="1143">
        <v>20</v>
      </c>
      <c r="E74" s="1696"/>
      <c r="F74" s="1697"/>
      <c r="G74" s="1698"/>
      <c r="H74" s="1128"/>
      <c r="I74" s="1136"/>
      <c r="J74" s="1140"/>
      <c r="K74" s="1141"/>
      <c r="L74" s="1128"/>
      <c r="M74" s="1128"/>
      <c r="N74" s="1128"/>
      <c r="O74" s="1128"/>
      <c r="P74" s="1128"/>
      <c r="Q74" s="1259"/>
      <c r="R74" s="1273"/>
      <c r="S74" s="1274"/>
      <c r="T74" s="1144"/>
      <c r="U74" s="1143">
        <v>20</v>
      </c>
      <c r="V74" s="1128"/>
      <c r="W74" s="1128"/>
      <c r="X74" s="1128"/>
      <c r="Y74" s="1128"/>
      <c r="Z74" s="1131"/>
      <c r="AA74" s="1130"/>
      <c r="AB74" s="1130"/>
      <c r="AC74" s="1130"/>
      <c r="AD74" s="1130"/>
      <c r="AE74" s="1130"/>
      <c r="AF74" s="1130"/>
      <c r="AG74" s="1130"/>
      <c r="AH74" s="1130"/>
      <c r="AI74" s="1130"/>
      <c r="AJ74" s="1130"/>
      <c r="AK74" s="1130"/>
      <c r="AL74" s="1130"/>
      <c r="AM74" s="1130"/>
      <c r="AN74" s="1130"/>
      <c r="AO74" s="1130"/>
      <c r="AP74" s="1130"/>
      <c r="AQ74" s="1130"/>
      <c r="AR74" s="1130"/>
      <c r="AS74" s="1130"/>
      <c r="AT74" s="1130"/>
      <c r="AU74" s="1130"/>
      <c r="AV74" s="1130"/>
      <c r="AW74" s="1130"/>
      <c r="AX74" s="1130"/>
      <c r="AY74" s="1130"/>
      <c r="AZ74" s="1130"/>
      <c r="BA74" s="1130"/>
      <c r="BB74" s="1130"/>
      <c r="BC74" s="1130"/>
      <c r="BD74" s="1130"/>
      <c r="BE74" s="1130"/>
      <c r="BF74" s="1130"/>
      <c r="BG74" s="1130"/>
      <c r="BH74" s="1130"/>
      <c r="BI74" s="1130"/>
      <c r="BJ74" s="1130"/>
      <c r="BK74" s="1130"/>
      <c r="BL74" s="1130"/>
      <c r="BM74" s="1130"/>
      <c r="BN74" s="1130"/>
      <c r="BO74" s="1130"/>
      <c r="BP74" s="1130"/>
      <c r="BQ74" s="1130"/>
      <c r="BR74" s="1130"/>
      <c r="BS74" s="1130"/>
      <c r="BT74" s="1130"/>
      <c r="BU74" s="1130"/>
      <c r="BV74" s="1130"/>
      <c r="BW74" s="1130"/>
      <c r="BX74" s="1130"/>
      <c r="BY74" s="1130"/>
      <c r="BZ74" s="1130"/>
      <c r="CA74" s="1130"/>
      <c r="CB74" s="1130"/>
      <c r="CC74" s="1130"/>
      <c r="CD74" s="1130"/>
      <c r="CE74" s="1130"/>
      <c r="CF74" s="1130"/>
      <c r="CG74" s="1130"/>
      <c r="CH74" s="1130"/>
      <c r="CI74" s="1130"/>
      <c r="CJ74" s="1130"/>
      <c r="CK74" s="1130"/>
      <c r="CL74" s="1130"/>
      <c r="CM74" s="1130"/>
      <c r="CN74" s="1130"/>
      <c r="CO74" s="1130"/>
      <c r="CP74" s="1130"/>
      <c r="CQ74" s="1130"/>
      <c r="CR74" s="1130"/>
      <c r="CS74" s="1130"/>
      <c r="CT74" s="1130"/>
      <c r="CU74" s="1130"/>
      <c r="CV74" s="1130"/>
      <c r="CW74" s="1130"/>
      <c r="CX74" s="1130"/>
      <c r="CY74" s="1130"/>
      <c r="CZ74" s="1130"/>
      <c r="DA74" s="1130"/>
      <c r="DB74" s="1130"/>
      <c r="DC74" s="1130"/>
      <c r="DD74" s="1130"/>
      <c r="DE74" s="1130"/>
      <c r="DF74" s="1130"/>
      <c r="DG74" s="1130"/>
      <c r="DH74" s="1130"/>
      <c r="DI74" s="1130"/>
      <c r="DJ74" s="1130"/>
      <c r="DK74" s="1130"/>
      <c r="DL74" s="966"/>
      <c r="DM74" s="986">
        <f t="shared" si="63"/>
        <v>0</v>
      </c>
      <c r="DN74" s="966">
        <f t="shared" si="60"/>
        <v>0</v>
      </c>
      <c r="DO74" s="963">
        <f t="shared" si="61"/>
        <v>0</v>
      </c>
      <c r="DP74" s="966" t="e">
        <f t="array" ref="DP74">INDEX($DP$14:$DS$21,MATCH(DM74&amp;DN74&amp;DO74,$DP$14:$DP$21&amp;$DQ$14:$DQ$21&amp;$DR$14:$DR$21,0),4)</f>
        <v>#N/A</v>
      </c>
      <c r="EK74" s="964"/>
      <c r="EL74" s="966"/>
      <c r="EM74" s="966"/>
      <c r="EN74" s="964"/>
      <c r="EO74" s="964"/>
      <c r="EP74" s="963"/>
      <c r="EQ74" s="964"/>
      <c r="ER74" s="964"/>
      <c r="ES74" s="964"/>
      <c r="ET74" s="964"/>
    </row>
    <row r="75" spans="4:164" s="990" customFormat="1" ht="51" customHeight="1" thickTop="1" thickBot="1">
      <c r="D75" s="1812" t="s">
        <v>343</v>
      </c>
      <c r="E75" s="1813"/>
      <c r="F75" s="1813"/>
      <c r="G75" s="1814"/>
      <c r="H75" s="1148">
        <f>COUNTIF(H55:H74,"〇")</f>
        <v>0</v>
      </c>
      <c r="I75" s="1149">
        <f>COUNTIF(I55:I74,"〇")</f>
        <v>0</v>
      </c>
      <c r="J75" s="1174"/>
      <c r="K75" s="1174"/>
      <c r="L75" s="1151"/>
      <c r="M75" s="1175"/>
      <c r="N75" s="1175"/>
      <c r="O75" s="1175"/>
      <c r="P75" s="1175"/>
      <c r="Q75" s="1712"/>
      <c r="R75" s="1713"/>
      <c r="S75" s="1714"/>
      <c r="U75" s="1176"/>
      <c r="V75" s="1151"/>
      <c r="W75" s="1175"/>
      <c r="X75" s="1175"/>
      <c r="Y75" s="1175"/>
      <c r="Z75" s="1177"/>
      <c r="AA75" s="999"/>
      <c r="AB75" s="999"/>
      <c r="AC75" s="999"/>
      <c r="AD75" s="999"/>
      <c r="AE75" s="999"/>
      <c r="AF75" s="999"/>
      <c r="AG75" s="999"/>
      <c r="AH75" s="999"/>
      <c r="AI75" s="999"/>
      <c r="AJ75" s="999"/>
      <c r="AK75" s="999"/>
      <c r="AL75" s="999"/>
      <c r="AM75" s="999"/>
      <c r="AN75" s="999"/>
      <c r="AO75" s="999"/>
      <c r="AP75" s="999"/>
      <c r="AQ75" s="999"/>
      <c r="AR75" s="999"/>
      <c r="AS75" s="999"/>
      <c r="AT75" s="999"/>
      <c r="AU75" s="999"/>
      <c r="AV75" s="999"/>
      <c r="AW75" s="999"/>
      <c r="AX75" s="999"/>
      <c r="AY75" s="999"/>
      <c r="AZ75" s="999"/>
      <c r="BA75" s="999"/>
      <c r="BB75" s="999"/>
      <c r="BC75" s="999"/>
      <c r="BD75" s="999"/>
      <c r="BE75" s="999"/>
      <c r="BF75" s="999"/>
      <c r="BG75" s="999"/>
      <c r="BH75" s="999"/>
      <c r="BI75" s="999"/>
      <c r="BJ75" s="999"/>
      <c r="BK75" s="999"/>
      <c r="BL75" s="999"/>
      <c r="BM75" s="999"/>
      <c r="BN75" s="999"/>
      <c r="BO75" s="999"/>
      <c r="BP75" s="999"/>
      <c r="BQ75" s="999"/>
      <c r="BR75" s="999"/>
      <c r="BS75" s="999"/>
      <c r="BT75" s="999"/>
      <c r="BU75" s="999"/>
      <c r="BV75" s="999"/>
      <c r="BW75" s="999"/>
      <c r="BX75" s="999"/>
      <c r="BY75" s="999"/>
      <c r="BZ75" s="999"/>
      <c r="CA75" s="999"/>
      <c r="CB75" s="999"/>
      <c r="CC75" s="999"/>
      <c r="CD75" s="999"/>
      <c r="CE75" s="999"/>
      <c r="CF75" s="999"/>
      <c r="CG75" s="999"/>
      <c r="CH75" s="999"/>
      <c r="CI75" s="999"/>
      <c r="CJ75" s="999"/>
      <c r="CK75" s="999"/>
      <c r="CL75" s="999"/>
      <c r="CM75" s="999"/>
      <c r="CN75" s="999"/>
      <c r="CO75" s="999"/>
      <c r="CP75" s="999"/>
      <c r="CQ75" s="999"/>
      <c r="CR75" s="999"/>
      <c r="CS75" s="999"/>
      <c r="CT75" s="999"/>
      <c r="CU75" s="999"/>
      <c r="CV75" s="999"/>
      <c r="CW75" s="999"/>
      <c r="CX75" s="999"/>
      <c r="CY75" s="999"/>
      <c r="CZ75" s="999"/>
      <c r="DA75" s="999"/>
      <c r="DB75" s="999"/>
      <c r="DC75" s="999"/>
      <c r="DD75" s="999"/>
      <c r="DE75" s="999"/>
      <c r="DF75" s="999"/>
      <c r="DG75" s="999"/>
      <c r="DH75" s="999"/>
      <c r="DI75" s="999"/>
      <c r="DJ75" s="999"/>
      <c r="DK75" s="999"/>
      <c r="DM75" s="986"/>
      <c r="DN75" s="966"/>
      <c r="DO75" s="963"/>
      <c r="DP75" s="966"/>
      <c r="EK75" s="989"/>
      <c r="EL75" s="966"/>
      <c r="EM75" s="966"/>
      <c r="EN75" s="964"/>
      <c r="EO75" s="964"/>
      <c r="EP75" s="963"/>
      <c r="EQ75" s="964"/>
      <c r="ER75" s="964"/>
      <c r="ES75" s="964"/>
      <c r="ET75" s="964"/>
    </row>
    <row r="76" spans="4:164" s="990" customFormat="1" ht="51" customHeight="1" thickTop="1">
      <c r="D76" s="1155" t="s">
        <v>39</v>
      </c>
      <c r="E76" s="1156"/>
      <c r="F76" s="1157"/>
      <c r="G76" s="1157"/>
      <c r="H76" s="1715"/>
      <c r="I76" s="1716"/>
      <c r="J76" s="1717"/>
      <c r="K76" s="1718"/>
      <c r="L76" s="1160">
        <f>COUNTIF(L55:L74,"○")</f>
        <v>0</v>
      </c>
      <c r="M76" s="1161">
        <f>COUNTIF(M55:M74,"○")</f>
        <v>0</v>
      </c>
      <c r="N76" s="1161">
        <f t="shared" ref="N76:P76" si="70">COUNTIF(N55:N74,"○")</f>
        <v>0</v>
      </c>
      <c r="O76" s="1161">
        <f t="shared" si="70"/>
        <v>0</v>
      </c>
      <c r="P76" s="1161">
        <f t="shared" si="70"/>
        <v>0</v>
      </c>
      <c r="Q76" s="1719"/>
      <c r="R76" s="1720"/>
      <c r="S76" s="1721"/>
      <c r="T76" s="1162"/>
      <c r="U76" s="1179" t="s">
        <v>39</v>
      </c>
      <c r="V76" s="1160">
        <f>COUNTIF(V55:V74,"○")</f>
        <v>0</v>
      </c>
      <c r="W76" s="1161">
        <f>COUNTIF(W55:W74,"○")</f>
        <v>0</v>
      </c>
      <c r="X76" s="1161">
        <f t="shared" ref="X76:Z76" si="71">COUNTIF(X55:X74,"○")</f>
        <v>0</v>
      </c>
      <c r="Y76" s="1161">
        <f t="shared" si="71"/>
        <v>0</v>
      </c>
      <c r="Z76" s="1164">
        <f t="shared" si="71"/>
        <v>0</v>
      </c>
      <c r="AA76" s="1178"/>
      <c r="AB76" s="1178"/>
      <c r="AC76" s="1178"/>
      <c r="AD76" s="1178"/>
      <c r="AE76" s="1178"/>
      <c r="AF76" s="1178"/>
      <c r="AG76" s="1178"/>
      <c r="AH76" s="1178"/>
      <c r="AI76" s="1178"/>
      <c r="AJ76" s="1178"/>
      <c r="AK76" s="1178"/>
      <c r="AL76" s="1178"/>
      <c r="AM76" s="1178"/>
      <c r="AN76" s="1178"/>
      <c r="AO76" s="1178"/>
      <c r="AP76" s="1178"/>
      <c r="AQ76" s="1178"/>
      <c r="AR76" s="1178"/>
      <c r="AS76" s="1178"/>
      <c r="AT76" s="1178"/>
      <c r="AU76" s="1178"/>
      <c r="AV76" s="1178"/>
      <c r="AW76" s="1178"/>
      <c r="AX76" s="1178"/>
      <c r="AY76" s="1178"/>
      <c r="AZ76" s="1178"/>
      <c r="BA76" s="1178"/>
      <c r="BB76" s="1178"/>
      <c r="BC76" s="1178"/>
      <c r="BD76" s="1178"/>
      <c r="BE76" s="1178"/>
      <c r="BF76" s="1178"/>
      <c r="BG76" s="1178"/>
      <c r="BH76" s="1178"/>
      <c r="BI76" s="1178"/>
      <c r="BJ76" s="1178"/>
      <c r="BK76" s="1178"/>
      <c r="BL76" s="1178"/>
      <c r="BM76" s="1178"/>
      <c r="BN76" s="1178"/>
      <c r="BO76" s="1178"/>
      <c r="BP76" s="1178"/>
      <c r="BQ76" s="1178"/>
      <c r="BR76" s="1178"/>
      <c r="BS76" s="1178"/>
      <c r="BT76" s="1178"/>
      <c r="BU76" s="1178"/>
      <c r="BV76" s="1178"/>
      <c r="BW76" s="1178"/>
      <c r="BX76" s="1178"/>
      <c r="BY76" s="1178"/>
      <c r="BZ76" s="1178"/>
      <c r="CA76" s="1178"/>
      <c r="CB76" s="1178"/>
      <c r="CC76" s="1178"/>
      <c r="CD76" s="1178"/>
      <c r="CE76" s="1178"/>
      <c r="CF76" s="1178"/>
      <c r="CG76" s="1178"/>
      <c r="CH76" s="1178"/>
      <c r="CI76" s="1178"/>
      <c r="CJ76" s="1178"/>
      <c r="CK76" s="1178"/>
      <c r="CL76" s="1178"/>
      <c r="CM76" s="1178"/>
      <c r="CN76" s="1178"/>
      <c r="CO76" s="1178"/>
      <c r="CP76" s="1178"/>
      <c r="CQ76" s="1178"/>
      <c r="CR76" s="1178"/>
      <c r="CS76" s="1178"/>
      <c r="CT76" s="1178"/>
      <c r="CU76" s="1178"/>
      <c r="CV76" s="1178"/>
      <c r="CW76" s="1178"/>
      <c r="CX76" s="1178"/>
      <c r="CY76" s="1178"/>
      <c r="CZ76" s="1178"/>
      <c r="DA76" s="1178"/>
      <c r="DB76" s="1178"/>
      <c r="DC76" s="1178"/>
      <c r="DD76" s="1178"/>
      <c r="DE76" s="1178"/>
      <c r="DF76" s="1178"/>
      <c r="DG76" s="1178"/>
      <c r="DH76" s="1178"/>
      <c r="DI76" s="1178"/>
      <c r="DJ76" s="1178"/>
      <c r="DK76" s="1178"/>
      <c r="DL76" s="968"/>
      <c r="DM76" s="986"/>
      <c r="DN76" s="966"/>
      <c r="DO76" s="1725"/>
      <c r="DP76" s="1725"/>
      <c r="DQ76" s="1725"/>
      <c r="DR76" s="966"/>
      <c r="DS76" s="966"/>
      <c r="DT76" s="966"/>
      <c r="DU76" s="989"/>
      <c r="DV76" s="989"/>
      <c r="DW76" s="989"/>
      <c r="DX76" s="989"/>
      <c r="DY76" s="989"/>
      <c r="DZ76" s="989"/>
      <c r="EA76" s="989"/>
      <c r="EB76" s="989"/>
      <c r="EC76" s="989"/>
      <c r="ED76" s="989"/>
      <c r="EE76" s="989"/>
      <c r="EF76" s="989"/>
      <c r="EG76" s="989"/>
      <c r="EH76" s="989"/>
      <c r="EI76" s="989"/>
      <c r="EJ76" s="989"/>
      <c r="EK76" s="989"/>
      <c r="EL76" s="966"/>
      <c r="EM76" s="966"/>
      <c r="EN76" s="964"/>
      <c r="EO76" s="964"/>
      <c r="EP76" s="963"/>
      <c r="EQ76" s="964"/>
      <c r="ER76" s="964"/>
      <c r="ES76" s="964"/>
      <c r="ET76" s="964"/>
    </row>
    <row r="77" spans="4:164" s="974" customFormat="1" ht="51" customHeight="1" thickBot="1">
      <c r="D77" s="1165" t="s">
        <v>236</v>
      </c>
      <c r="E77" s="1166"/>
      <c r="F77" s="1167"/>
      <c r="G77" s="1167"/>
      <c r="H77" s="1791"/>
      <c r="I77" s="1792"/>
      <c r="J77" s="1786"/>
      <c r="K77" s="1787"/>
      <c r="L77" s="1180">
        <f>COUNTIF(L55:L74,"△")</f>
        <v>0</v>
      </c>
      <c r="M77" s="1181">
        <f>COUNTIF(M55:M74,"△")</f>
        <v>0</v>
      </c>
      <c r="N77" s="1181">
        <f t="shared" ref="N77:P77" si="72">COUNTIF(N55:N74,"△")</f>
        <v>0</v>
      </c>
      <c r="O77" s="1181">
        <f t="shared" si="72"/>
        <v>0</v>
      </c>
      <c r="P77" s="1181">
        <f t="shared" si="72"/>
        <v>0</v>
      </c>
      <c r="Q77" s="1793"/>
      <c r="R77" s="1794"/>
      <c r="S77" s="1795"/>
      <c r="T77" s="1162"/>
      <c r="U77" s="1182" t="s">
        <v>236</v>
      </c>
      <c r="V77" s="1180">
        <f>COUNTIF(V55:V74,"△")</f>
        <v>0</v>
      </c>
      <c r="W77" s="1181">
        <f>COUNTIF(W55:W74,"△")</f>
        <v>0</v>
      </c>
      <c r="X77" s="1181">
        <f t="shared" ref="X77:Z77" si="73">COUNTIF(X55:X74,"△")</f>
        <v>0</v>
      </c>
      <c r="Y77" s="1181">
        <f t="shared" si="73"/>
        <v>0</v>
      </c>
      <c r="Z77" s="1183">
        <f t="shared" si="73"/>
        <v>0</v>
      </c>
      <c r="AA77" s="1178"/>
      <c r="AB77" s="1178"/>
      <c r="AC77" s="1178"/>
      <c r="AD77" s="1178"/>
      <c r="AE77" s="1178"/>
      <c r="AF77" s="1178"/>
      <c r="AG77" s="1178"/>
      <c r="AH77" s="1178"/>
      <c r="AI77" s="1178"/>
      <c r="AJ77" s="1178"/>
      <c r="AK77" s="1178"/>
      <c r="AL77" s="1178"/>
      <c r="AM77" s="1178"/>
      <c r="AN77" s="1178"/>
      <c r="AO77" s="1178"/>
      <c r="AP77" s="1178"/>
      <c r="AQ77" s="1178"/>
      <c r="AR77" s="1178"/>
      <c r="AS77" s="1178"/>
      <c r="AT77" s="1178"/>
      <c r="AU77" s="1178"/>
      <c r="AV77" s="1178"/>
      <c r="AW77" s="1178"/>
      <c r="AX77" s="1178"/>
      <c r="AY77" s="1178"/>
      <c r="AZ77" s="1178"/>
      <c r="BA77" s="1178"/>
      <c r="BB77" s="1178"/>
      <c r="BC77" s="1178"/>
      <c r="BD77" s="1178"/>
      <c r="BE77" s="1178"/>
      <c r="BF77" s="1178"/>
      <c r="BG77" s="1178"/>
      <c r="BH77" s="1178"/>
      <c r="BI77" s="1178"/>
      <c r="BJ77" s="1178"/>
      <c r="BK77" s="1178"/>
      <c r="BL77" s="1178"/>
      <c r="BM77" s="1178"/>
      <c r="BN77" s="1178"/>
      <c r="BO77" s="1178"/>
      <c r="BP77" s="1178"/>
      <c r="BQ77" s="1178"/>
      <c r="BR77" s="1178"/>
      <c r="BS77" s="1178"/>
      <c r="BT77" s="1178"/>
      <c r="BU77" s="1178"/>
      <c r="BV77" s="1178"/>
      <c r="BW77" s="1178"/>
      <c r="BX77" s="1178"/>
      <c r="BY77" s="1178"/>
      <c r="BZ77" s="1178"/>
      <c r="CA77" s="1178"/>
      <c r="CB77" s="1178"/>
      <c r="CC77" s="1178"/>
      <c r="CD77" s="1178"/>
      <c r="CE77" s="1178"/>
      <c r="CF77" s="1178"/>
      <c r="CG77" s="1178"/>
      <c r="CH77" s="1178"/>
      <c r="CI77" s="1178"/>
      <c r="CJ77" s="1178"/>
      <c r="CK77" s="1178"/>
      <c r="CL77" s="1178"/>
      <c r="CM77" s="1178"/>
      <c r="CN77" s="1178"/>
      <c r="CO77" s="1178"/>
      <c r="CP77" s="1178"/>
      <c r="CQ77" s="1178"/>
      <c r="CR77" s="1178"/>
      <c r="CS77" s="1178"/>
      <c r="CT77" s="1178"/>
      <c r="CU77" s="1178"/>
      <c r="CV77" s="1178"/>
      <c r="CW77" s="1178"/>
      <c r="CX77" s="1178"/>
      <c r="CY77" s="1178"/>
      <c r="CZ77" s="1178"/>
      <c r="DA77" s="1178"/>
      <c r="DB77" s="1178"/>
      <c r="DC77" s="1178"/>
      <c r="DD77" s="1178"/>
      <c r="DE77" s="1178"/>
      <c r="DF77" s="1178"/>
      <c r="DG77" s="1178"/>
      <c r="DH77" s="1178"/>
      <c r="DI77" s="1178"/>
      <c r="DJ77" s="1178"/>
      <c r="DK77" s="1178"/>
      <c r="DL77" s="968"/>
      <c r="DM77" s="981"/>
      <c r="DN77" s="970"/>
      <c r="DO77" s="966"/>
      <c r="DP77" s="968"/>
      <c r="DQ77" s="968"/>
      <c r="DR77" s="968"/>
      <c r="DS77" s="968"/>
      <c r="DT77" s="968"/>
      <c r="DU77" s="965"/>
      <c r="DV77" s="965"/>
      <c r="DW77" s="965"/>
      <c r="DX77" s="965"/>
      <c r="DY77" s="965"/>
      <c r="DZ77" s="965"/>
      <c r="EA77" s="965"/>
      <c r="EB77" s="965"/>
      <c r="EC77" s="965"/>
      <c r="ED77" s="965"/>
      <c r="EE77" s="965"/>
      <c r="EF77" s="965"/>
      <c r="EG77" s="965"/>
      <c r="EH77" s="965"/>
      <c r="EI77" s="965"/>
      <c r="EJ77" s="965"/>
      <c r="EK77" s="965"/>
      <c r="EL77" s="968"/>
      <c r="EM77" s="968"/>
      <c r="EN77" s="971"/>
      <c r="EO77" s="971"/>
      <c r="EP77" s="975"/>
      <c r="EQ77" s="971"/>
      <c r="ER77" s="971"/>
      <c r="ES77" s="971"/>
      <c r="ET77" s="971"/>
    </row>
    <row r="78" spans="4:164" s="990" customFormat="1" ht="51" customHeight="1" thickBot="1">
      <c r="D78" s="1073"/>
      <c r="Q78" s="1073"/>
      <c r="R78" s="1240"/>
      <c r="S78" s="1073"/>
      <c r="T78" s="1239"/>
      <c r="U78" s="1073"/>
      <c r="DM78" s="986"/>
      <c r="DN78" s="964"/>
      <c r="DO78" s="963"/>
      <c r="DP78" s="963"/>
      <c r="DQ78" s="963"/>
      <c r="DR78" s="963"/>
      <c r="DS78" s="963"/>
      <c r="DT78" s="963"/>
      <c r="DU78" s="964"/>
      <c r="DV78" s="964"/>
      <c r="DW78" s="964"/>
      <c r="DX78" s="964"/>
      <c r="DY78" s="964"/>
      <c r="DZ78" s="964"/>
      <c r="EA78" s="964"/>
      <c r="EB78" s="964"/>
      <c r="EC78" s="964"/>
      <c r="ED78" s="964"/>
      <c r="EE78" s="964"/>
      <c r="EF78" s="964"/>
      <c r="EG78" s="964"/>
      <c r="EH78" s="964"/>
      <c r="EI78" s="964"/>
      <c r="EJ78" s="964"/>
      <c r="EK78" s="964"/>
      <c r="EL78" s="964"/>
      <c r="EM78" s="964"/>
      <c r="EN78" s="964"/>
      <c r="EO78" s="964"/>
      <c r="EP78" s="963"/>
      <c r="EQ78" s="964"/>
      <c r="ER78" s="964"/>
      <c r="ES78" s="964"/>
      <c r="ET78" s="964"/>
    </row>
    <row r="79" spans="4:164" s="967" customFormat="1" ht="51" customHeight="1" thickBot="1">
      <c r="D79" s="1707" t="s">
        <v>252</v>
      </c>
      <c r="E79" s="1708"/>
      <c r="F79" s="1709"/>
      <c r="G79" s="1710"/>
      <c r="H79" s="1710"/>
      <c r="I79" s="1710"/>
      <c r="J79" s="1710"/>
      <c r="K79" s="1711"/>
      <c r="L79" s="1699" t="s">
        <v>846</v>
      </c>
      <c r="M79" s="1700"/>
      <c r="N79" s="1700"/>
      <c r="O79" s="1700"/>
      <c r="P79" s="1296"/>
      <c r="Q79" s="1703" t="s">
        <v>832</v>
      </c>
      <c r="R79" s="1703"/>
      <c r="S79" s="1297"/>
      <c r="T79" s="961"/>
      <c r="U79" s="1118"/>
      <c r="V79" s="1527" t="s">
        <v>847</v>
      </c>
      <c r="W79" s="1528"/>
      <c r="X79" s="1528"/>
      <c r="Y79" s="1528"/>
      <c r="Z79" s="1529"/>
      <c r="AA79" s="961"/>
      <c r="AB79" s="961"/>
      <c r="AC79" s="961"/>
      <c r="AD79" s="961"/>
      <c r="AE79" s="961"/>
      <c r="AF79" s="961"/>
      <c r="AG79" s="961"/>
      <c r="AH79" s="961"/>
      <c r="AI79" s="961"/>
      <c r="AJ79" s="961"/>
      <c r="AK79" s="961"/>
      <c r="AL79" s="961"/>
      <c r="AM79" s="961"/>
      <c r="AN79" s="961"/>
      <c r="AO79" s="961"/>
      <c r="AP79" s="961"/>
      <c r="AQ79" s="961"/>
      <c r="AR79" s="961"/>
      <c r="AS79" s="961"/>
      <c r="AT79" s="961"/>
      <c r="AU79" s="961"/>
      <c r="AV79" s="961"/>
      <c r="AW79" s="961"/>
      <c r="AX79" s="961"/>
      <c r="AY79" s="961"/>
      <c r="AZ79" s="961"/>
      <c r="BA79" s="961"/>
      <c r="BB79" s="961"/>
      <c r="BC79" s="961"/>
      <c r="BD79" s="961"/>
      <c r="BE79" s="961"/>
      <c r="BF79" s="961"/>
      <c r="BG79" s="961"/>
      <c r="BH79" s="961"/>
      <c r="BI79" s="961"/>
      <c r="BJ79" s="961"/>
      <c r="BK79" s="961"/>
      <c r="BL79" s="961"/>
      <c r="BM79" s="961"/>
      <c r="BN79" s="961"/>
      <c r="BO79" s="961"/>
      <c r="BP79" s="961"/>
      <c r="BQ79" s="961"/>
      <c r="BR79" s="961"/>
      <c r="BS79" s="961"/>
      <c r="BT79" s="961"/>
      <c r="BU79" s="961"/>
      <c r="BV79" s="961"/>
      <c r="BW79" s="961"/>
      <c r="BX79" s="961"/>
      <c r="BY79" s="961"/>
      <c r="BZ79" s="961"/>
      <c r="CA79" s="961"/>
      <c r="CB79" s="961"/>
      <c r="CC79" s="961"/>
      <c r="CD79" s="961"/>
      <c r="CE79" s="961"/>
      <c r="CF79" s="961"/>
      <c r="CG79" s="961"/>
      <c r="CH79" s="961"/>
      <c r="CI79" s="961"/>
      <c r="CJ79" s="961"/>
      <c r="CK79" s="961"/>
      <c r="CL79" s="961"/>
      <c r="CM79" s="961"/>
      <c r="CN79" s="961"/>
      <c r="CO79" s="961"/>
      <c r="CP79" s="961"/>
      <c r="CQ79" s="961"/>
      <c r="CR79" s="961"/>
      <c r="CS79" s="961"/>
      <c r="CT79" s="961"/>
      <c r="CU79" s="961"/>
      <c r="CV79" s="961"/>
      <c r="CW79" s="961"/>
      <c r="CX79" s="961"/>
      <c r="CY79" s="961"/>
      <c r="CZ79" s="961"/>
      <c r="DA79" s="961"/>
      <c r="DB79" s="961"/>
      <c r="DC79" s="961"/>
      <c r="DD79" s="961"/>
      <c r="DE79" s="961"/>
      <c r="DF79" s="961"/>
      <c r="DG79" s="961"/>
      <c r="DH79" s="961"/>
      <c r="DI79" s="961"/>
      <c r="DJ79" s="961"/>
      <c r="DK79" s="961"/>
      <c r="DL79" s="961"/>
      <c r="DM79" s="986"/>
      <c r="DN79" s="964"/>
      <c r="DO79" s="963"/>
      <c r="DP79" s="966"/>
      <c r="DQ79" s="1729" t="s">
        <v>745</v>
      </c>
      <c r="DR79" s="1730"/>
      <c r="DS79" s="1730"/>
      <c r="DT79" s="1731"/>
      <c r="DU79" s="1691" t="s">
        <v>746</v>
      </c>
      <c r="DV79" s="1692"/>
      <c r="DW79" s="1692"/>
      <c r="DX79" s="1693"/>
      <c r="DY79" s="1691" t="s">
        <v>228</v>
      </c>
      <c r="DZ79" s="1692"/>
      <c r="EA79" s="1692"/>
      <c r="EB79" s="1693"/>
      <c r="EC79" s="1691" t="s">
        <v>788</v>
      </c>
      <c r="ED79" s="1692"/>
      <c r="EE79" s="1692"/>
      <c r="EF79" s="1693"/>
      <c r="EG79" s="1691" t="s">
        <v>789</v>
      </c>
      <c r="EH79" s="1692"/>
      <c r="EI79" s="1692"/>
      <c r="EJ79" s="1693"/>
      <c r="EK79" s="968"/>
      <c r="EL79" s="964"/>
      <c r="EM79" s="964"/>
      <c r="EN79" s="964"/>
      <c r="EO79" s="964"/>
      <c r="EP79" s="963"/>
      <c r="EQ79" s="964"/>
      <c r="ER79" s="966"/>
      <c r="ES79" s="966"/>
      <c r="ET79" s="966"/>
      <c r="EU79" s="1020"/>
      <c r="EV79" s="1020"/>
      <c r="FD79" s="980"/>
      <c r="FE79" s="980"/>
      <c r="FF79" s="980"/>
      <c r="FG79" s="980"/>
      <c r="FH79" s="980"/>
    </row>
    <row r="80" spans="4:164" s="974" customFormat="1" ht="51" customHeight="1" thickBot="1">
      <c r="D80" s="1119" t="s">
        <v>837</v>
      </c>
      <c r="E80" s="1120"/>
      <c r="F80" s="1704">
        <f>①利用!$S$8</f>
        <v>0</v>
      </c>
      <c r="G80" s="1705"/>
      <c r="H80" s="1705"/>
      <c r="I80" s="1705"/>
      <c r="J80" s="1705"/>
      <c r="K80" s="1705"/>
      <c r="L80" s="1705"/>
      <c r="M80" s="1705"/>
      <c r="N80" s="1705"/>
      <c r="O80" s="1705"/>
      <c r="P80" s="1705"/>
      <c r="Q80" s="1705"/>
      <c r="R80" s="1705"/>
      <c r="S80" s="1706"/>
      <c r="T80" s="1121"/>
      <c r="U80" s="1122"/>
      <c r="V80" s="1705">
        <f>F80</f>
        <v>0</v>
      </c>
      <c r="W80" s="1705"/>
      <c r="X80" s="1705"/>
      <c r="Y80" s="1705"/>
      <c r="Z80" s="1706"/>
      <c r="AA80" s="1121"/>
      <c r="AB80" s="1121"/>
      <c r="AC80" s="1121"/>
      <c r="AD80" s="1121"/>
      <c r="AE80" s="1121"/>
      <c r="AF80" s="1121"/>
      <c r="AG80" s="1121"/>
      <c r="AH80" s="1121"/>
      <c r="AI80" s="1121"/>
      <c r="AJ80" s="1121"/>
      <c r="AK80" s="1121"/>
      <c r="AL80" s="1121"/>
      <c r="AM80" s="1121"/>
      <c r="AN80" s="1121"/>
      <c r="AO80" s="1121"/>
      <c r="AP80" s="1121"/>
      <c r="AQ80" s="1121"/>
      <c r="AR80" s="1121"/>
      <c r="AS80" s="1121"/>
      <c r="AT80" s="1121"/>
      <c r="AU80" s="1121"/>
      <c r="AV80" s="1121"/>
      <c r="AW80" s="1121"/>
      <c r="AX80" s="1121"/>
      <c r="AY80" s="1121"/>
      <c r="AZ80" s="1121"/>
      <c r="BA80" s="1121"/>
      <c r="BB80" s="1121"/>
      <c r="BC80" s="1121"/>
      <c r="BD80" s="1121"/>
      <c r="BE80" s="1121"/>
      <c r="BF80" s="1121"/>
      <c r="BG80" s="1121"/>
      <c r="BH80" s="1121"/>
      <c r="BI80" s="1121"/>
      <c r="BJ80" s="1121"/>
      <c r="BK80" s="1121"/>
      <c r="BL80" s="1121"/>
      <c r="BM80" s="1121"/>
      <c r="BN80" s="1121"/>
      <c r="BO80" s="1121"/>
      <c r="BP80" s="1121"/>
      <c r="BQ80" s="1121"/>
      <c r="BR80" s="1121"/>
      <c r="BS80" s="1121"/>
      <c r="BT80" s="1121"/>
      <c r="BU80" s="1121"/>
      <c r="BV80" s="1121"/>
      <c r="BW80" s="1121"/>
      <c r="BX80" s="1121"/>
      <c r="BY80" s="1121"/>
      <c r="BZ80" s="1121"/>
      <c r="CA80" s="1121"/>
      <c r="CB80" s="1121"/>
      <c r="CC80" s="1121"/>
      <c r="CD80" s="1121"/>
      <c r="CE80" s="1121"/>
      <c r="CF80" s="1121"/>
      <c r="CG80" s="1121"/>
      <c r="CH80" s="1121"/>
      <c r="CI80" s="1121"/>
      <c r="CJ80" s="1121"/>
      <c r="CK80" s="1121"/>
      <c r="CL80" s="1121"/>
      <c r="CM80" s="1121"/>
      <c r="CN80" s="1121"/>
      <c r="CO80" s="1121"/>
      <c r="CP80" s="1121"/>
      <c r="CQ80" s="1121"/>
      <c r="CR80" s="1121"/>
      <c r="CS80" s="1121"/>
      <c r="CT80" s="1121"/>
      <c r="CU80" s="1121"/>
      <c r="CV80" s="1121"/>
      <c r="CW80" s="1121"/>
      <c r="CX80" s="1121"/>
      <c r="CY80" s="1121"/>
      <c r="CZ80" s="1121"/>
      <c r="DA80" s="1121"/>
      <c r="DB80" s="1121"/>
      <c r="DC80" s="1121"/>
      <c r="DD80" s="1121"/>
      <c r="DE80" s="1121"/>
      <c r="DF80" s="1121"/>
      <c r="DG80" s="1121"/>
      <c r="DH80" s="1121"/>
      <c r="DI80" s="1121"/>
      <c r="DJ80" s="1121"/>
      <c r="DK80" s="1121"/>
      <c r="DL80" s="970"/>
      <c r="DM80" s="981"/>
      <c r="DN80" s="968"/>
      <c r="DO80" s="966"/>
      <c r="DP80" s="963"/>
      <c r="DQ80" s="976"/>
      <c r="DR80" s="977">
        <f>COUNTIFS(L83:L102,$EP$13,DM83:DM102,$EL$14)</f>
        <v>0</v>
      </c>
      <c r="DS80" s="977">
        <f>SUM(DQ83:DS83)</f>
        <v>0</v>
      </c>
      <c r="DT80" s="978">
        <f>COUNTIFS(L83:L102,$EP$15,DM83:DM102,$EL$14)</f>
        <v>0</v>
      </c>
      <c r="DU80" s="1694">
        <f>COUNTIFS(M83:M102,$EP$13,DM83:DM102,$EL$14)</f>
        <v>0</v>
      </c>
      <c r="DV80" s="1695"/>
      <c r="DW80" s="977">
        <f>SUM(DU83:DW83)</f>
        <v>0</v>
      </c>
      <c r="DX80" s="978">
        <f>COUNTIFS(M83:M102,$EP$15,DM83:DM102,$EL$14)</f>
        <v>0</v>
      </c>
      <c r="DY80" s="1694">
        <f>COUNTIFS($N83:$N102,$EP$13,$DM83:$DM102,$EL$14)</f>
        <v>0</v>
      </c>
      <c r="DZ80" s="1695"/>
      <c r="EA80" s="977">
        <f t="shared" ref="EA80" si="74">SUM(DY83:EA83)</f>
        <v>0</v>
      </c>
      <c r="EB80" s="978">
        <f>COUNTIFS($N83:$N102,$EP$15,$DM83:$DM102,$EL$14)</f>
        <v>0</v>
      </c>
      <c r="EC80" s="1694">
        <f>COUNTIFS($O83:$O102,$EP$13,$DM83:$DM102,$EL$14)</f>
        <v>0</v>
      </c>
      <c r="ED80" s="1695"/>
      <c r="EE80" s="977">
        <f>SUM(EC83:EE83)</f>
        <v>0</v>
      </c>
      <c r="EF80" s="978">
        <f>COUNTIFS($O83:$O102,$EP$15,$DM83:$DM102,$EL$14)</f>
        <v>0</v>
      </c>
      <c r="EG80" s="1694">
        <f>COUNTIFS($P83:$P102,$EP$13,$DM83:$DM102,$EL$14)</f>
        <v>0</v>
      </c>
      <c r="EH80" s="1695"/>
      <c r="EI80" s="977">
        <f>SUM(EG83:EI83)</f>
        <v>0</v>
      </c>
      <c r="EJ80" s="978">
        <f>COUNTIFS($O83:$O102,$EP$15,$DM83:$DM102,$EL$14)</f>
        <v>0</v>
      </c>
      <c r="EK80" s="980"/>
      <c r="EL80" s="968"/>
      <c r="EM80" s="968"/>
      <c r="EN80" s="971"/>
      <c r="EO80" s="971"/>
      <c r="EP80" s="975"/>
      <c r="EQ80" s="971"/>
      <c r="ER80" s="966"/>
      <c r="ES80" s="966"/>
      <c r="ET80" s="966"/>
      <c r="EU80" s="1020"/>
      <c r="EV80" s="1020"/>
    </row>
    <row r="81" spans="4:151" s="967" customFormat="1" ht="51" customHeight="1">
      <c r="D81" s="1732" t="s">
        <v>36</v>
      </c>
      <c r="E81" s="1734" t="s">
        <v>146</v>
      </c>
      <c r="F81" s="1735"/>
      <c r="G81" s="1736"/>
      <c r="H81" s="1740" t="s">
        <v>37</v>
      </c>
      <c r="I81" s="1742" t="s">
        <v>38</v>
      </c>
      <c r="J81" s="1744" t="s">
        <v>838</v>
      </c>
      <c r="K81" s="1745"/>
      <c r="L81" s="1184" t="s">
        <v>822</v>
      </c>
      <c r="M81" s="1185" t="s">
        <v>823</v>
      </c>
      <c r="N81" s="1185" t="s">
        <v>824</v>
      </c>
      <c r="O81" s="1185" t="s">
        <v>825</v>
      </c>
      <c r="P81" s="1186" t="s">
        <v>826</v>
      </c>
      <c r="Q81" s="1748" t="s">
        <v>751</v>
      </c>
      <c r="R81" s="1748" t="s">
        <v>366</v>
      </c>
      <c r="S81" s="1750" t="s">
        <v>821</v>
      </c>
      <c r="T81" s="1022"/>
      <c r="U81" s="1701"/>
      <c r="V81" s="1184" t="s">
        <v>822</v>
      </c>
      <c r="W81" s="1185" t="s">
        <v>823</v>
      </c>
      <c r="X81" s="1185" t="s">
        <v>824</v>
      </c>
      <c r="Y81" s="1185" t="s">
        <v>825</v>
      </c>
      <c r="Z81" s="1187" t="s">
        <v>826</v>
      </c>
      <c r="AA81" s="966"/>
      <c r="AB81" s="966"/>
      <c r="AC81" s="966"/>
      <c r="AD81" s="966"/>
      <c r="AE81" s="966"/>
      <c r="AF81" s="966"/>
      <c r="AG81" s="966"/>
      <c r="AH81" s="966"/>
      <c r="AI81" s="966"/>
      <c r="AJ81" s="966"/>
      <c r="AK81" s="966"/>
      <c r="AL81" s="966"/>
      <c r="AM81" s="966"/>
      <c r="AN81" s="966"/>
      <c r="AO81" s="966"/>
      <c r="AP81" s="966"/>
      <c r="AQ81" s="966"/>
      <c r="AR81" s="966"/>
      <c r="AS81" s="966"/>
      <c r="AT81" s="966"/>
      <c r="AU81" s="966"/>
      <c r="AV81" s="966"/>
      <c r="AW81" s="966"/>
      <c r="AX81" s="966"/>
      <c r="AY81" s="966"/>
      <c r="AZ81" s="966"/>
      <c r="BA81" s="966"/>
      <c r="BB81" s="966"/>
      <c r="BC81" s="966"/>
      <c r="BD81" s="966"/>
      <c r="BE81" s="966"/>
      <c r="BF81" s="966"/>
      <c r="BG81" s="966"/>
      <c r="BH81" s="966"/>
      <c r="BI81" s="966"/>
      <c r="BJ81" s="966"/>
      <c r="BK81" s="966"/>
      <c r="BL81" s="966"/>
      <c r="BM81" s="966"/>
      <c r="BN81" s="966"/>
      <c r="BO81" s="966"/>
      <c r="BP81" s="966"/>
      <c r="BQ81" s="966"/>
      <c r="BR81" s="966"/>
      <c r="BS81" s="966"/>
      <c r="BT81" s="966"/>
      <c r="BU81" s="966"/>
      <c r="BV81" s="966"/>
      <c r="BW81" s="966"/>
      <c r="BX81" s="966"/>
      <c r="BY81" s="966"/>
      <c r="BZ81" s="966"/>
      <c r="CA81" s="966"/>
      <c r="CB81" s="966"/>
      <c r="CC81" s="966"/>
      <c r="CD81" s="966"/>
      <c r="CE81" s="966"/>
      <c r="CF81" s="966"/>
      <c r="CG81" s="966"/>
      <c r="CH81" s="966"/>
      <c r="CI81" s="966"/>
      <c r="CJ81" s="966"/>
      <c r="CK81" s="966"/>
      <c r="CL81" s="966"/>
      <c r="CM81" s="966"/>
      <c r="CN81" s="966"/>
      <c r="CO81" s="966"/>
      <c r="CP81" s="966"/>
      <c r="CQ81" s="966"/>
      <c r="CR81" s="966"/>
      <c r="CS81" s="966"/>
      <c r="CT81" s="966"/>
      <c r="CU81" s="966"/>
      <c r="CV81" s="966"/>
      <c r="CW81" s="966"/>
      <c r="CX81" s="966"/>
      <c r="CY81" s="966"/>
      <c r="CZ81" s="966"/>
      <c r="DA81" s="966"/>
      <c r="DB81" s="966"/>
      <c r="DC81" s="966"/>
      <c r="DD81" s="966"/>
      <c r="DE81" s="966"/>
      <c r="DF81" s="966"/>
      <c r="DG81" s="966"/>
      <c r="DH81" s="966"/>
      <c r="DI81" s="966"/>
      <c r="DJ81" s="966"/>
      <c r="DK81" s="966"/>
      <c r="DL81" s="966"/>
      <c r="DM81" s="962" t="e">
        <f>#REF!</f>
        <v>#REF!</v>
      </c>
      <c r="DN81" s="964"/>
      <c r="DO81" s="975"/>
      <c r="DP81" s="964"/>
      <c r="DQ81" s="987" t="s">
        <v>362</v>
      </c>
      <c r="DR81" s="1021" t="s">
        <v>361</v>
      </c>
      <c r="DS81" s="966" t="s">
        <v>350</v>
      </c>
      <c r="DT81" s="988" t="s">
        <v>363</v>
      </c>
      <c r="DU81" s="987" t="s">
        <v>362</v>
      </c>
      <c r="DV81" s="1021" t="s">
        <v>361</v>
      </c>
      <c r="DW81" s="966" t="s">
        <v>350</v>
      </c>
      <c r="DX81" s="988" t="s">
        <v>363</v>
      </c>
      <c r="DY81" s="982" t="s">
        <v>362</v>
      </c>
      <c r="DZ81" s="983" t="s">
        <v>361</v>
      </c>
      <c r="EA81" s="984" t="s">
        <v>350</v>
      </c>
      <c r="EB81" s="985" t="s">
        <v>363</v>
      </c>
      <c r="EC81" s="982" t="s">
        <v>362</v>
      </c>
      <c r="ED81" s="983" t="s">
        <v>361</v>
      </c>
      <c r="EE81" s="984" t="s">
        <v>350</v>
      </c>
      <c r="EF81" s="985" t="s">
        <v>363</v>
      </c>
      <c r="EG81" s="982" t="s">
        <v>362</v>
      </c>
      <c r="EH81" s="983" t="s">
        <v>361</v>
      </c>
      <c r="EI81" s="984" t="s">
        <v>350</v>
      </c>
      <c r="EJ81" s="985" t="s">
        <v>363</v>
      </c>
      <c r="EK81" s="980"/>
      <c r="EL81" s="981" t="s">
        <v>325</v>
      </c>
      <c r="EM81" s="964"/>
      <c r="EN81" s="989">
        <f>COUNTIFS(J83:J102,$EL$20,K83:K102,"&lt;5",H83:H102,$EP$14)</f>
        <v>0</v>
      </c>
      <c r="EO81" s="989">
        <f>COUNTIFS(J81:J102,$EL$20,K81:K102,"&lt;5",I81:I102,$DS$14)</f>
        <v>0</v>
      </c>
      <c r="EP81" s="963"/>
      <c r="EQ81" s="964"/>
      <c r="ER81" s="966"/>
      <c r="ES81" s="966"/>
      <c r="ET81" s="989"/>
      <c r="EU81" s="1020"/>
    </row>
    <row r="82" spans="4:151" s="967" customFormat="1" ht="51" customHeight="1">
      <c r="D82" s="1733"/>
      <c r="E82" s="1737"/>
      <c r="F82" s="1738"/>
      <c r="G82" s="1739"/>
      <c r="H82" s="1741"/>
      <c r="I82" s="1743"/>
      <c r="J82" s="1746"/>
      <c r="K82" s="1747"/>
      <c r="L82" s="1371">
        <f>$L54</f>
        <v>45991</v>
      </c>
      <c r="M82" s="1372">
        <f>$M54</f>
        <v>45992</v>
      </c>
      <c r="N82" s="1372">
        <f>$N54</f>
        <v>45993</v>
      </c>
      <c r="O82" s="1372">
        <f>$O54</f>
        <v>45994</v>
      </c>
      <c r="P82" s="1372">
        <f>$P54</f>
        <v>45995</v>
      </c>
      <c r="Q82" s="1749"/>
      <c r="R82" s="1749"/>
      <c r="S82" s="1751"/>
      <c r="T82" s="1126"/>
      <c r="U82" s="1702"/>
      <c r="V82" s="1371">
        <f>L82</f>
        <v>45991</v>
      </c>
      <c r="W82" s="1372">
        <f>M82</f>
        <v>45992</v>
      </c>
      <c r="X82" s="1372">
        <f t="shared" ref="X82:Z82" si="75">N82</f>
        <v>45993</v>
      </c>
      <c r="Y82" s="1372">
        <f t="shared" si="75"/>
        <v>45994</v>
      </c>
      <c r="Z82" s="1373">
        <f t="shared" si="75"/>
        <v>45995</v>
      </c>
      <c r="AA82" s="966"/>
      <c r="AB82" s="966"/>
      <c r="AC82" s="966"/>
      <c r="AD82" s="966"/>
      <c r="AE82" s="966"/>
      <c r="AF82" s="966"/>
      <c r="AG82" s="966"/>
      <c r="AH82" s="966"/>
      <c r="AI82" s="966"/>
      <c r="AJ82" s="966"/>
      <c r="AK82" s="966"/>
      <c r="AL82" s="966"/>
      <c r="AM82" s="966"/>
      <c r="AN82" s="966"/>
      <c r="AO82" s="966"/>
      <c r="AP82" s="966"/>
      <c r="AQ82" s="966"/>
      <c r="AR82" s="966"/>
      <c r="AS82" s="966"/>
      <c r="AT82" s="966"/>
      <c r="AU82" s="966"/>
      <c r="AV82" s="966"/>
      <c r="AW82" s="966"/>
      <c r="AX82" s="966"/>
      <c r="AY82" s="966"/>
      <c r="AZ82" s="966"/>
      <c r="BA82" s="966"/>
      <c r="BB82" s="966"/>
      <c r="BC82" s="966"/>
      <c r="BD82" s="966"/>
      <c r="BE82" s="966"/>
      <c r="BF82" s="966"/>
      <c r="BG82" s="966"/>
      <c r="BH82" s="966"/>
      <c r="BI82" s="966"/>
      <c r="BJ82" s="966"/>
      <c r="BK82" s="966"/>
      <c r="BL82" s="966"/>
      <c r="BM82" s="966"/>
      <c r="BN82" s="966"/>
      <c r="BO82" s="966"/>
      <c r="BP82" s="966"/>
      <c r="BQ82" s="966"/>
      <c r="BR82" s="966"/>
      <c r="BS82" s="966"/>
      <c r="BT82" s="966"/>
      <c r="BU82" s="966"/>
      <c r="BV82" s="966"/>
      <c r="BW82" s="966"/>
      <c r="BX82" s="966"/>
      <c r="BY82" s="966"/>
      <c r="BZ82" s="966"/>
      <c r="CA82" s="966"/>
      <c r="CB82" s="966"/>
      <c r="CC82" s="966"/>
      <c r="CD82" s="966"/>
      <c r="CE82" s="966"/>
      <c r="CF82" s="966"/>
      <c r="CG82" s="966"/>
      <c r="CH82" s="966"/>
      <c r="CI82" s="966"/>
      <c r="CJ82" s="966"/>
      <c r="CK82" s="966"/>
      <c r="CL82" s="966"/>
      <c r="CM82" s="966"/>
      <c r="CN82" s="966"/>
      <c r="CO82" s="966"/>
      <c r="CP82" s="966"/>
      <c r="CQ82" s="966"/>
      <c r="CR82" s="966"/>
      <c r="CS82" s="966"/>
      <c r="CT82" s="966"/>
      <c r="CU82" s="966"/>
      <c r="CV82" s="966"/>
      <c r="CW82" s="966"/>
      <c r="CX82" s="966"/>
      <c r="CY82" s="966"/>
      <c r="CZ82" s="966"/>
      <c r="DA82" s="966"/>
      <c r="DB82" s="966"/>
      <c r="DC82" s="966"/>
      <c r="DD82" s="966"/>
      <c r="DE82" s="966"/>
      <c r="DF82" s="966"/>
      <c r="DG82" s="966"/>
      <c r="DH82" s="966"/>
      <c r="DI82" s="966"/>
      <c r="DJ82" s="966"/>
      <c r="DK82" s="966"/>
      <c r="DL82" s="966"/>
      <c r="DM82" s="962"/>
      <c r="DN82" s="964"/>
      <c r="DO82" s="975"/>
      <c r="DP82" s="964"/>
      <c r="DQ82" s="987"/>
      <c r="DR82" s="1021"/>
      <c r="DS82" s="966"/>
      <c r="DT82" s="988"/>
      <c r="DU82" s="987"/>
      <c r="DV82" s="1021"/>
      <c r="DW82" s="966"/>
      <c r="DX82" s="988"/>
      <c r="DY82" s="987"/>
      <c r="DZ82" s="1021"/>
      <c r="EA82" s="966"/>
      <c r="EB82" s="988"/>
      <c r="EC82" s="987"/>
      <c r="ED82" s="1021"/>
      <c r="EE82" s="966"/>
      <c r="EF82" s="988"/>
      <c r="EG82" s="987"/>
      <c r="EH82" s="1021"/>
      <c r="EI82" s="966"/>
      <c r="EJ82" s="988"/>
      <c r="EK82" s="980"/>
      <c r="EL82" s="981"/>
      <c r="EM82" s="964"/>
      <c r="EN82" s="989"/>
      <c r="EO82" s="989"/>
      <c r="EP82" s="963"/>
      <c r="EQ82" s="964"/>
      <c r="ER82" s="966"/>
      <c r="ES82" s="966"/>
      <c r="ET82" s="989"/>
      <c r="EU82" s="1020"/>
    </row>
    <row r="83" spans="4:151" s="967" customFormat="1" ht="51" customHeight="1">
      <c r="D83" s="1127">
        <v>1</v>
      </c>
      <c r="E83" s="1696"/>
      <c r="F83" s="1697"/>
      <c r="G83" s="1698"/>
      <c r="H83" s="1128"/>
      <c r="I83" s="1136"/>
      <c r="J83" s="1129"/>
      <c r="K83" s="1137"/>
      <c r="L83" s="1128"/>
      <c r="M83" s="1128"/>
      <c r="N83" s="1128"/>
      <c r="O83" s="1128"/>
      <c r="P83" s="1128"/>
      <c r="Q83" s="1259"/>
      <c r="R83" s="1272"/>
      <c r="S83" s="1261"/>
      <c r="T83" s="1130"/>
      <c r="U83" s="1127">
        <v>1</v>
      </c>
      <c r="V83" s="1128"/>
      <c r="W83" s="1128"/>
      <c r="X83" s="1128"/>
      <c r="Y83" s="1128"/>
      <c r="Z83" s="1131"/>
      <c r="AA83" s="1130"/>
      <c r="AB83" s="1130"/>
      <c r="AC83" s="1130"/>
      <c r="AD83" s="1130"/>
      <c r="AE83" s="1130"/>
      <c r="AF83" s="1130"/>
      <c r="AG83" s="1130"/>
      <c r="AH83" s="1130"/>
      <c r="AI83" s="1130"/>
      <c r="AJ83" s="1130"/>
      <c r="AK83" s="1130"/>
      <c r="AL83" s="1130"/>
      <c r="AM83" s="1130"/>
      <c r="AN83" s="1130"/>
      <c r="AO83" s="1130"/>
      <c r="AP83" s="1130"/>
      <c r="AQ83" s="1130"/>
      <c r="AR83" s="1130"/>
      <c r="AS83" s="1130"/>
      <c r="AT83" s="1130"/>
      <c r="AU83" s="1130"/>
      <c r="AV83" s="1130"/>
      <c r="AW83" s="1130"/>
      <c r="AX83" s="1130"/>
      <c r="AY83" s="1130"/>
      <c r="AZ83" s="1130"/>
      <c r="BA83" s="1130"/>
      <c r="BB83" s="1130"/>
      <c r="BC83" s="1130"/>
      <c r="BD83" s="1130"/>
      <c r="BE83" s="1130"/>
      <c r="BF83" s="1130"/>
      <c r="BG83" s="1130"/>
      <c r="BH83" s="1130"/>
      <c r="BI83" s="1130"/>
      <c r="BJ83" s="1130"/>
      <c r="BK83" s="1130"/>
      <c r="BL83" s="1130"/>
      <c r="BM83" s="1130"/>
      <c r="BN83" s="1130"/>
      <c r="BO83" s="1130"/>
      <c r="BP83" s="1130"/>
      <c r="BQ83" s="1130"/>
      <c r="BR83" s="1130"/>
      <c r="BS83" s="1130"/>
      <c r="BT83" s="1130"/>
      <c r="BU83" s="1130"/>
      <c r="BV83" s="1130"/>
      <c r="BW83" s="1130"/>
      <c r="BX83" s="1130"/>
      <c r="BY83" s="1130"/>
      <c r="BZ83" s="1130"/>
      <c r="CA83" s="1130"/>
      <c r="CB83" s="1130"/>
      <c r="CC83" s="1130"/>
      <c r="CD83" s="1130"/>
      <c r="CE83" s="1130"/>
      <c r="CF83" s="1130"/>
      <c r="CG83" s="1130"/>
      <c r="CH83" s="1130"/>
      <c r="CI83" s="1130"/>
      <c r="CJ83" s="1130"/>
      <c r="CK83" s="1130"/>
      <c r="CL83" s="1130"/>
      <c r="CM83" s="1130"/>
      <c r="CN83" s="1130"/>
      <c r="CO83" s="1130"/>
      <c r="CP83" s="1130"/>
      <c r="CQ83" s="1130"/>
      <c r="CR83" s="1130"/>
      <c r="CS83" s="1130"/>
      <c r="CT83" s="1130"/>
      <c r="CU83" s="1130"/>
      <c r="CV83" s="1130"/>
      <c r="CW83" s="1130"/>
      <c r="CX83" s="1130"/>
      <c r="CY83" s="1130"/>
      <c r="CZ83" s="1130"/>
      <c r="DA83" s="1130"/>
      <c r="DB83" s="1130"/>
      <c r="DC83" s="1130"/>
      <c r="DD83" s="1130"/>
      <c r="DE83" s="1130"/>
      <c r="DF83" s="1130"/>
      <c r="DG83" s="1130"/>
      <c r="DH83" s="1130"/>
      <c r="DI83" s="1130"/>
      <c r="DJ83" s="1130"/>
      <c r="DK83" s="1130"/>
      <c r="DL83" s="966"/>
      <c r="DM83" s="986">
        <f t="shared" ref="DM83:DM102" si="76">$F$79</f>
        <v>0</v>
      </c>
      <c r="DN83" s="966">
        <f t="shared" ref="DN83:DN102" si="77">H83</f>
        <v>0</v>
      </c>
      <c r="DO83" s="963">
        <f t="shared" ref="DO83:DO102" si="78">I83</f>
        <v>0</v>
      </c>
      <c r="DP83" s="966" t="e">
        <f t="array" ref="DP83">INDEX($DP$14:$DS$21,MATCH(DM83&amp;DN83&amp;DO83,$DP$14:$DP$21&amp;$DQ$14:$DQ$21&amp;$DR$14:$DR$21,0),4)</f>
        <v>#N/A</v>
      </c>
      <c r="DQ83" s="979">
        <f>COUNTIFS(L83:L102,$EP$13,DM83:DM102,$EL$14,Q83:Q102,$ER$7)-DQ84-DQ85</f>
        <v>0</v>
      </c>
      <c r="DR83" s="977">
        <f>COUNTIFS(L83:L102,$EP$13,DM83:DM102,$EL$14)-DQ83-DQ84-DR84-DR85-DQ85</f>
        <v>0</v>
      </c>
      <c r="DS83" s="977">
        <f>COUNTIFS(L83:L102,$EP$15,DM83:DM102,$EL$14,Q83:Q102,$ER$7)-DS84-DS85</f>
        <v>0</v>
      </c>
      <c r="DT83" s="978">
        <f>DT80-DS84-DS85-DS83-DT84-DT85</f>
        <v>0</v>
      </c>
      <c r="DU83" s="979">
        <f>COUNTIFS(M83:M102,$EP$13,DM83:DM102,$EL$14,Q83:Q102,$ER$7)-DU84-DU85</f>
        <v>0</v>
      </c>
      <c r="DV83" s="977">
        <f>COUNTIFS(M83:M102,$EP$13,DM83:DM102,$EL$14)-DU83-DU84-DU85-DV85-DV84</f>
        <v>0</v>
      </c>
      <c r="DW83" s="977">
        <f>COUNTIFS(M83:M102,$EP$15,DM83:DM102,$EL$14,Q83:Q102,$ER$7)-DW84-DW85</f>
        <v>0</v>
      </c>
      <c r="DX83" s="978">
        <f>DX80-DW84-DW85-DW83-DX84-DX85</f>
        <v>0</v>
      </c>
      <c r="DY83" s="987">
        <f>COUNTIFS($N83:$N102,$EP$13,$DM83:$DM102,$EL$14,$Q83:$Q102,$ER$7)-DY84-DY85</f>
        <v>0</v>
      </c>
      <c r="DZ83" s="966">
        <f>COUNTIFS($N83:$N102,$EP$13,$DM83:$DM102,$EL$14)-DY83-DY84-DY85-DZ85-DZ84</f>
        <v>0</v>
      </c>
      <c r="EA83" s="966">
        <f>COUNTIFS($N83:$N102,$EP$15,$DM83:$DM102,$EL$14,$Q83:$Q102,$ER$7)-EA84-EA85</f>
        <v>0</v>
      </c>
      <c r="EB83" s="988">
        <f t="shared" ref="EB83" si="79">EB80-EA84-EA85-EA83-EB84-EB85</f>
        <v>0</v>
      </c>
      <c r="EC83" s="987">
        <f>COUNTIFS($O83:$O102,$EP$13,$DM83:$DM102,$EL$14,$Q83:$Q102,$ER$7)-EC84-EC85</f>
        <v>0</v>
      </c>
      <c r="ED83" s="966">
        <f>COUNTIFS($O83:$O102,$EP$13,$DM83:$DM102,$EL$14)-EC83-EC84-EC85-ED85-ED84</f>
        <v>0</v>
      </c>
      <c r="EE83" s="966">
        <f>COUNTIFS($O83:$O102,$EP$15,$DM83:$DM102,$EL$14,$Q83:$Q102,$ER$7)-EE84-EE85</f>
        <v>0</v>
      </c>
      <c r="EF83" s="988">
        <f>EF80-EE84-EE85-EE83-EF84-EF85</f>
        <v>0</v>
      </c>
      <c r="EG83" s="987">
        <f>COUNTIFS($P83:$P102,$EP$13,$DM83:$DM102,$EL$14,$Q83:$Q102,$ER$7)-EG84-EG85</f>
        <v>0</v>
      </c>
      <c r="EH83" s="966">
        <f>COUNTIFS($P83:$P102,$EP$13,$DM83:$DM102,$EL$14)-EG83-EG84-EG85-EH85-EH84</f>
        <v>0</v>
      </c>
      <c r="EI83" s="966">
        <f>COUNTIFS($P83:$P102,$EP$15,$DM83:$DM102,$EL$14,$Q83:$Q102,$ER$7)-EI84-EI85</f>
        <v>0</v>
      </c>
      <c r="EJ83" s="988">
        <f>EJ80-EI84-EI85-EI83-EJ84-EJ85</f>
        <v>0</v>
      </c>
      <c r="EK83" s="980"/>
      <c r="EL83" s="981" t="s">
        <v>326</v>
      </c>
      <c r="EM83" s="964"/>
      <c r="EN83" s="989">
        <f>COUNTIFS(J83:J102,$EL$20,K83:K102,"&gt;4",H83:H102,$EP$14)</f>
        <v>0</v>
      </c>
      <c r="EO83" s="989">
        <f>COUNTIFS(J83:J102,$EL$20,K83:K102,"&gt;4",I83:I102,$DS$14)</f>
        <v>0</v>
      </c>
      <c r="EP83" s="963"/>
      <c r="EQ83" s="964"/>
      <c r="ER83" s="964"/>
      <c r="ES83" s="964"/>
      <c r="ET83" s="964"/>
    </row>
    <row r="84" spans="4:151" s="990" customFormat="1" ht="51" customHeight="1">
      <c r="D84" s="1132">
        <v>2</v>
      </c>
      <c r="E84" s="1696"/>
      <c r="F84" s="1697"/>
      <c r="G84" s="1698"/>
      <c r="H84" s="1128"/>
      <c r="I84" s="1136"/>
      <c r="J84" s="1129"/>
      <c r="K84" s="1137"/>
      <c r="L84" s="1128"/>
      <c r="M84" s="1128"/>
      <c r="N84" s="1128"/>
      <c r="O84" s="1128"/>
      <c r="P84" s="1128"/>
      <c r="Q84" s="1259"/>
      <c r="R84" s="1273"/>
      <c r="S84" s="1262"/>
      <c r="T84" s="1130"/>
      <c r="U84" s="1132">
        <v>2</v>
      </c>
      <c r="V84" s="1128"/>
      <c r="W84" s="1128"/>
      <c r="X84" s="1128"/>
      <c r="Y84" s="1128"/>
      <c r="Z84" s="1131"/>
      <c r="AA84" s="1130"/>
      <c r="AB84" s="1130"/>
      <c r="AC84" s="1130"/>
      <c r="AD84" s="1130"/>
      <c r="AE84" s="1130"/>
      <c r="AF84" s="1130"/>
      <c r="AG84" s="1130"/>
      <c r="AH84" s="1130"/>
      <c r="AI84" s="1130"/>
      <c r="AJ84" s="1130"/>
      <c r="AK84" s="1130"/>
      <c r="AL84" s="1130"/>
      <c r="AM84" s="1130"/>
      <c r="AN84" s="1130"/>
      <c r="AO84" s="1130"/>
      <c r="AP84" s="1130"/>
      <c r="AQ84" s="1130"/>
      <c r="AR84" s="1130"/>
      <c r="AS84" s="1130"/>
      <c r="AT84" s="1130"/>
      <c r="AU84" s="1130"/>
      <c r="AV84" s="1130"/>
      <c r="AW84" s="1130"/>
      <c r="AX84" s="1130"/>
      <c r="AY84" s="1130"/>
      <c r="AZ84" s="1130"/>
      <c r="BA84" s="1130"/>
      <c r="BB84" s="1130"/>
      <c r="BC84" s="1130"/>
      <c r="BD84" s="1130"/>
      <c r="BE84" s="1130"/>
      <c r="BF84" s="1130"/>
      <c r="BG84" s="1130"/>
      <c r="BH84" s="1130"/>
      <c r="BI84" s="1130"/>
      <c r="BJ84" s="1130"/>
      <c r="BK84" s="1130"/>
      <c r="BL84" s="1130"/>
      <c r="BM84" s="1130"/>
      <c r="BN84" s="1130"/>
      <c r="BO84" s="1130"/>
      <c r="BP84" s="1130"/>
      <c r="BQ84" s="1130"/>
      <c r="BR84" s="1130"/>
      <c r="BS84" s="1130"/>
      <c r="BT84" s="1130"/>
      <c r="BU84" s="1130"/>
      <c r="BV84" s="1130"/>
      <c r="BW84" s="1130"/>
      <c r="BX84" s="1130"/>
      <c r="BY84" s="1130"/>
      <c r="BZ84" s="1130"/>
      <c r="CA84" s="1130"/>
      <c r="CB84" s="1130"/>
      <c r="CC84" s="1130"/>
      <c r="CD84" s="1130"/>
      <c r="CE84" s="1130"/>
      <c r="CF84" s="1130"/>
      <c r="CG84" s="1130"/>
      <c r="CH84" s="1130"/>
      <c r="CI84" s="1130"/>
      <c r="CJ84" s="1130"/>
      <c r="CK84" s="1130"/>
      <c r="CL84" s="1130"/>
      <c r="CM84" s="1130"/>
      <c r="CN84" s="1130"/>
      <c r="CO84" s="1130"/>
      <c r="CP84" s="1130"/>
      <c r="CQ84" s="1130"/>
      <c r="CR84" s="1130"/>
      <c r="CS84" s="1130"/>
      <c r="CT84" s="1130"/>
      <c r="CU84" s="1130"/>
      <c r="CV84" s="1130"/>
      <c r="CW84" s="1130"/>
      <c r="CX84" s="1130"/>
      <c r="CY84" s="1130"/>
      <c r="CZ84" s="1130"/>
      <c r="DA84" s="1130"/>
      <c r="DB84" s="1130"/>
      <c r="DC84" s="1130"/>
      <c r="DD84" s="1130"/>
      <c r="DE84" s="1130"/>
      <c r="DF84" s="1130"/>
      <c r="DG84" s="1130"/>
      <c r="DH84" s="1130"/>
      <c r="DI84" s="1130"/>
      <c r="DJ84" s="1130"/>
      <c r="DK84" s="1130"/>
      <c r="DL84" s="966"/>
      <c r="DM84" s="986">
        <f t="shared" si="76"/>
        <v>0</v>
      </c>
      <c r="DN84" s="966">
        <f t="shared" si="77"/>
        <v>0</v>
      </c>
      <c r="DO84" s="963">
        <f t="shared" si="78"/>
        <v>0</v>
      </c>
      <c r="DP84" s="966" t="e">
        <f t="array" ref="DP84">INDEX($DP$14:$DS$21,MATCH(DM84&amp;DN84&amp;DO84,$DP$14:$DP$21&amp;$DQ$14:$DQ$21&amp;$DR$14:$DR$21,0),4)</f>
        <v>#N/A</v>
      </c>
      <c r="DQ84" s="1133">
        <f>COUNTIFS(L83:L102,$EO$13,DM83:DM102,$EL$14,R83:R102,$EP$7,Q83:Q102,$ER$7)</f>
        <v>0</v>
      </c>
      <c r="DR84" s="1134">
        <f>COUNTIFS(L83:L102,$EP$13,DM83:DM102,$EL$14,R83:R102,$EP$7)-DQ84</f>
        <v>0</v>
      </c>
      <c r="DS84" s="1134">
        <f>COUNTIFS(L83:L102,$EO$14,DM83:DM102,$EL$14,R83:R102,$EP$7,Q83:Q102,$ER$7)</f>
        <v>0</v>
      </c>
      <c r="DT84" s="1135">
        <f>COUNTIFS(L83:L102,$EO$14,DM83:DM102,$EL$14,R83:R102,$EP$7)-DS84</f>
        <v>0</v>
      </c>
      <c r="DU84" s="1133">
        <f>COUNTIFS(M83:M102,$EP$13,DM83:DM102,$EL$14,R83:R102,$EP$7,Q83:Q102,$ER$7)</f>
        <v>0</v>
      </c>
      <c r="DV84" s="1134">
        <f>COUNTIFS(M83:M102,$EP$13,DM83:DM102,$EL$14,R83:R102,$EP$7)-DU84</f>
        <v>0</v>
      </c>
      <c r="DW84" s="1134">
        <f>COUNTIFS(M83:M102,$EO$14,DM83:DM102,$EL$14,R83:R102,$EP$7,Q83:Q102,$ER$7)</f>
        <v>0</v>
      </c>
      <c r="DX84" s="1135">
        <f>COUNTIFS(M83:M102,$EO$14,DM83:DM102,$EL$14,R83:R102,$EP$7)-DW84</f>
        <v>0</v>
      </c>
      <c r="DY84" s="1133">
        <f>COUNTIFS($N83:$N102,$EP$13,$DM83:$DM102,$EL$14,$R83:$R102,$EP$7,$Q83:$Q102,$ER$7)</f>
        <v>0</v>
      </c>
      <c r="DZ84" s="1134">
        <f>COUNTIFS($N83:$N102,$EP$13,$DM83:$DM102,$EL$14,$R83:$R102,$EP$7)-DY84</f>
        <v>0</v>
      </c>
      <c r="EA84" s="1134">
        <f>COUNTIFS($N83:$N102,$EO$14,$DM83:$DM102,$EL$14,$R83:$R102,$EP$7,$Q83:$Q102,$ER$7)</f>
        <v>0</v>
      </c>
      <c r="EB84" s="1135">
        <f>COUNTIFS($N83:$N102,$EO$14,$DM83:$DM102,$EL$14,$R83:$R102,$EP$7)-EA84</f>
        <v>0</v>
      </c>
      <c r="EC84" s="1133">
        <f>COUNTIFS($O83:$O102,$EP$13,$DM83:$DM102,$EL$14,$R83:$R102,$EP$7,$Q83:$Q102,$ER$7)</f>
        <v>0</v>
      </c>
      <c r="ED84" s="1134">
        <f>COUNTIFS($O83:$O102,$EP$13,$DM83:$DM102,$EL$14,$R83:$R102,$EP$7)-EC84</f>
        <v>0</v>
      </c>
      <c r="EE84" s="1134">
        <f>COUNTIFS($O83:$O102,$EO$14,$DM83:$DM102,$EL$14,$R83:$R102,$EP$7,$Q83:$Q102,$ER$7)</f>
        <v>0</v>
      </c>
      <c r="EF84" s="1135">
        <f>COUNTIFS($O83:$O102,$EO$14,$DM83:$DM102,$EL$14,$R83:$R102,$EP$7)-EE84</f>
        <v>0</v>
      </c>
      <c r="EG84" s="1133">
        <f>COUNTIFS($P83:$P102,$EP$13,$DM83:$DM102,$EL$14,$R83:$R102,$EP$7,$Q83:$Q102,$ER$7)</f>
        <v>0</v>
      </c>
      <c r="EH84" s="1134">
        <f>COUNTIFS($P83:$P102,$EP$13,$DM83:$DM102,$EL$14,$R83:$R102,$EP$7)-EG84</f>
        <v>0</v>
      </c>
      <c r="EI84" s="1134">
        <f>COUNTIFS($P83:$P102,$EO$14,$DM83:$DM102,$EL$14,$R83:$R102,$EP$7,$Q83:$Q102,$ER$7)</f>
        <v>0</v>
      </c>
      <c r="EJ84" s="1135">
        <f>COUNTIFS($P83:$P102,$EO$14,$DM83:$DM102,$EL$14,$R83:$R102,$EP$7)-EI84</f>
        <v>0</v>
      </c>
      <c r="EK84" s="980" t="s">
        <v>749</v>
      </c>
      <c r="EL84" s="966"/>
      <c r="EM84" s="964"/>
      <c r="EN84" s="989">
        <f>COUNTIFS(J83:J102,$EL$21,K83:K102,"&lt;5",H83:H102,$DS$14)</f>
        <v>0</v>
      </c>
      <c r="EO84" s="989">
        <f>COUNTIFS(J83:J102,$EL$21,K83:K102,"&lt;5",I83:I102,$DS$14)</f>
        <v>0</v>
      </c>
      <c r="EP84" s="963"/>
      <c r="EQ84" s="964"/>
      <c r="ER84" s="964"/>
      <c r="ES84" s="964"/>
      <c r="ET84" s="964"/>
    </row>
    <row r="85" spans="4:151" s="990" customFormat="1" ht="51" customHeight="1">
      <c r="D85" s="1132">
        <v>3</v>
      </c>
      <c r="E85" s="1696"/>
      <c r="F85" s="1697"/>
      <c r="G85" s="1698"/>
      <c r="H85" s="1128"/>
      <c r="I85" s="1136"/>
      <c r="J85" s="1129"/>
      <c r="K85" s="1137"/>
      <c r="L85" s="1128"/>
      <c r="M85" s="1128"/>
      <c r="N85" s="1128"/>
      <c r="O85" s="1128"/>
      <c r="P85" s="1128"/>
      <c r="Q85" s="1259"/>
      <c r="R85" s="1273"/>
      <c r="S85" s="1262"/>
      <c r="T85" s="1130"/>
      <c r="U85" s="1132">
        <v>3</v>
      </c>
      <c r="V85" s="1128"/>
      <c r="W85" s="1128"/>
      <c r="X85" s="1128"/>
      <c r="Y85" s="1128"/>
      <c r="Z85" s="1131"/>
      <c r="AA85" s="1130"/>
      <c r="AB85" s="1130"/>
      <c r="AC85" s="1130"/>
      <c r="AD85" s="1130"/>
      <c r="AE85" s="1130"/>
      <c r="AF85" s="1130"/>
      <c r="AG85" s="1130"/>
      <c r="AH85" s="1130"/>
      <c r="AI85" s="1130"/>
      <c r="AJ85" s="1130"/>
      <c r="AK85" s="1130"/>
      <c r="AL85" s="1130"/>
      <c r="AM85" s="1130"/>
      <c r="AN85" s="1130"/>
      <c r="AO85" s="1130"/>
      <c r="AP85" s="1130"/>
      <c r="AQ85" s="1130"/>
      <c r="AR85" s="1130"/>
      <c r="AS85" s="1130"/>
      <c r="AT85" s="1130"/>
      <c r="AU85" s="1130"/>
      <c r="AV85" s="1130"/>
      <c r="AW85" s="1130"/>
      <c r="AX85" s="1130"/>
      <c r="AY85" s="1130"/>
      <c r="AZ85" s="1130"/>
      <c r="BA85" s="1130"/>
      <c r="BB85" s="1130"/>
      <c r="BC85" s="1130"/>
      <c r="BD85" s="1130"/>
      <c r="BE85" s="1130"/>
      <c r="BF85" s="1130"/>
      <c r="BG85" s="1130"/>
      <c r="BH85" s="1130"/>
      <c r="BI85" s="1130"/>
      <c r="BJ85" s="1130"/>
      <c r="BK85" s="1130"/>
      <c r="BL85" s="1130"/>
      <c r="BM85" s="1130"/>
      <c r="BN85" s="1130"/>
      <c r="BO85" s="1130"/>
      <c r="BP85" s="1130"/>
      <c r="BQ85" s="1130"/>
      <c r="BR85" s="1130"/>
      <c r="BS85" s="1130"/>
      <c r="BT85" s="1130"/>
      <c r="BU85" s="1130"/>
      <c r="BV85" s="1130"/>
      <c r="BW85" s="1130"/>
      <c r="BX85" s="1130"/>
      <c r="BY85" s="1130"/>
      <c r="BZ85" s="1130"/>
      <c r="CA85" s="1130"/>
      <c r="CB85" s="1130"/>
      <c r="CC85" s="1130"/>
      <c r="CD85" s="1130"/>
      <c r="CE85" s="1130"/>
      <c r="CF85" s="1130"/>
      <c r="CG85" s="1130"/>
      <c r="CH85" s="1130"/>
      <c r="CI85" s="1130"/>
      <c r="CJ85" s="1130"/>
      <c r="CK85" s="1130"/>
      <c r="CL85" s="1130"/>
      <c r="CM85" s="1130"/>
      <c r="CN85" s="1130"/>
      <c r="CO85" s="1130"/>
      <c r="CP85" s="1130"/>
      <c r="CQ85" s="1130"/>
      <c r="CR85" s="1130"/>
      <c r="CS85" s="1130"/>
      <c r="CT85" s="1130"/>
      <c r="CU85" s="1130"/>
      <c r="CV85" s="1130"/>
      <c r="CW85" s="1130"/>
      <c r="CX85" s="1130"/>
      <c r="CY85" s="1130"/>
      <c r="CZ85" s="1130"/>
      <c r="DA85" s="1130"/>
      <c r="DB85" s="1130"/>
      <c r="DC85" s="1130"/>
      <c r="DD85" s="1130"/>
      <c r="DE85" s="1130"/>
      <c r="DF85" s="1130"/>
      <c r="DG85" s="1130"/>
      <c r="DH85" s="1130"/>
      <c r="DI85" s="1130"/>
      <c r="DJ85" s="1130"/>
      <c r="DK85" s="1130"/>
      <c r="DL85" s="966"/>
      <c r="DM85" s="986">
        <f t="shared" si="76"/>
        <v>0</v>
      </c>
      <c r="DN85" s="966">
        <f t="shared" si="77"/>
        <v>0</v>
      </c>
      <c r="DO85" s="963">
        <f t="shared" si="78"/>
        <v>0</v>
      </c>
      <c r="DP85" s="966" t="e">
        <f t="array" ref="DP85">INDEX($DP$14:$DS$21,MATCH(DM85&amp;DN85&amp;DO85,$DP$14:$DP$21&amp;$DQ$14:$DQ$21&amp;$DR$14:$DR$21,0),4)</f>
        <v>#N/A</v>
      </c>
      <c r="DQ85" s="991">
        <f>COUNTIFS(L83:L102,$EO$13,DM83:DM102,$EL$14,R83:R102,$EP$8,Q83:Q102,$ER$7)</f>
        <v>0</v>
      </c>
      <c r="DR85" s="992">
        <f>COUNTIFS(L83:L102,$EO$13,DM83:DM102,$EL$14,R83:R102,$EP$8)-DQ85</f>
        <v>0</v>
      </c>
      <c r="DS85" s="992">
        <f>COUNTIFS(L83:L102,$EO$14,DM83:DM102,$EL$14,R83:R102,$EP$8,Q83:Q102,$ER$7)</f>
        <v>0</v>
      </c>
      <c r="DT85" s="993">
        <f>COUNTIFS(L83:L102,$EO$14,DM83:DM102,$EL$14,R83:R102,$EP$8)-DS85</f>
        <v>0</v>
      </c>
      <c r="DU85" s="991">
        <f>COUNTIFS(M83:M102,$EO$13,DM83:DM102,$EL$14,R83:R102,$EP$8,Q83:Q102,$ER$7)</f>
        <v>0</v>
      </c>
      <c r="DV85" s="992">
        <f>COUNTIFS(M83:M102,$EO$13,DM83:DM102,$EL$14,R83:R102,$EP$8)-DU85</f>
        <v>0</v>
      </c>
      <c r="DW85" s="992">
        <f>COUNTIFS(M83:M102,$EO$14,DM83:DM102,$EL$14,R83:R102,$EP$8,Q83:Q102,$ER$7)</f>
        <v>0</v>
      </c>
      <c r="DX85" s="993">
        <f>COUNTIFS(M83:M102,$EO$14,DM83:DM102,$EL$14,R83:R102,$EP$8)-DW85</f>
        <v>0</v>
      </c>
      <c r="DY85" s="991">
        <f>COUNTIFS($N83:$N102,$EO$13,$DM83:$DM102,$EL$14,$R83:$R102,$EP$8,$Q83:$Q102,$ER$7)</f>
        <v>0</v>
      </c>
      <c r="DZ85" s="992">
        <f>COUNTIFS($N83:$N102,$EO$13,$DM83:$DM102,$EL$14,$R83:$R102,$EP$8)-DY85</f>
        <v>0</v>
      </c>
      <c r="EA85" s="992">
        <f>COUNTIFS($N83:$N102,$EO$14,$DM83:$DM102,$EL$14,$R83:$R102,$EP$8,$Q83:$Q102,$ER$7)</f>
        <v>0</v>
      </c>
      <c r="EB85" s="993">
        <f>COUNTIFS($N83:$N102,$EO$14,$DM83:$DM102,$EL$14,$R83:$R102,$EP$8)-EA85</f>
        <v>0</v>
      </c>
      <c r="EC85" s="991">
        <f>COUNTIFS($O83:$O102,$EO$13,$DM83:$DM102,$EL$14,$R83:$R102,$EP$8,$Q83:$Q102,$ER$7)</f>
        <v>0</v>
      </c>
      <c r="ED85" s="992">
        <f>COUNTIFS($O83:$O102,$EO$13,$DM83:$DM102,$EL$14,$R83:$R102,$EP$8)-EC85</f>
        <v>0</v>
      </c>
      <c r="EE85" s="992">
        <f>COUNTIFS($O83:$O102,$EO$14,$DM83:$DM102,$EL$14,$R83:$R102,$EP$8,$Q83:$Q102,$ER$7)</f>
        <v>0</v>
      </c>
      <c r="EF85" s="993">
        <f>COUNTIFS($O83:$O102,$EO$14,$DM83:$DM102,$EL$14,$R83:$R102,$EP$8)-EE85</f>
        <v>0</v>
      </c>
      <c r="EG85" s="991">
        <f>COUNTIFS($P83:$P102,$EO$13,$DM83:$DM102,$EL$14,$R83:$R102,$EP$8,$Q83:$Q102,$ER$7)</f>
        <v>0</v>
      </c>
      <c r="EH85" s="992">
        <f>COUNTIFS($P83:$P102,$EO$13,$DM83:$DM102,$EL$14,$R83:$R102,$EP$8)-EG85</f>
        <v>0</v>
      </c>
      <c r="EI85" s="992">
        <f>COUNTIFS($P83:$P102,$EO$14,$DM83:$DM102,$EL$14,$R83:$R102,$EP$8,$Q83:$Q102,$ER$7)</f>
        <v>0</v>
      </c>
      <c r="EJ85" s="993">
        <f>COUNTIFS($P83:$P102,$EO$14,$DM83:$DM102,$EL$14,$R83:$R102,$EP$8)-EI85</f>
        <v>0</v>
      </c>
      <c r="EK85" s="980" t="s">
        <v>747</v>
      </c>
      <c r="EL85" s="966"/>
      <c r="EM85" s="964"/>
      <c r="EN85" s="989">
        <f>COUNTIFS(J83:J102,$EL$22,K83:K102,"&lt;5",H83:H102,$DS$14)</f>
        <v>0</v>
      </c>
      <c r="EO85" s="989">
        <f>COUNTIFS(J83:J102,$EL$22,K83:K102,"&lt;5",I83:I102,$DS$14)</f>
        <v>0</v>
      </c>
      <c r="EP85" s="963"/>
      <c r="EQ85" s="964"/>
      <c r="ER85" s="964"/>
      <c r="ES85" s="964"/>
      <c r="ET85" s="964"/>
    </row>
    <row r="86" spans="4:151" s="990" customFormat="1" ht="51" customHeight="1">
      <c r="D86" s="1132">
        <v>4</v>
      </c>
      <c r="E86" s="1696"/>
      <c r="F86" s="1697"/>
      <c r="G86" s="1698"/>
      <c r="H86" s="1128"/>
      <c r="I86" s="1136"/>
      <c r="J86" s="1129"/>
      <c r="K86" s="1137"/>
      <c r="L86" s="1128"/>
      <c r="M86" s="1128"/>
      <c r="N86" s="1128"/>
      <c r="O86" s="1128"/>
      <c r="P86" s="1128"/>
      <c r="Q86" s="1259"/>
      <c r="R86" s="1273"/>
      <c r="S86" s="1262"/>
      <c r="T86" s="1130"/>
      <c r="U86" s="1132">
        <v>4</v>
      </c>
      <c r="V86" s="1128"/>
      <c r="W86" s="1128"/>
      <c r="X86" s="1128"/>
      <c r="Y86" s="1128"/>
      <c r="Z86" s="1131"/>
      <c r="AA86" s="1130"/>
      <c r="AB86" s="1130"/>
      <c r="AC86" s="1130"/>
      <c r="AD86" s="1130"/>
      <c r="AE86" s="1130"/>
      <c r="AF86" s="1130"/>
      <c r="AG86" s="1130"/>
      <c r="AH86" s="1130"/>
      <c r="AI86" s="1130"/>
      <c r="AJ86" s="1130"/>
      <c r="AK86" s="1130"/>
      <c r="AL86" s="1130"/>
      <c r="AM86" s="1130"/>
      <c r="AN86" s="1130"/>
      <c r="AO86" s="1130"/>
      <c r="AP86" s="1130"/>
      <c r="AQ86" s="1130"/>
      <c r="AR86" s="1130"/>
      <c r="AS86" s="1130"/>
      <c r="AT86" s="1130"/>
      <c r="AU86" s="1130"/>
      <c r="AV86" s="1130"/>
      <c r="AW86" s="1130"/>
      <c r="AX86" s="1130"/>
      <c r="AY86" s="1130"/>
      <c r="AZ86" s="1130"/>
      <c r="BA86" s="1130"/>
      <c r="BB86" s="1130"/>
      <c r="BC86" s="1130"/>
      <c r="BD86" s="1130"/>
      <c r="BE86" s="1130"/>
      <c r="BF86" s="1130"/>
      <c r="BG86" s="1130"/>
      <c r="BH86" s="1130"/>
      <c r="BI86" s="1130"/>
      <c r="BJ86" s="1130"/>
      <c r="BK86" s="1130"/>
      <c r="BL86" s="1130"/>
      <c r="BM86" s="1130"/>
      <c r="BN86" s="1130"/>
      <c r="BO86" s="1130"/>
      <c r="BP86" s="1130"/>
      <c r="BQ86" s="1130"/>
      <c r="BR86" s="1130"/>
      <c r="BS86" s="1130"/>
      <c r="BT86" s="1130"/>
      <c r="BU86" s="1130"/>
      <c r="BV86" s="1130"/>
      <c r="BW86" s="1130"/>
      <c r="BX86" s="1130"/>
      <c r="BY86" s="1130"/>
      <c r="BZ86" s="1130"/>
      <c r="CA86" s="1130"/>
      <c r="CB86" s="1130"/>
      <c r="CC86" s="1130"/>
      <c r="CD86" s="1130"/>
      <c r="CE86" s="1130"/>
      <c r="CF86" s="1130"/>
      <c r="CG86" s="1130"/>
      <c r="CH86" s="1130"/>
      <c r="CI86" s="1130"/>
      <c r="CJ86" s="1130"/>
      <c r="CK86" s="1130"/>
      <c r="CL86" s="1130"/>
      <c r="CM86" s="1130"/>
      <c r="CN86" s="1130"/>
      <c r="CO86" s="1130"/>
      <c r="CP86" s="1130"/>
      <c r="CQ86" s="1130"/>
      <c r="CR86" s="1130"/>
      <c r="CS86" s="1130"/>
      <c r="CT86" s="1130"/>
      <c r="CU86" s="1130"/>
      <c r="CV86" s="1130"/>
      <c r="CW86" s="1130"/>
      <c r="CX86" s="1130"/>
      <c r="CY86" s="1130"/>
      <c r="CZ86" s="1130"/>
      <c r="DA86" s="1130"/>
      <c r="DB86" s="1130"/>
      <c r="DC86" s="1130"/>
      <c r="DD86" s="1130"/>
      <c r="DE86" s="1130"/>
      <c r="DF86" s="1130"/>
      <c r="DG86" s="1130"/>
      <c r="DH86" s="1130"/>
      <c r="DI86" s="1130"/>
      <c r="DJ86" s="1130"/>
      <c r="DK86" s="1130"/>
      <c r="DL86" s="966"/>
      <c r="DM86" s="986">
        <f t="shared" si="76"/>
        <v>0</v>
      </c>
      <c r="DN86" s="966">
        <f t="shared" si="77"/>
        <v>0</v>
      </c>
      <c r="DO86" s="963">
        <f t="shared" si="78"/>
        <v>0</v>
      </c>
      <c r="DP86" s="966" t="e">
        <f t="array" ref="DP86">INDEX($DP$14:$DS$21,MATCH(DM86&amp;DN86&amp;DO86,$DP$14:$DP$21&amp;$DQ$14:$DQ$21&amp;$DR$14:$DR$21,0),4)</f>
        <v>#N/A</v>
      </c>
      <c r="DQ86" s="994">
        <f>SUM(DQ83:DQ85)</f>
        <v>0</v>
      </c>
      <c r="DR86" s="963">
        <f>SUM(DR83:DR85)</f>
        <v>0</v>
      </c>
      <c r="DS86" s="963">
        <f>SUM(DS83:DS85)</f>
        <v>0</v>
      </c>
      <c r="DT86" s="988">
        <f>SUM(DT83:DT85)</f>
        <v>0</v>
      </c>
      <c r="DU86" s="994">
        <f>SUM(DU83:DU85)</f>
        <v>0</v>
      </c>
      <c r="DV86" s="963">
        <f>SUM(DV81:DV85)</f>
        <v>0</v>
      </c>
      <c r="DW86" s="963">
        <f>SUM(DW81:DW85)</f>
        <v>0</v>
      </c>
      <c r="DX86" s="988">
        <f>SUM(DX83:DX85)</f>
        <v>0</v>
      </c>
      <c r="DY86" s="994">
        <f t="shared" ref="DY86" si="80">SUM(DY83:DY85)</f>
        <v>0</v>
      </c>
      <c r="DZ86" s="963">
        <f t="shared" ref="DZ86" si="81">SUM(DZ81:DZ85)</f>
        <v>0</v>
      </c>
      <c r="EA86" s="963">
        <f t="shared" ref="EA86" si="82">SUM(EA81:EA85)</f>
        <v>0</v>
      </c>
      <c r="EB86" s="988">
        <f t="shared" ref="EB86" si="83">SUM(EB83:EB85)</f>
        <v>0</v>
      </c>
      <c r="EC86" s="994">
        <f>SUM(EC83:EC85)</f>
        <v>0</v>
      </c>
      <c r="ED86" s="963">
        <f>SUM(ED81:ED85)</f>
        <v>0</v>
      </c>
      <c r="EE86" s="963">
        <f>SUM(EE81:EE85)</f>
        <v>0</v>
      </c>
      <c r="EF86" s="988">
        <f>SUM(EF83:EF85)</f>
        <v>0</v>
      </c>
      <c r="EG86" s="994">
        <f>SUM(EG83:EG85)</f>
        <v>0</v>
      </c>
      <c r="EH86" s="963">
        <f>SUM(EH81:EH85)</f>
        <v>0</v>
      </c>
      <c r="EI86" s="963">
        <f>SUM(EI81:EI85)</f>
        <v>0</v>
      </c>
      <c r="EJ86" s="988">
        <f>SUM(EJ83:EJ85)</f>
        <v>0</v>
      </c>
      <c r="EK86" s="980"/>
      <c r="EL86" s="966"/>
      <c r="EM86" s="964"/>
      <c r="EN86" s="989">
        <f>SUM(EN83:EN85)</f>
        <v>0</v>
      </c>
      <c r="EO86" s="989">
        <f>SUM(EO83:EO85)</f>
        <v>0</v>
      </c>
      <c r="EP86" s="963"/>
      <c r="EQ86" s="964"/>
      <c r="ER86" s="964"/>
      <c r="ES86" s="964"/>
      <c r="ET86" s="964"/>
    </row>
    <row r="87" spans="4:151" s="990" customFormat="1" ht="51" customHeight="1">
      <c r="D87" s="1132">
        <v>5</v>
      </c>
      <c r="E87" s="1696"/>
      <c r="F87" s="1697"/>
      <c r="G87" s="1698"/>
      <c r="H87" s="1128"/>
      <c r="I87" s="1136"/>
      <c r="J87" s="1129"/>
      <c r="K87" s="1137"/>
      <c r="L87" s="1128"/>
      <c r="M87" s="1128"/>
      <c r="N87" s="1128"/>
      <c r="O87" s="1128"/>
      <c r="P87" s="1128"/>
      <c r="Q87" s="1259"/>
      <c r="R87" s="1273"/>
      <c r="S87" s="1262"/>
      <c r="T87" s="1138"/>
      <c r="U87" s="1132">
        <v>5</v>
      </c>
      <c r="V87" s="1128"/>
      <c r="W87" s="1128"/>
      <c r="X87" s="1128"/>
      <c r="Y87" s="1128"/>
      <c r="Z87" s="1131"/>
      <c r="AA87" s="1130"/>
      <c r="AB87" s="1130"/>
      <c r="AC87" s="1130"/>
      <c r="AD87" s="1130"/>
      <c r="AE87" s="1130"/>
      <c r="AF87" s="1130"/>
      <c r="AG87" s="1130"/>
      <c r="AH87" s="1130"/>
      <c r="AI87" s="1130"/>
      <c r="AJ87" s="1130"/>
      <c r="AK87" s="1130"/>
      <c r="AL87" s="1130"/>
      <c r="AM87" s="1130"/>
      <c r="AN87" s="1130"/>
      <c r="AO87" s="1130"/>
      <c r="AP87" s="1130"/>
      <c r="AQ87" s="1130"/>
      <c r="AR87" s="1130"/>
      <c r="AS87" s="1130"/>
      <c r="AT87" s="1130"/>
      <c r="AU87" s="1130"/>
      <c r="AV87" s="1130"/>
      <c r="AW87" s="1130"/>
      <c r="AX87" s="1130"/>
      <c r="AY87" s="1130"/>
      <c r="AZ87" s="1130"/>
      <c r="BA87" s="1130"/>
      <c r="BB87" s="1130"/>
      <c r="BC87" s="1130"/>
      <c r="BD87" s="1130"/>
      <c r="BE87" s="1130"/>
      <c r="BF87" s="1130"/>
      <c r="BG87" s="1130"/>
      <c r="BH87" s="1130"/>
      <c r="BI87" s="1130"/>
      <c r="BJ87" s="1130"/>
      <c r="BK87" s="1130"/>
      <c r="BL87" s="1130"/>
      <c r="BM87" s="1130"/>
      <c r="BN87" s="1130"/>
      <c r="BO87" s="1130"/>
      <c r="BP87" s="1130"/>
      <c r="BQ87" s="1130"/>
      <c r="BR87" s="1130"/>
      <c r="BS87" s="1130"/>
      <c r="BT87" s="1130"/>
      <c r="BU87" s="1130"/>
      <c r="BV87" s="1130"/>
      <c r="BW87" s="1130"/>
      <c r="BX87" s="1130"/>
      <c r="BY87" s="1130"/>
      <c r="BZ87" s="1130"/>
      <c r="CA87" s="1130"/>
      <c r="CB87" s="1130"/>
      <c r="CC87" s="1130"/>
      <c r="CD87" s="1130"/>
      <c r="CE87" s="1130"/>
      <c r="CF87" s="1130"/>
      <c r="CG87" s="1130"/>
      <c r="CH87" s="1130"/>
      <c r="CI87" s="1130"/>
      <c r="CJ87" s="1130"/>
      <c r="CK87" s="1130"/>
      <c r="CL87" s="1130"/>
      <c r="CM87" s="1130"/>
      <c r="CN87" s="1130"/>
      <c r="CO87" s="1130"/>
      <c r="CP87" s="1130"/>
      <c r="CQ87" s="1130"/>
      <c r="CR87" s="1130"/>
      <c r="CS87" s="1130"/>
      <c r="CT87" s="1130"/>
      <c r="CU87" s="1130"/>
      <c r="CV87" s="1130"/>
      <c r="CW87" s="1130"/>
      <c r="CX87" s="1130"/>
      <c r="CY87" s="1130"/>
      <c r="CZ87" s="1130"/>
      <c r="DA87" s="1130"/>
      <c r="DB87" s="1130"/>
      <c r="DC87" s="1130"/>
      <c r="DD87" s="1130"/>
      <c r="DE87" s="1130"/>
      <c r="DF87" s="1130"/>
      <c r="DG87" s="1130"/>
      <c r="DH87" s="1130"/>
      <c r="DI87" s="1130"/>
      <c r="DJ87" s="1130"/>
      <c r="DK87" s="1130"/>
      <c r="DL87" s="966"/>
      <c r="DM87" s="986">
        <f t="shared" si="76"/>
        <v>0</v>
      </c>
      <c r="DN87" s="966">
        <f t="shared" si="77"/>
        <v>0</v>
      </c>
      <c r="DO87" s="963">
        <f t="shared" si="78"/>
        <v>0</v>
      </c>
      <c r="DP87" s="966" t="e">
        <f t="array" ref="DP87">INDEX($DP$14:$DS$21,MATCH(DM87&amp;DN87&amp;DO87,$DP$14:$DP$21&amp;$DQ$14:$DQ$21&amp;$DR$14:$DR$21,0),4)</f>
        <v>#N/A</v>
      </c>
      <c r="DQ87" s="1722">
        <f>SUM(DQ86:DT86)</f>
        <v>0</v>
      </c>
      <c r="DR87" s="1723"/>
      <c r="DS87" s="1723"/>
      <c r="DT87" s="1724"/>
      <c r="DU87" s="1722">
        <f>SUM(DU86:DX86)</f>
        <v>0</v>
      </c>
      <c r="DV87" s="1723"/>
      <c r="DW87" s="1723"/>
      <c r="DX87" s="1724"/>
      <c r="DY87" s="1722">
        <f t="shared" ref="DY87" si="84">SUM(DY86:EB86)</f>
        <v>0</v>
      </c>
      <c r="DZ87" s="1723"/>
      <c r="EA87" s="1723"/>
      <c r="EB87" s="1724"/>
      <c r="EC87" s="1722">
        <f>SUM(EC86:EF86)</f>
        <v>0</v>
      </c>
      <c r="ED87" s="1723"/>
      <c r="EE87" s="1723"/>
      <c r="EF87" s="1724"/>
      <c r="EG87" s="1722">
        <f>SUM(EG86:EJ86)</f>
        <v>0</v>
      </c>
      <c r="EH87" s="1723"/>
      <c r="EI87" s="1723"/>
      <c r="EJ87" s="1724"/>
      <c r="EK87" s="964"/>
      <c r="EL87" s="966"/>
      <c r="EM87" s="966"/>
      <c r="EN87" s="964"/>
      <c r="EO87" s="964"/>
      <c r="EP87" s="963"/>
      <c r="EQ87" s="964"/>
      <c r="ER87" s="964"/>
      <c r="ES87" s="964"/>
      <c r="ET87" s="964"/>
    </row>
    <row r="88" spans="4:151" s="990" customFormat="1" ht="51" customHeight="1">
      <c r="D88" s="1132">
        <v>6</v>
      </c>
      <c r="E88" s="1696"/>
      <c r="F88" s="1697"/>
      <c r="G88" s="1698"/>
      <c r="H88" s="1128"/>
      <c r="I88" s="1136"/>
      <c r="J88" s="1129"/>
      <c r="K88" s="1137"/>
      <c r="L88" s="1128"/>
      <c r="M88" s="1128"/>
      <c r="N88" s="1128"/>
      <c r="O88" s="1128"/>
      <c r="P88" s="1128"/>
      <c r="Q88" s="1259"/>
      <c r="R88" s="1273"/>
      <c r="S88" s="1262"/>
      <c r="T88" s="1130"/>
      <c r="U88" s="1132">
        <v>6</v>
      </c>
      <c r="V88" s="1128"/>
      <c r="W88" s="1128"/>
      <c r="X88" s="1128"/>
      <c r="Y88" s="1128"/>
      <c r="Z88" s="1131"/>
      <c r="AA88" s="1130"/>
      <c r="AB88" s="1130"/>
      <c r="AC88" s="1130"/>
      <c r="AD88" s="1130"/>
      <c r="AE88" s="1130"/>
      <c r="AF88" s="1130"/>
      <c r="AG88" s="1130"/>
      <c r="AH88" s="1130"/>
      <c r="AI88" s="1130"/>
      <c r="AJ88" s="1130"/>
      <c r="AK88" s="1130"/>
      <c r="AL88" s="1130"/>
      <c r="AM88" s="1130"/>
      <c r="AN88" s="1130"/>
      <c r="AO88" s="1130"/>
      <c r="AP88" s="1130"/>
      <c r="AQ88" s="1130"/>
      <c r="AR88" s="1130"/>
      <c r="AS88" s="1130"/>
      <c r="AT88" s="1130"/>
      <c r="AU88" s="1130"/>
      <c r="AV88" s="1130"/>
      <c r="AW88" s="1130"/>
      <c r="AX88" s="1130"/>
      <c r="AY88" s="1130"/>
      <c r="AZ88" s="1130"/>
      <c r="BA88" s="1130"/>
      <c r="BB88" s="1130"/>
      <c r="BC88" s="1130"/>
      <c r="BD88" s="1130"/>
      <c r="BE88" s="1130"/>
      <c r="BF88" s="1130"/>
      <c r="BG88" s="1130"/>
      <c r="BH88" s="1130"/>
      <c r="BI88" s="1130"/>
      <c r="BJ88" s="1130"/>
      <c r="BK88" s="1130"/>
      <c r="BL88" s="1130"/>
      <c r="BM88" s="1130"/>
      <c r="BN88" s="1130"/>
      <c r="BO88" s="1130"/>
      <c r="BP88" s="1130"/>
      <c r="BQ88" s="1130"/>
      <c r="BR88" s="1130"/>
      <c r="BS88" s="1130"/>
      <c r="BT88" s="1130"/>
      <c r="BU88" s="1130"/>
      <c r="BV88" s="1130"/>
      <c r="BW88" s="1130"/>
      <c r="BX88" s="1130"/>
      <c r="BY88" s="1130"/>
      <c r="BZ88" s="1130"/>
      <c r="CA88" s="1130"/>
      <c r="CB88" s="1130"/>
      <c r="CC88" s="1130"/>
      <c r="CD88" s="1130"/>
      <c r="CE88" s="1130"/>
      <c r="CF88" s="1130"/>
      <c r="CG88" s="1130"/>
      <c r="CH88" s="1130"/>
      <c r="CI88" s="1130"/>
      <c r="CJ88" s="1130"/>
      <c r="CK88" s="1130"/>
      <c r="CL88" s="1130"/>
      <c r="CM88" s="1130"/>
      <c r="CN88" s="1130"/>
      <c r="CO88" s="1130"/>
      <c r="CP88" s="1130"/>
      <c r="CQ88" s="1130"/>
      <c r="CR88" s="1130"/>
      <c r="CS88" s="1130"/>
      <c r="CT88" s="1130"/>
      <c r="CU88" s="1130"/>
      <c r="CV88" s="1130"/>
      <c r="CW88" s="1130"/>
      <c r="CX88" s="1130"/>
      <c r="CY88" s="1130"/>
      <c r="CZ88" s="1130"/>
      <c r="DA88" s="1130"/>
      <c r="DB88" s="1130"/>
      <c r="DC88" s="1130"/>
      <c r="DD88" s="1130"/>
      <c r="DE88" s="1130"/>
      <c r="DF88" s="1130"/>
      <c r="DG88" s="1130"/>
      <c r="DH88" s="1130"/>
      <c r="DI88" s="1130"/>
      <c r="DJ88" s="1130"/>
      <c r="DK88" s="1130"/>
      <c r="DL88" s="966"/>
      <c r="DM88" s="986">
        <f t="shared" si="76"/>
        <v>0</v>
      </c>
      <c r="DN88" s="966">
        <f t="shared" si="77"/>
        <v>0</v>
      </c>
      <c r="DO88" s="963">
        <f t="shared" si="78"/>
        <v>0</v>
      </c>
      <c r="DP88" s="966" t="e">
        <f t="array" ref="DP88">INDEX($DP$14:$DS$21,MATCH(DM88&amp;DN88&amp;DO88,$DP$14:$DP$21&amp;$DQ$14:$DQ$21&amp;$DR$14:$DR$21,0),4)</f>
        <v>#N/A</v>
      </c>
      <c r="DQ88" s="995">
        <f>COUNTIFS(H83:H102,$EQ$14,DM83:DM102,$EL$14,Q83:Q102,$ER$7)</f>
        <v>0</v>
      </c>
      <c r="DR88" s="996">
        <f>COUNTIFS(I83:I102,$EQ$14,DM83:DM102,$EL$14,Q83:Q102,$ER$7)</f>
        <v>0</v>
      </c>
      <c r="DS88" s="996">
        <f>COUNTIFS(H83:H102,$EQ$14,DM83:DM102,$EL$14)-DQ88</f>
        <v>0</v>
      </c>
      <c r="DT88" s="997">
        <f>COUNTIFS(I83:I102,$EQ$14,DM83:DM102,$EL$14)-DR88</f>
        <v>0</v>
      </c>
      <c r="DU88" s="998"/>
      <c r="DV88" s="999"/>
      <c r="DW88" s="980"/>
      <c r="DX88" s="1000"/>
      <c r="DY88" s="998"/>
      <c r="DZ88" s="999"/>
      <c r="EA88" s="980"/>
      <c r="EB88" s="1000"/>
      <c r="EC88" s="998"/>
      <c r="ED88" s="999"/>
      <c r="EE88" s="980"/>
      <c r="EF88" s="1000"/>
      <c r="EG88" s="998"/>
      <c r="EH88" s="999"/>
      <c r="EI88" s="980"/>
      <c r="EJ88" s="1000"/>
      <c r="EK88" s="964"/>
      <c r="EL88" s="966"/>
      <c r="EM88" s="966"/>
      <c r="EN88" s="964"/>
      <c r="EO88" s="964"/>
      <c r="EP88" s="963"/>
      <c r="EQ88" s="964"/>
      <c r="ER88" s="964"/>
      <c r="ES88" s="964"/>
      <c r="ET88" s="964"/>
    </row>
    <row r="89" spans="4:151" s="990" customFormat="1" ht="51" customHeight="1">
      <c r="D89" s="1132">
        <v>7</v>
      </c>
      <c r="E89" s="1696"/>
      <c r="F89" s="1697"/>
      <c r="G89" s="1698"/>
      <c r="H89" s="1128"/>
      <c r="I89" s="1136"/>
      <c r="J89" s="1129"/>
      <c r="K89" s="1137"/>
      <c r="L89" s="1128"/>
      <c r="M89" s="1128"/>
      <c r="N89" s="1128"/>
      <c r="O89" s="1128"/>
      <c r="P89" s="1128"/>
      <c r="Q89" s="1259"/>
      <c r="R89" s="1273"/>
      <c r="S89" s="1262"/>
      <c r="T89" s="1130"/>
      <c r="U89" s="1132">
        <v>7</v>
      </c>
      <c r="V89" s="1128"/>
      <c r="W89" s="1128"/>
      <c r="X89" s="1128"/>
      <c r="Y89" s="1128"/>
      <c r="Z89" s="1131"/>
      <c r="AA89" s="1130"/>
      <c r="AB89" s="1130"/>
      <c r="AC89" s="1130"/>
      <c r="AD89" s="1130"/>
      <c r="AE89" s="1130"/>
      <c r="AF89" s="1130"/>
      <c r="AG89" s="1130"/>
      <c r="AH89" s="1130"/>
      <c r="AI89" s="1130"/>
      <c r="AJ89" s="1130"/>
      <c r="AK89" s="1130"/>
      <c r="AL89" s="1130"/>
      <c r="AM89" s="1130"/>
      <c r="AN89" s="1130"/>
      <c r="AO89" s="1130"/>
      <c r="AP89" s="1130"/>
      <c r="AQ89" s="1130"/>
      <c r="AR89" s="1130"/>
      <c r="AS89" s="1130"/>
      <c r="AT89" s="1130"/>
      <c r="AU89" s="1130"/>
      <c r="AV89" s="1130"/>
      <c r="AW89" s="1130"/>
      <c r="AX89" s="1130"/>
      <c r="AY89" s="1130"/>
      <c r="AZ89" s="1130"/>
      <c r="BA89" s="1130"/>
      <c r="BB89" s="1130"/>
      <c r="BC89" s="1130"/>
      <c r="BD89" s="1130"/>
      <c r="BE89" s="1130"/>
      <c r="BF89" s="1130"/>
      <c r="BG89" s="1130"/>
      <c r="BH89" s="1130"/>
      <c r="BI89" s="1130"/>
      <c r="BJ89" s="1130"/>
      <c r="BK89" s="1130"/>
      <c r="BL89" s="1130"/>
      <c r="BM89" s="1130"/>
      <c r="BN89" s="1130"/>
      <c r="BO89" s="1130"/>
      <c r="BP89" s="1130"/>
      <c r="BQ89" s="1130"/>
      <c r="BR89" s="1130"/>
      <c r="BS89" s="1130"/>
      <c r="BT89" s="1130"/>
      <c r="BU89" s="1130"/>
      <c r="BV89" s="1130"/>
      <c r="BW89" s="1130"/>
      <c r="BX89" s="1130"/>
      <c r="BY89" s="1130"/>
      <c r="BZ89" s="1130"/>
      <c r="CA89" s="1130"/>
      <c r="CB89" s="1130"/>
      <c r="CC89" s="1130"/>
      <c r="CD89" s="1130"/>
      <c r="CE89" s="1130"/>
      <c r="CF89" s="1130"/>
      <c r="CG89" s="1130"/>
      <c r="CH89" s="1130"/>
      <c r="CI89" s="1130"/>
      <c r="CJ89" s="1130"/>
      <c r="CK89" s="1130"/>
      <c r="CL89" s="1130"/>
      <c r="CM89" s="1130"/>
      <c r="CN89" s="1130"/>
      <c r="CO89" s="1130"/>
      <c r="CP89" s="1130"/>
      <c r="CQ89" s="1130"/>
      <c r="CR89" s="1130"/>
      <c r="CS89" s="1130"/>
      <c r="CT89" s="1130"/>
      <c r="CU89" s="1130"/>
      <c r="CV89" s="1130"/>
      <c r="CW89" s="1130"/>
      <c r="CX89" s="1130"/>
      <c r="CY89" s="1130"/>
      <c r="CZ89" s="1130"/>
      <c r="DA89" s="1130"/>
      <c r="DB89" s="1130"/>
      <c r="DC89" s="1130"/>
      <c r="DD89" s="1130"/>
      <c r="DE89" s="1130"/>
      <c r="DF89" s="1130"/>
      <c r="DG89" s="1130"/>
      <c r="DH89" s="1130"/>
      <c r="DI89" s="1130"/>
      <c r="DJ89" s="1130"/>
      <c r="DK89" s="1130"/>
      <c r="DL89" s="966"/>
      <c r="DM89" s="986">
        <f t="shared" si="76"/>
        <v>0</v>
      </c>
      <c r="DN89" s="966">
        <f t="shared" si="77"/>
        <v>0</v>
      </c>
      <c r="DO89" s="963">
        <f t="shared" si="78"/>
        <v>0</v>
      </c>
      <c r="DP89" s="966" t="e">
        <f t="array" ref="DP89">INDEX($DP$14:$DS$21,MATCH(DM89&amp;DN89&amp;DO89,$DP$14:$DP$21&amp;$DQ$14:$DQ$21&amp;$DR$14:$DR$21,0),4)</f>
        <v>#N/A</v>
      </c>
      <c r="DQ89" s="1001"/>
      <c r="DR89" s="966">
        <f>COUNTIFS(L83:L102,$EP$13,DM83:DM102,$EL$15)</f>
        <v>0</v>
      </c>
      <c r="DS89" s="966">
        <f>SUM(DR91:DT91)</f>
        <v>0</v>
      </c>
      <c r="DT89" s="988">
        <f>COUNTIFS(L83:L102,$EP$15,DM83:DM102,$EL$15)</f>
        <v>0</v>
      </c>
      <c r="DU89" s="987">
        <f>COUNTIFS(M83:M102,$EP$13,DM83:DM102,$EL$14)</f>
        <v>0</v>
      </c>
      <c r="DV89" s="966">
        <f>COUNTIFS(R83:R102,$EP$13,DM83:DM102,$EL$14)</f>
        <v>0</v>
      </c>
      <c r="DW89" s="966">
        <f>SUM(DV91:DX91)</f>
        <v>0</v>
      </c>
      <c r="DX89" s="988">
        <f>COUNTIFS(M83:M102,$EP$15,DM83:DM102,$EL$15)</f>
        <v>0</v>
      </c>
      <c r="DY89" s="987">
        <f>COUNTIFS($N83:$N102,$EP$13,$DM83:$DM102,$EL$14)</f>
        <v>0</v>
      </c>
      <c r="DZ89" s="966">
        <f>COUNTIFS($R83:$R102,$EP$13,$DM83:$DM102,$EL$14)</f>
        <v>0</v>
      </c>
      <c r="EA89" s="966">
        <f>SUM(DZ91:EB91)</f>
        <v>0</v>
      </c>
      <c r="EB89" s="988">
        <f>COUNTIFS($N83:$N102,$EP$15,$DM83:$DM102,$EL$15)</f>
        <v>0</v>
      </c>
      <c r="EC89" s="987">
        <f>COUNTIFS($O83:$O102,$EP$13,$DM83:$DM102,$EL$14)</f>
        <v>0</v>
      </c>
      <c r="ED89" s="966">
        <f>COUNTIFS($R83:$R102,$EP$13,$DM83:$DM102,$EL$14)</f>
        <v>0</v>
      </c>
      <c r="EE89" s="966">
        <f>SUM(ED91:EF91)</f>
        <v>0</v>
      </c>
      <c r="EF89" s="988">
        <f>COUNTIFS($O83:$O102,$EP$15,$DM83:$DM102,$EL$15)</f>
        <v>0</v>
      </c>
      <c r="EG89" s="987">
        <f>COUNTIFS($P83:$P102,$EP$13,$DM83:$DM102,$EL$14)</f>
        <v>0</v>
      </c>
      <c r="EH89" s="966">
        <f>COUNTIFS($R83:$R102,$EP$13,$DM83:$DM102,$EL$14)</f>
        <v>0</v>
      </c>
      <c r="EI89" s="966">
        <f t="shared" ref="EI89" si="85">SUM(EH91:EJ91)</f>
        <v>0</v>
      </c>
      <c r="EJ89" s="988">
        <f>COUNTIFS($P83:$P102,$EP$15,$DM83:$DM102,$EL$15)</f>
        <v>0</v>
      </c>
      <c r="EK89" s="1774" t="s">
        <v>532</v>
      </c>
      <c r="EL89" s="966"/>
      <c r="EM89" s="966"/>
      <c r="EN89" s="964"/>
      <c r="EO89" s="964"/>
      <c r="EP89" s="963"/>
      <c r="EQ89" s="964"/>
      <c r="ER89" s="964"/>
      <c r="ES89" s="964"/>
      <c r="ET89" s="964"/>
    </row>
    <row r="90" spans="4:151" s="990" customFormat="1" ht="51" customHeight="1">
      <c r="D90" s="1132">
        <v>8</v>
      </c>
      <c r="E90" s="1696"/>
      <c r="F90" s="1697"/>
      <c r="G90" s="1698"/>
      <c r="H90" s="1128"/>
      <c r="I90" s="1136"/>
      <c r="J90" s="1129"/>
      <c r="K90" s="1137"/>
      <c r="L90" s="1128"/>
      <c r="M90" s="1128"/>
      <c r="N90" s="1128"/>
      <c r="O90" s="1128"/>
      <c r="P90" s="1128"/>
      <c r="Q90" s="1259"/>
      <c r="R90" s="1273"/>
      <c r="S90" s="1262"/>
      <c r="T90" s="1130"/>
      <c r="U90" s="1132">
        <v>8</v>
      </c>
      <c r="V90" s="1128"/>
      <c r="W90" s="1128"/>
      <c r="X90" s="1128"/>
      <c r="Y90" s="1128"/>
      <c r="Z90" s="1131"/>
      <c r="AA90" s="1130"/>
      <c r="AB90" s="1130"/>
      <c r="AC90" s="1130"/>
      <c r="AD90" s="1130"/>
      <c r="AE90" s="1130"/>
      <c r="AF90" s="1130"/>
      <c r="AG90" s="1130"/>
      <c r="AH90" s="1130"/>
      <c r="AI90" s="1130"/>
      <c r="AJ90" s="1130"/>
      <c r="AK90" s="1130"/>
      <c r="AL90" s="1130"/>
      <c r="AM90" s="1130"/>
      <c r="AN90" s="1130"/>
      <c r="AO90" s="1130"/>
      <c r="AP90" s="1130"/>
      <c r="AQ90" s="1130"/>
      <c r="AR90" s="1130"/>
      <c r="AS90" s="1130"/>
      <c r="AT90" s="1130"/>
      <c r="AU90" s="1130"/>
      <c r="AV90" s="1130"/>
      <c r="AW90" s="1130"/>
      <c r="AX90" s="1130"/>
      <c r="AY90" s="1130"/>
      <c r="AZ90" s="1130"/>
      <c r="BA90" s="1130"/>
      <c r="BB90" s="1130"/>
      <c r="BC90" s="1130"/>
      <c r="BD90" s="1130"/>
      <c r="BE90" s="1130"/>
      <c r="BF90" s="1130"/>
      <c r="BG90" s="1130"/>
      <c r="BH90" s="1130"/>
      <c r="BI90" s="1130"/>
      <c r="BJ90" s="1130"/>
      <c r="BK90" s="1130"/>
      <c r="BL90" s="1130"/>
      <c r="BM90" s="1130"/>
      <c r="BN90" s="1130"/>
      <c r="BO90" s="1130"/>
      <c r="BP90" s="1130"/>
      <c r="BQ90" s="1130"/>
      <c r="BR90" s="1130"/>
      <c r="BS90" s="1130"/>
      <c r="BT90" s="1130"/>
      <c r="BU90" s="1130"/>
      <c r="BV90" s="1130"/>
      <c r="BW90" s="1130"/>
      <c r="BX90" s="1130"/>
      <c r="BY90" s="1130"/>
      <c r="BZ90" s="1130"/>
      <c r="CA90" s="1130"/>
      <c r="CB90" s="1130"/>
      <c r="CC90" s="1130"/>
      <c r="CD90" s="1130"/>
      <c r="CE90" s="1130"/>
      <c r="CF90" s="1130"/>
      <c r="CG90" s="1130"/>
      <c r="CH90" s="1130"/>
      <c r="CI90" s="1130"/>
      <c r="CJ90" s="1130"/>
      <c r="CK90" s="1130"/>
      <c r="CL90" s="1130"/>
      <c r="CM90" s="1130"/>
      <c r="CN90" s="1130"/>
      <c r="CO90" s="1130"/>
      <c r="CP90" s="1130"/>
      <c r="CQ90" s="1130"/>
      <c r="CR90" s="1130"/>
      <c r="CS90" s="1130"/>
      <c r="CT90" s="1130"/>
      <c r="CU90" s="1130"/>
      <c r="CV90" s="1130"/>
      <c r="CW90" s="1130"/>
      <c r="CX90" s="1130"/>
      <c r="CY90" s="1130"/>
      <c r="CZ90" s="1130"/>
      <c r="DA90" s="1130"/>
      <c r="DB90" s="1130"/>
      <c r="DC90" s="1130"/>
      <c r="DD90" s="1130"/>
      <c r="DE90" s="1130"/>
      <c r="DF90" s="1130"/>
      <c r="DG90" s="1130"/>
      <c r="DH90" s="1130"/>
      <c r="DI90" s="1130"/>
      <c r="DJ90" s="1130"/>
      <c r="DK90" s="1130"/>
      <c r="DL90" s="966"/>
      <c r="DM90" s="986">
        <f t="shared" si="76"/>
        <v>0</v>
      </c>
      <c r="DN90" s="966">
        <f t="shared" si="77"/>
        <v>0</v>
      </c>
      <c r="DO90" s="963">
        <f t="shared" si="78"/>
        <v>0</v>
      </c>
      <c r="DP90" s="966" t="e">
        <f t="array" ref="DP90">INDEX($DP$14:$DS$21,MATCH(DM90&amp;DN90&amp;DO90,$DP$14:$DP$21&amp;$DQ$14:$DQ$21&amp;$DR$14:$DR$21,0),4)</f>
        <v>#N/A</v>
      </c>
      <c r="DQ90" s="979"/>
      <c r="DR90" s="1002" t="s">
        <v>364</v>
      </c>
      <c r="DS90" s="977"/>
      <c r="DT90" s="978" t="s">
        <v>365</v>
      </c>
      <c r="DU90" s="979"/>
      <c r="DV90" s="1002" t="s">
        <v>364</v>
      </c>
      <c r="DW90" s="977"/>
      <c r="DX90" s="978" t="s">
        <v>365</v>
      </c>
      <c r="DY90" s="979"/>
      <c r="DZ90" s="1002" t="s">
        <v>364</v>
      </c>
      <c r="EA90" s="977"/>
      <c r="EB90" s="978" t="s">
        <v>365</v>
      </c>
      <c r="EC90" s="979"/>
      <c r="ED90" s="1002" t="s">
        <v>364</v>
      </c>
      <c r="EE90" s="977"/>
      <c r="EF90" s="978" t="s">
        <v>365</v>
      </c>
      <c r="EG90" s="979"/>
      <c r="EH90" s="1002" t="s">
        <v>364</v>
      </c>
      <c r="EI90" s="977"/>
      <c r="EJ90" s="978" t="s">
        <v>365</v>
      </c>
      <c r="EK90" s="1774"/>
      <c r="EL90" s="966"/>
      <c r="EM90" s="966"/>
      <c r="EN90" s="964"/>
      <c r="EO90" s="964"/>
      <c r="EP90" s="963"/>
      <c r="EQ90" s="964"/>
      <c r="ER90" s="964"/>
      <c r="ES90" s="964"/>
      <c r="ET90" s="964"/>
    </row>
    <row r="91" spans="4:151" s="990" customFormat="1" ht="51" customHeight="1">
      <c r="D91" s="1132">
        <v>9</v>
      </c>
      <c r="E91" s="1696"/>
      <c r="F91" s="1697"/>
      <c r="G91" s="1698"/>
      <c r="H91" s="1128"/>
      <c r="I91" s="1136"/>
      <c r="J91" s="1129"/>
      <c r="K91" s="1137"/>
      <c r="L91" s="1128"/>
      <c r="M91" s="1128"/>
      <c r="N91" s="1128"/>
      <c r="O91" s="1128"/>
      <c r="P91" s="1128"/>
      <c r="Q91" s="1259"/>
      <c r="R91" s="1273"/>
      <c r="S91" s="1262"/>
      <c r="T91" s="1130"/>
      <c r="U91" s="1132">
        <v>9</v>
      </c>
      <c r="V91" s="1128"/>
      <c r="W91" s="1128"/>
      <c r="X91" s="1128"/>
      <c r="Y91" s="1128"/>
      <c r="Z91" s="1131"/>
      <c r="AA91" s="1130"/>
      <c r="AB91" s="1130"/>
      <c r="AC91" s="1130"/>
      <c r="AD91" s="1130"/>
      <c r="AE91" s="1130"/>
      <c r="AF91" s="1130"/>
      <c r="AG91" s="1130"/>
      <c r="AH91" s="1130"/>
      <c r="AI91" s="1130"/>
      <c r="AJ91" s="1130"/>
      <c r="AK91" s="1130"/>
      <c r="AL91" s="1130"/>
      <c r="AM91" s="1130"/>
      <c r="AN91" s="1130"/>
      <c r="AO91" s="1130"/>
      <c r="AP91" s="1130"/>
      <c r="AQ91" s="1130"/>
      <c r="AR91" s="1130"/>
      <c r="AS91" s="1130"/>
      <c r="AT91" s="1130"/>
      <c r="AU91" s="1130"/>
      <c r="AV91" s="1130"/>
      <c r="AW91" s="1130"/>
      <c r="AX91" s="1130"/>
      <c r="AY91" s="1130"/>
      <c r="AZ91" s="1130"/>
      <c r="BA91" s="1130"/>
      <c r="BB91" s="1130"/>
      <c r="BC91" s="1130"/>
      <c r="BD91" s="1130"/>
      <c r="BE91" s="1130"/>
      <c r="BF91" s="1130"/>
      <c r="BG91" s="1130"/>
      <c r="BH91" s="1130"/>
      <c r="BI91" s="1130"/>
      <c r="BJ91" s="1130"/>
      <c r="BK91" s="1130"/>
      <c r="BL91" s="1130"/>
      <c r="BM91" s="1130"/>
      <c r="BN91" s="1130"/>
      <c r="BO91" s="1130"/>
      <c r="BP91" s="1130"/>
      <c r="BQ91" s="1130"/>
      <c r="BR91" s="1130"/>
      <c r="BS91" s="1130"/>
      <c r="BT91" s="1130"/>
      <c r="BU91" s="1130"/>
      <c r="BV91" s="1130"/>
      <c r="BW91" s="1130"/>
      <c r="BX91" s="1130"/>
      <c r="BY91" s="1130"/>
      <c r="BZ91" s="1130"/>
      <c r="CA91" s="1130"/>
      <c r="CB91" s="1130"/>
      <c r="CC91" s="1130"/>
      <c r="CD91" s="1130"/>
      <c r="CE91" s="1130"/>
      <c r="CF91" s="1130"/>
      <c r="CG91" s="1130"/>
      <c r="CH91" s="1130"/>
      <c r="CI91" s="1130"/>
      <c r="CJ91" s="1130"/>
      <c r="CK91" s="1130"/>
      <c r="CL91" s="1130"/>
      <c r="CM91" s="1130"/>
      <c r="CN91" s="1130"/>
      <c r="CO91" s="1130"/>
      <c r="CP91" s="1130"/>
      <c r="CQ91" s="1130"/>
      <c r="CR91" s="1130"/>
      <c r="CS91" s="1130"/>
      <c r="CT91" s="1130"/>
      <c r="CU91" s="1130"/>
      <c r="CV91" s="1130"/>
      <c r="CW91" s="1130"/>
      <c r="CX91" s="1130"/>
      <c r="CY91" s="1130"/>
      <c r="CZ91" s="1130"/>
      <c r="DA91" s="1130"/>
      <c r="DB91" s="1130"/>
      <c r="DC91" s="1130"/>
      <c r="DD91" s="1130"/>
      <c r="DE91" s="1130"/>
      <c r="DF91" s="1130"/>
      <c r="DG91" s="1130"/>
      <c r="DH91" s="1130"/>
      <c r="DI91" s="1130"/>
      <c r="DJ91" s="1130"/>
      <c r="DK91" s="1130"/>
      <c r="DL91" s="966"/>
      <c r="DM91" s="986">
        <f t="shared" si="76"/>
        <v>0</v>
      </c>
      <c r="DN91" s="966">
        <f t="shared" si="77"/>
        <v>0</v>
      </c>
      <c r="DO91" s="963">
        <f t="shared" si="78"/>
        <v>0</v>
      </c>
      <c r="DP91" s="966" t="e">
        <f t="array" ref="DP91">INDEX($DP$14:$DS$21,MATCH(DM91&amp;DN91&amp;DO91,$DP$14:$DP$21&amp;$DQ$14:$DQ$21&amp;$DR$14:$DR$21,0),4)</f>
        <v>#N/A</v>
      </c>
      <c r="DQ91" s="987"/>
      <c r="DR91" s="966">
        <f>COUNTIFS(L83:L102,$EP$13,DM83:DM102,$EL$15)-DQ91-DQ92-DR92-DR93-DS91-DQ93</f>
        <v>0</v>
      </c>
      <c r="DS91" s="966"/>
      <c r="DT91" s="988">
        <f>DT89-DS92-DS93-DS91-DT92-DT93</f>
        <v>0</v>
      </c>
      <c r="DU91" s="987"/>
      <c r="DV91" s="966">
        <f>COUNTIFS(M83:M102,$EP$13,DM83:DM102,$EL$15)-DU91-DU92-DU93-DV93-DV92</f>
        <v>0</v>
      </c>
      <c r="DW91" s="966"/>
      <c r="DX91" s="988">
        <f>DX89-DW92-DW93-DW91-DX92-DX93</f>
        <v>0</v>
      </c>
      <c r="DY91" s="987"/>
      <c r="DZ91" s="966">
        <f>COUNTIFS($N83:$N102,$EP$13,$DM83:$DM102,$EL$15)-DY91-DY92-DY93-DZ93-DZ92</f>
        <v>0</v>
      </c>
      <c r="EA91" s="966"/>
      <c r="EB91" s="988">
        <f>EB89-EA92-EA93-EA91-EB92-EB93</f>
        <v>0</v>
      </c>
      <c r="EC91" s="987"/>
      <c r="ED91" s="966">
        <f>COUNTIFS($O83:$O102,$EP$13,$DM83:$DM102,$EL$15)-EC91-EC92-EC93-ED93-ED92</f>
        <v>0</v>
      </c>
      <c r="EE91" s="966"/>
      <c r="EF91" s="988">
        <f>EF89-EE92-EE93-EE91-EF92-EF93</f>
        <v>0</v>
      </c>
      <c r="EG91" s="987"/>
      <c r="EH91" s="966">
        <f>COUNTIFS($P83:$P102,$EP$13,$DM83:$DM102,$EL$15)-EG91-EG92-EG93-EH93-EH92</f>
        <v>0</v>
      </c>
      <c r="EI91" s="966"/>
      <c r="EJ91" s="988">
        <f>EJ89-EI92-EI93-EI91-EJ92-EJ93</f>
        <v>0</v>
      </c>
      <c r="EK91" s="1774"/>
      <c r="EL91" s="966"/>
      <c r="EM91" s="966"/>
      <c r="EN91" s="964"/>
      <c r="EO91" s="964"/>
      <c r="EP91" s="963"/>
      <c r="EQ91" s="964"/>
      <c r="ER91" s="964"/>
      <c r="ES91" s="964"/>
      <c r="ET91" s="964"/>
    </row>
    <row r="92" spans="4:151" s="990" customFormat="1" ht="51" customHeight="1">
      <c r="D92" s="1132">
        <v>10</v>
      </c>
      <c r="E92" s="1696"/>
      <c r="F92" s="1697"/>
      <c r="G92" s="1698"/>
      <c r="H92" s="1128"/>
      <c r="I92" s="1136"/>
      <c r="J92" s="1129"/>
      <c r="K92" s="1137"/>
      <c r="L92" s="1128"/>
      <c r="M92" s="1128"/>
      <c r="N92" s="1128"/>
      <c r="O92" s="1128"/>
      <c r="P92" s="1128"/>
      <c r="Q92" s="1259"/>
      <c r="R92" s="1273"/>
      <c r="S92" s="1262"/>
      <c r="T92" s="1138"/>
      <c r="U92" s="1132">
        <v>10</v>
      </c>
      <c r="V92" s="1128"/>
      <c r="W92" s="1128"/>
      <c r="X92" s="1128"/>
      <c r="Y92" s="1128"/>
      <c r="Z92" s="1131"/>
      <c r="AA92" s="1130"/>
      <c r="AB92" s="1130"/>
      <c r="AC92" s="1130"/>
      <c r="AD92" s="1130"/>
      <c r="AE92" s="1130"/>
      <c r="AF92" s="1130"/>
      <c r="AG92" s="1130"/>
      <c r="AH92" s="1130"/>
      <c r="AI92" s="1130"/>
      <c r="AJ92" s="1130"/>
      <c r="AK92" s="1130"/>
      <c r="AL92" s="1130"/>
      <c r="AM92" s="1130"/>
      <c r="AN92" s="1130"/>
      <c r="AO92" s="1130"/>
      <c r="AP92" s="1130"/>
      <c r="AQ92" s="1130"/>
      <c r="AR92" s="1130"/>
      <c r="AS92" s="1130"/>
      <c r="AT92" s="1130"/>
      <c r="AU92" s="1130"/>
      <c r="AV92" s="1130"/>
      <c r="AW92" s="1130"/>
      <c r="AX92" s="1130"/>
      <c r="AY92" s="1130"/>
      <c r="AZ92" s="1130"/>
      <c r="BA92" s="1130"/>
      <c r="BB92" s="1130"/>
      <c r="BC92" s="1130"/>
      <c r="BD92" s="1130"/>
      <c r="BE92" s="1130"/>
      <c r="BF92" s="1130"/>
      <c r="BG92" s="1130"/>
      <c r="BH92" s="1130"/>
      <c r="BI92" s="1130"/>
      <c r="BJ92" s="1130"/>
      <c r="BK92" s="1130"/>
      <c r="BL92" s="1130"/>
      <c r="BM92" s="1130"/>
      <c r="BN92" s="1130"/>
      <c r="BO92" s="1130"/>
      <c r="BP92" s="1130"/>
      <c r="BQ92" s="1130"/>
      <c r="BR92" s="1130"/>
      <c r="BS92" s="1130"/>
      <c r="BT92" s="1130"/>
      <c r="BU92" s="1130"/>
      <c r="BV92" s="1130"/>
      <c r="BW92" s="1130"/>
      <c r="BX92" s="1130"/>
      <c r="BY92" s="1130"/>
      <c r="BZ92" s="1130"/>
      <c r="CA92" s="1130"/>
      <c r="CB92" s="1130"/>
      <c r="CC92" s="1130"/>
      <c r="CD92" s="1130"/>
      <c r="CE92" s="1130"/>
      <c r="CF92" s="1130"/>
      <c r="CG92" s="1130"/>
      <c r="CH92" s="1130"/>
      <c r="CI92" s="1130"/>
      <c r="CJ92" s="1130"/>
      <c r="CK92" s="1130"/>
      <c r="CL92" s="1130"/>
      <c r="CM92" s="1130"/>
      <c r="CN92" s="1130"/>
      <c r="CO92" s="1130"/>
      <c r="CP92" s="1130"/>
      <c r="CQ92" s="1130"/>
      <c r="CR92" s="1130"/>
      <c r="CS92" s="1130"/>
      <c r="CT92" s="1130"/>
      <c r="CU92" s="1130"/>
      <c r="CV92" s="1130"/>
      <c r="CW92" s="1130"/>
      <c r="CX92" s="1130"/>
      <c r="CY92" s="1130"/>
      <c r="CZ92" s="1130"/>
      <c r="DA92" s="1130"/>
      <c r="DB92" s="1130"/>
      <c r="DC92" s="1130"/>
      <c r="DD92" s="1130"/>
      <c r="DE92" s="1130"/>
      <c r="DF92" s="1130"/>
      <c r="DG92" s="1130"/>
      <c r="DH92" s="1130"/>
      <c r="DI92" s="1130"/>
      <c r="DJ92" s="1130"/>
      <c r="DK92" s="1130"/>
      <c r="DL92" s="966"/>
      <c r="DM92" s="986">
        <f t="shared" si="76"/>
        <v>0</v>
      </c>
      <c r="DN92" s="966">
        <f t="shared" si="77"/>
        <v>0</v>
      </c>
      <c r="DO92" s="963">
        <f t="shared" si="78"/>
        <v>0</v>
      </c>
      <c r="DP92" s="966" t="e">
        <f t="array" ref="DP92">INDEX($DP$14:$DS$21,MATCH(DM92&amp;DN92&amp;DO92,$DP$14:$DP$21&amp;$DQ$14:$DQ$21&amp;$DR$14:$DR$21,0),4)</f>
        <v>#N/A</v>
      </c>
      <c r="DQ92" s="1003"/>
      <c r="DR92" s="1004">
        <f>COUNTIFS(L83:L102,$EP$13,DM83:DM102,$EL$15,R83:R102,$EP$7)-DQ92</f>
        <v>0</v>
      </c>
      <c r="DS92" s="1004"/>
      <c r="DT92" s="1005">
        <f>COUNTIFS(L83:L102,$EO$14,DM83:DM102,$EL$15,R83:R102,$EP$7)-DS92</f>
        <v>0</v>
      </c>
      <c r="DU92" s="1003"/>
      <c r="DV92" s="1004">
        <f>COUNTIFS(M83:M102,$EP$13,DM83:DM102,$EL$15,R83:R102,$EP$7)-DU92</f>
        <v>0</v>
      </c>
      <c r="DW92" s="1004"/>
      <c r="DX92" s="1005">
        <f>COUNTIFS(M83:M102,$EO$14,DM83:DM102,$EL$15,R83:R102,$EP$7)-DW92</f>
        <v>0</v>
      </c>
      <c r="DY92" s="1003"/>
      <c r="DZ92" s="1004">
        <f>COUNTIFS($N83:$N102,$EP$13,$DM83:$DM102,$EL$15,$R83:$R102,$EP$7)-DY92</f>
        <v>0</v>
      </c>
      <c r="EA92" s="1004"/>
      <c r="EB92" s="1005">
        <f>COUNTIFS($N83:$N102,$EO$14,$DM83:$DM102,$EL$15,$R83:$R102,$EP$7)-EA92</f>
        <v>0</v>
      </c>
      <c r="EC92" s="1003"/>
      <c r="ED92" s="1004">
        <f>COUNTIFS($O83:$O102,$EP$13,$DM83:$DM102,$EL$15,$R83:$R102,$EP$7)-EC92</f>
        <v>0</v>
      </c>
      <c r="EE92" s="1004"/>
      <c r="EF92" s="1005">
        <f>COUNTIFS($O83:$O102,$EO$14,$DM83:$DM102,$EL$15,$R83:$R102,$EP$7)-EE92</f>
        <v>0</v>
      </c>
      <c r="EG92" s="1003"/>
      <c r="EH92" s="1004">
        <f>COUNTIFS($P83:$P102,$EP$13,$DM83:$DM102,$EL$15,$R83:$R102,$EP$7)-EG92</f>
        <v>0</v>
      </c>
      <c r="EI92" s="1004"/>
      <c r="EJ92" s="1005">
        <f>COUNTIFS($P83:$P102,$EO$14,$DM83:$DM102,$EL$15,$R83:$R102,$EP$7)-EI92</f>
        <v>0</v>
      </c>
      <c r="EK92" s="1006" t="s">
        <v>744</v>
      </c>
      <c r="EL92" s="966"/>
      <c r="EM92" s="966"/>
      <c r="EN92" s="964"/>
      <c r="EO92" s="964"/>
      <c r="EP92" s="963"/>
      <c r="EQ92" s="964"/>
      <c r="ER92" s="964"/>
      <c r="ES92" s="964"/>
      <c r="ET92" s="964"/>
    </row>
    <row r="93" spans="4:151" s="990" customFormat="1" ht="51" customHeight="1">
      <c r="D93" s="1132">
        <v>11</v>
      </c>
      <c r="E93" s="1696"/>
      <c r="F93" s="1697"/>
      <c r="G93" s="1698"/>
      <c r="H93" s="1128"/>
      <c r="I93" s="1136"/>
      <c r="J93" s="1129"/>
      <c r="K93" s="1137"/>
      <c r="L93" s="1128"/>
      <c r="M93" s="1128"/>
      <c r="N93" s="1128"/>
      <c r="O93" s="1128"/>
      <c r="P93" s="1128"/>
      <c r="Q93" s="1259"/>
      <c r="R93" s="1273"/>
      <c r="S93" s="1262"/>
      <c r="T93" s="1130"/>
      <c r="U93" s="1132">
        <v>11</v>
      </c>
      <c r="V93" s="1128"/>
      <c r="W93" s="1128"/>
      <c r="X93" s="1128"/>
      <c r="Y93" s="1128"/>
      <c r="Z93" s="1131"/>
      <c r="AA93" s="1130"/>
      <c r="AB93" s="1130"/>
      <c r="AC93" s="1130"/>
      <c r="AD93" s="1130"/>
      <c r="AE93" s="1130"/>
      <c r="AF93" s="1130"/>
      <c r="AG93" s="1130"/>
      <c r="AH93" s="1130"/>
      <c r="AI93" s="1130"/>
      <c r="AJ93" s="1130"/>
      <c r="AK93" s="1130"/>
      <c r="AL93" s="1130"/>
      <c r="AM93" s="1130"/>
      <c r="AN93" s="1130"/>
      <c r="AO93" s="1130"/>
      <c r="AP93" s="1130"/>
      <c r="AQ93" s="1130"/>
      <c r="AR93" s="1130"/>
      <c r="AS93" s="1130"/>
      <c r="AT93" s="1130"/>
      <c r="AU93" s="1130"/>
      <c r="AV93" s="1130"/>
      <c r="AW93" s="1130"/>
      <c r="AX93" s="1130"/>
      <c r="AY93" s="1130"/>
      <c r="AZ93" s="1130"/>
      <c r="BA93" s="1130"/>
      <c r="BB93" s="1130"/>
      <c r="BC93" s="1130"/>
      <c r="BD93" s="1130"/>
      <c r="BE93" s="1130"/>
      <c r="BF93" s="1130"/>
      <c r="BG93" s="1130"/>
      <c r="BH93" s="1130"/>
      <c r="BI93" s="1130"/>
      <c r="BJ93" s="1130"/>
      <c r="BK93" s="1130"/>
      <c r="BL93" s="1130"/>
      <c r="BM93" s="1130"/>
      <c r="BN93" s="1130"/>
      <c r="BO93" s="1130"/>
      <c r="BP93" s="1130"/>
      <c r="BQ93" s="1130"/>
      <c r="BR93" s="1130"/>
      <c r="BS93" s="1130"/>
      <c r="BT93" s="1130"/>
      <c r="BU93" s="1130"/>
      <c r="BV93" s="1130"/>
      <c r="BW93" s="1130"/>
      <c r="BX93" s="1130"/>
      <c r="BY93" s="1130"/>
      <c r="BZ93" s="1130"/>
      <c r="CA93" s="1130"/>
      <c r="CB93" s="1130"/>
      <c r="CC93" s="1130"/>
      <c r="CD93" s="1130"/>
      <c r="CE93" s="1130"/>
      <c r="CF93" s="1130"/>
      <c r="CG93" s="1130"/>
      <c r="CH93" s="1130"/>
      <c r="CI93" s="1130"/>
      <c r="CJ93" s="1130"/>
      <c r="CK93" s="1130"/>
      <c r="CL93" s="1130"/>
      <c r="CM93" s="1130"/>
      <c r="CN93" s="1130"/>
      <c r="CO93" s="1130"/>
      <c r="CP93" s="1130"/>
      <c r="CQ93" s="1130"/>
      <c r="CR93" s="1130"/>
      <c r="CS93" s="1130"/>
      <c r="CT93" s="1130"/>
      <c r="CU93" s="1130"/>
      <c r="CV93" s="1130"/>
      <c r="CW93" s="1130"/>
      <c r="CX93" s="1130"/>
      <c r="CY93" s="1130"/>
      <c r="CZ93" s="1130"/>
      <c r="DA93" s="1130"/>
      <c r="DB93" s="1130"/>
      <c r="DC93" s="1130"/>
      <c r="DD93" s="1130"/>
      <c r="DE93" s="1130"/>
      <c r="DF93" s="1130"/>
      <c r="DG93" s="1130"/>
      <c r="DH93" s="1130"/>
      <c r="DI93" s="1130"/>
      <c r="DJ93" s="1130"/>
      <c r="DK93" s="1130"/>
      <c r="DL93" s="966"/>
      <c r="DM93" s="986">
        <f t="shared" si="76"/>
        <v>0</v>
      </c>
      <c r="DN93" s="966">
        <f t="shared" si="77"/>
        <v>0</v>
      </c>
      <c r="DO93" s="963">
        <f t="shared" si="78"/>
        <v>0</v>
      </c>
      <c r="DP93" s="966" t="e">
        <f t="array" ref="DP93">INDEX($DP$14:$DS$21,MATCH(DM93&amp;DN93&amp;DO93,$DP$14:$DP$21&amp;$DQ$14:$DQ$21&amp;$DR$14:$DR$21,0),4)</f>
        <v>#N/A</v>
      </c>
      <c r="DQ93" s="991"/>
      <c r="DR93" s="1139">
        <f>COUNTIFS(L83:L102,$EP$13,DM83:DM102,$EL$15,R83:R102,$EP$8)-DQ93</f>
        <v>0</v>
      </c>
      <c r="DS93" s="992"/>
      <c r="DT93" s="1007">
        <f>COUNTIFS(L83:L102,$EO$14,DM83:DM102,$EL$15,R83:R102,$EP$8)-DS93</f>
        <v>0</v>
      </c>
      <c r="DU93" s="991"/>
      <c r="DV93" s="1139">
        <f>COUNTIFS(M83:M102,$EP$13,DM83:DM102,$EL$15,R83:R102,$EP$8)-DU93</f>
        <v>0</v>
      </c>
      <c r="DW93" s="992"/>
      <c r="DX93" s="1007">
        <f>COUNTIFS(M83:M102,$EO$14,DM83:DM102,$EL$15,R83:R102,$EP$8)-DW93</f>
        <v>0</v>
      </c>
      <c r="DY93" s="991"/>
      <c r="DZ93" s="1139">
        <f>COUNTIFS($N83:$N102,$EP$13,$DM83:$DM102,$EL$15,$R83:$R102,$EP$8)-DY93</f>
        <v>0</v>
      </c>
      <c r="EA93" s="992"/>
      <c r="EB93" s="1007">
        <f>COUNTIFS($N83:$N102,$EO$14,$DM83:$DM102,$EL$15,$R83:$R102,$EP$8)-EA93</f>
        <v>0</v>
      </c>
      <c r="EC93" s="991"/>
      <c r="ED93" s="1139">
        <f>COUNTIFS($O83:$O102,$EP$13,$DM83:$DM102,$EL$15,$R83:$R102,$EP$8)-EC93</f>
        <v>0</v>
      </c>
      <c r="EE93" s="992"/>
      <c r="EF93" s="1007">
        <f>COUNTIFS($O83:$O102,$EO$14,$DM83:$DM102,$EL$15,$R83:$R102,$EP$8)-EE93</f>
        <v>0</v>
      </c>
      <c r="EG93" s="991"/>
      <c r="EH93" s="1139">
        <f>COUNTIFS($P83:$P102,$EP$13,$DM83:$DM102,$EL$15,$R83:$R102,$EP$8)-EG93</f>
        <v>0</v>
      </c>
      <c r="EI93" s="992"/>
      <c r="EJ93" s="1007">
        <f>COUNTIFS($P83:$P102,$EO$14,$DM83:$DM102,$EL$15,$R83:$R102,$EP$8)-EI93</f>
        <v>0</v>
      </c>
      <c r="EK93" s="964" t="s">
        <v>747</v>
      </c>
      <c r="EL93" s="966"/>
      <c r="EM93" s="966"/>
      <c r="EN93" s="964"/>
      <c r="EO93" s="964"/>
      <c r="EP93" s="963"/>
      <c r="EQ93" s="964"/>
      <c r="ER93" s="964"/>
      <c r="ES93" s="964"/>
      <c r="ET93" s="964"/>
    </row>
    <row r="94" spans="4:151" s="990" customFormat="1" ht="51" customHeight="1">
      <c r="D94" s="1132">
        <v>12</v>
      </c>
      <c r="E94" s="1696"/>
      <c r="F94" s="1697"/>
      <c r="G94" s="1698"/>
      <c r="H94" s="1128"/>
      <c r="I94" s="1136"/>
      <c r="J94" s="1129"/>
      <c r="K94" s="1137"/>
      <c r="L94" s="1128"/>
      <c r="M94" s="1128"/>
      <c r="N94" s="1128"/>
      <c r="O94" s="1128"/>
      <c r="P94" s="1128"/>
      <c r="Q94" s="1259"/>
      <c r="R94" s="1273"/>
      <c r="S94" s="1262"/>
      <c r="T94" s="1130"/>
      <c r="U94" s="1132">
        <v>12</v>
      </c>
      <c r="V94" s="1128"/>
      <c r="W94" s="1128"/>
      <c r="X94" s="1128"/>
      <c r="Y94" s="1128"/>
      <c r="Z94" s="1131"/>
      <c r="AA94" s="1130"/>
      <c r="AB94" s="1130"/>
      <c r="AC94" s="1130"/>
      <c r="AD94" s="1130"/>
      <c r="AE94" s="1130"/>
      <c r="AF94" s="1130"/>
      <c r="AG94" s="1130"/>
      <c r="AH94" s="1130"/>
      <c r="AI94" s="1130"/>
      <c r="AJ94" s="1130"/>
      <c r="AK94" s="1130"/>
      <c r="AL94" s="1130"/>
      <c r="AM94" s="1130"/>
      <c r="AN94" s="1130"/>
      <c r="AO94" s="1130"/>
      <c r="AP94" s="1130"/>
      <c r="AQ94" s="1130"/>
      <c r="AR94" s="1130"/>
      <c r="AS94" s="1130"/>
      <c r="AT94" s="1130"/>
      <c r="AU94" s="1130"/>
      <c r="AV94" s="1130"/>
      <c r="AW94" s="1130"/>
      <c r="AX94" s="1130"/>
      <c r="AY94" s="1130"/>
      <c r="AZ94" s="1130"/>
      <c r="BA94" s="1130"/>
      <c r="BB94" s="1130"/>
      <c r="BC94" s="1130"/>
      <c r="BD94" s="1130"/>
      <c r="BE94" s="1130"/>
      <c r="BF94" s="1130"/>
      <c r="BG94" s="1130"/>
      <c r="BH94" s="1130"/>
      <c r="BI94" s="1130"/>
      <c r="BJ94" s="1130"/>
      <c r="BK94" s="1130"/>
      <c r="BL94" s="1130"/>
      <c r="BM94" s="1130"/>
      <c r="BN94" s="1130"/>
      <c r="BO94" s="1130"/>
      <c r="BP94" s="1130"/>
      <c r="BQ94" s="1130"/>
      <c r="BR94" s="1130"/>
      <c r="BS94" s="1130"/>
      <c r="BT94" s="1130"/>
      <c r="BU94" s="1130"/>
      <c r="BV94" s="1130"/>
      <c r="BW94" s="1130"/>
      <c r="BX94" s="1130"/>
      <c r="BY94" s="1130"/>
      <c r="BZ94" s="1130"/>
      <c r="CA94" s="1130"/>
      <c r="CB94" s="1130"/>
      <c r="CC94" s="1130"/>
      <c r="CD94" s="1130"/>
      <c r="CE94" s="1130"/>
      <c r="CF94" s="1130"/>
      <c r="CG94" s="1130"/>
      <c r="CH94" s="1130"/>
      <c r="CI94" s="1130"/>
      <c r="CJ94" s="1130"/>
      <c r="CK94" s="1130"/>
      <c r="CL94" s="1130"/>
      <c r="CM94" s="1130"/>
      <c r="CN94" s="1130"/>
      <c r="CO94" s="1130"/>
      <c r="CP94" s="1130"/>
      <c r="CQ94" s="1130"/>
      <c r="CR94" s="1130"/>
      <c r="CS94" s="1130"/>
      <c r="CT94" s="1130"/>
      <c r="CU94" s="1130"/>
      <c r="CV94" s="1130"/>
      <c r="CW94" s="1130"/>
      <c r="CX94" s="1130"/>
      <c r="CY94" s="1130"/>
      <c r="CZ94" s="1130"/>
      <c r="DA94" s="1130"/>
      <c r="DB94" s="1130"/>
      <c r="DC94" s="1130"/>
      <c r="DD94" s="1130"/>
      <c r="DE94" s="1130"/>
      <c r="DF94" s="1130"/>
      <c r="DG94" s="1130"/>
      <c r="DH94" s="1130"/>
      <c r="DI94" s="1130"/>
      <c r="DJ94" s="1130"/>
      <c r="DK94" s="1130"/>
      <c r="DL94" s="966"/>
      <c r="DM94" s="986">
        <f t="shared" si="76"/>
        <v>0</v>
      </c>
      <c r="DN94" s="966">
        <f t="shared" si="77"/>
        <v>0</v>
      </c>
      <c r="DO94" s="963">
        <f t="shared" si="78"/>
        <v>0</v>
      </c>
      <c r="DP94" s="966" t="e">
        <f t="array" ref="DP94">INDEX($DP$14:$DS$21,MATCH(DM94&amp;DN94&amp;DO94,$DP$14:$DP$21&amp;$DQ$14:$DQ$21&amp;$DR$14:$DR$21,0),4)</f>
        <v>#N/A</v>
      </c>
      <c r="DQ94" s="994">
        <f>SUM(DQ91:DQ93)</f>
        <v>0</v>
      </c>
      <c r="DR94" s="963">
        <f>SUM(DR91:DR93)</f>
        <v>0</v>
      </c>
      <c r="DS94" s="966"/>
      <c r="DT94" s="988">
        <f>SUM(DT91:DT93)</f>
        <v>0</v>
      </c>
      <c r="DU94" s="994">
        <f>SUM(DU91:DU93)</f>
        <v>0</v>
      </c>
      <c r="DV94" s="963">
        <f>SUM(DV90:DV93)</f>
        <v>0</v>
      </c>
      <c r="DW94" s="966"/>
      <c r="DX94" s="988">
        <f>SUM(DX91:DX93)</f>
        <v>0</v>
      </c>
      <c r="DY94" s="994">
        <f>SUM(DY91:DY93)</f>
        <v>0</v>
      </c>
      <c r="DZ94" s="963">
        <f>SUM(DZ90:DZ93)</f>
        <v>0</v>
      </c>
      <c r="EA94" s="966"/>
      <c r="EB94" s="988">
        <f>SUM(EB91:EB93)</f>
        <v>0</v>
      </c>
      <c r="EC94" s="994">
        <f>SUM(EC91:EC93)</f>
        <v>0</v>
      </c>
      <c r="ED94" s="963">
        <f>SUM(ED90:ED93)</f>
        <v>0</v>
      </c>
      <c r="EE94" s="966"/>
      <c r="EF94" s="988">
        <f>SUM(EF91:EF93)</f>
        <v>0</v>
      </c>
      <c r="EG94" s="994">
        <f>SUM(EG91:EG93)</f>
        <v>0</v>
      </c>
      <c r="EH94" s="963">
        <f>SUM(EH90:EH93)</f>
        <v>0</v>
      </c>
      <c r="EI94" s="966"/>
      <c r="EJ94" s="988">
        <f>SUM(EJ91:EJ93)</f>
        <v>0</v>
      </c>
      <c r="EK94" s="1008"/>
      <c r="EL94" s="966"/>
      <c r="EM94" s="966"/>
      <c r="EN94" s="964"/>
      <c r="EO94" s="964"/>
      <c r="EP94" s="963"/>
      <c r="EQ94" s="964"/>
      <c r="ER94" s="964"/>
      <c r="ES94" s="964"/>
      <c r="ET94" s="964"/>
    </row>
    <row r="95" spans="4:151" s="990" customFormat="1" ht="51" customHeight="1">
      <c r="D95" s="1132">
        <v>13</v>
      </c>
      <c r="E95" s="1696"/>
      <c r="F95" s="1697"/>
      <c r="G95" s="1698"/>
      <c r="H95" s="1128"/>
      <c r="I95" s="1136"/>
      <c r="J95" s="1129"/>
      <c r="K95" s="1137"/>
      <c r="L95" s="1128"/>
      <c r="M95" s="1128"/>
      <c r="N95" s="1128"/>
      <c r="O95" s="1128"/>
      <c r="P95" s="1128"/>
      <c r="Q95" s="1259"/>
      <c r="R95" s="1273"/>
      <c r="S95" s="1262"/>
      <c r="T95" s="1130"/>
      <c r="U95" s="1132">
        <v>13</v>
      </c>
      <c r="V95" s="1128"/>
      <c r="W95" s="1128"/>
      <c r="X95" s="1128"/>
      <c r="Y95" s="1128"/>
      <c r="Z95" s="1131"/>
      <c r="AA95" s="1130"/>
      <c r="AB95" s="1130"/>
      <c r="AC95" s="1130"/>
      <c r="AD95" s="1130"/>
      <c r="AE95" s="1130"/>
      <c r="AF95" s="1130"/>
      <c r="AG95" s="1130"/>
      <c r="AH95" s="1130"/>
      <c r="AI95" s="1130"/>
      <c r="AJ95" s="1130"/>
      <c r="AK95" s="1130"/>
      <c r="AL95" s="1130"/>
      <c r="AM95" s="1130"/>
      <c r="AN95" s="1130"/>
      <c r="AO95" s="1130"/>
      <c r="AP95" s="1130"/>
      <c r="AQ95" s="1130"/>
      <c r="AR95" s="1130"/>
      <c r="AS95" s="1130"/>
      <c r="AT95" s="1130"/>
      <c r="AU95" s="1130"/>
      <c r="AV95" s="1130"/>
      <c r="AW95" s="1130"/>
      <c r="AX95" s="1130"/>
      <c r="AY95" s="1130"/>
      <c r="AZ95" s="1130"/>
      <c r="BA95" s="1130"/>
      <c r="BB95" s="1130"/>
      <c r="BC95" s="1130"/>
      <c r="BD95" s="1130"/>
      <c r="BE95" s="1130"/>
      <c r="BF95" s="1130"/>
      <c r="BG95" s="1130"/>
      <c r="BH95" s="1130"/>
      <c r="BI95" s="1130"/>
      <c r="BJ95" s="1130"/>
      <c r="BK95" s="1130"/>
      <c r="BL95" s="1130"/>
      <c r="BM95" s="1130"/>
      <c r="BN95" s="1130"/>
      <c r="BO95" s="1130"/>
      <c r="BP95" s="1130"/>
      <c r="BQ95" s="1130"/>
      <c r="BR95" s="1130"/>
      <c r="BS95" s="1130"/>
      <c r="BT95" s="1130"/>
      <c r="BU95" s="1130"/>
      <c r="BV95" s="1130"/>
      <c r="BW95" s="1130"/>
      <c r="BX95" s="1130"/>
      <c r="BY95" s="1130"/>
      <c r="BZ95" s="1130"/>
      <c r="CA95" s="1130"/>
      <c r="CB95" s="1130"/>
      <c r="CC95" s="1130"/>
      <c r="CD95" s="1130"/>
      <c r="CE95" s="1130"/>
      <c r="CF95" s="1130"/>
      <c r="CG95" s="1130"/>
      <c r="CH95" s="1130"/>
      <c r="CI95" s="1130"/>
      <c r="CJ95" s="1130"/>
      <c r="CK95" s="1130"/>
      <c r="CL95" s="1130"/>
      <c r="CM95" s="1130"/>
      <c r="CN95" s="1130"/>
      <c r="CO95" s="1130"/>
      <c r="CP95" s="1130"/>
      <c r="CQ95" s="1130"/>
      <c r="CR95" s="1130"/>
      <c r="CS95" s="1130"/>
      <c r="CT95" s="1130"/>
      <c r="CU95" s="1130"/>
      <c r="CV95" s="1130"/>
      <c r="CW95" s="1130"/>
      <c r="CX95" s="1130"/>
      <c r="CY95" s="1130"/>
      <c r="CZ95" s="1130"/>
      <c r="DA95" s="1130"/>
      <c r="DB95" s="1130"/>
      <c r="DC95" s="1130"/>
      <c r="DD95" s="1130"/>
      <c r="DE95" s="1130"/>
      <c r="DF95" s="1130"/>
      <c r="DG95" s="1130"/>
      <c r="DH95" s="1130"/>
      <c r="DI95" s="1130"/>
      <c r="DJ95" s="1130"/>
      <c r="DK95" s="1130"/>
      <c r="DL95" s="966"/>
      <c r="DM95" s="986">
        <f t="shared" si="76"/>
        <v>0</v>
      </c>
      <c r="DN95" s="966">
        <f t="shared" si="77"/>
        <v>0</v>
      </c>
      <c r="DO95" s="963">
        <f t="shared" si="78"/>
        <v>0</v>
      </c>
      <c r="DP95" s="966" t="e">
        <f t="array" ref="DP95">INDEX($DP$14:$DS$21,MATCH(DM95&amp;DN95&amp;DO95,$DP$14:$DP$21&amp;$DQ$14:$DQ$21&amp;$DR$14:$DR$21,0),4)</f>
        <v>#N/A</v>
      </c>
      <c r="DQ95" s="1722">
        <f>SUM(DQ94:DT94)</f>
        <v>0</v>
      </c>
      <c r="DR95" s="1723"/>
      <c r="DS95" s="1723"/>
      <c r="DT95" s="1724"/>
      <c r="DU95" s="1722">
        <f>SUM(DU94:DX94)</f>
        <v>0</v>
      </c>
      <c r="DV95" s="1723"/>
      <c r="DW95" s="1723"/>
      <c r="DX95" s="1724"/>
      <c r="DY95" s="1722">
        <f>SUM(DY94:EB94)</f>
        <v>0</v>
      </c>
      <c r="DZ95" s="1723"/>
      <c r="EA95" s="1723"/>
      <c r="EB95" s="1724"/>
      <c r="EC95" s="1722">
        <f>SUM(EC94:EF94)</f>
        <v>0</v>
      </c>
      <c r="ED95" s="1723"/>
      <c r="EE95" s="1723"/>
      <c r="EF95" s="1724"/>
      <c r="EG95" s="1722">
        <f>SUM(EG94:EJ94)</f>
        <v>0</v>
      </c>
      <c r="EH95" s="1723"/>
      <c r="EI95" s="1723"/>
      <c r="EJ95" s="1724"/>
      <c r="EK95" s="1008"/>
      <c r="EL95" s="966"/>
      <c r="EM95" s="966"/>
      <c r="EN95" s="964"/>
      <c r="EO95" s="964"/>
      <c r="EP95" s="963"/>
      <c r="EQ95" s="964"/>
      <c r="ER95" s="964"/>
      <c r="ES95" s="964"/>
      <c r="ET95" s="964"/>
    </row>
    <row r="96" spans="4:151" s="990" customFormat="1" ht="51" customHeight="1">
      <c r="D96" s="1132">
        <v>14</v>
      </c>
      <c r="E96" s="1696"/>
      <c r="F96" s="1697"/>
      <c r="G96" s="1698"/>
      <c r="H96" s="1128"/>
      <c r="I96" s="1136"/>
      <c r="J96" s="1140"/>
      <c r="K96" s="1141"/>
      <c r="L96" s="1128"/>
      <c r="M96" s="1128"/>
      <c r="N96" s="1128"/>
      <c r="O96" s="1128"/>
      <c r="P96" s="1128"/>
      <c r="Q96" s="1259"/>
      <c r="R96" s="1273"/>
      <c r="S96" s="1262"/>
      <c r="T96" s="1130"/>
      <c r="U96" s="1132">
        <v>14</v>
      </c>
      <c r="V96" s="1128"/>
      <c r="W96" s="1128"/>
      <c r="X96" s="1128"/>
      <c r="Y96" s="1128"/>
      <c r="Z96" s="1131"/>
      <c r="AA96" s="1130"/>
      <c r="AB96" s="1130"/>
      <c r="AC96" s="1130"/>
      <c r="AD96" s="1130"/>
      <c r="AE96" s="1130"/>
      <c r="AF96" s="1130"/>
      <c r="AG96" s="1130"/>
      <c r="AH96" s="1130"/>
      <c r="AI96" s="1130"/>
      <c r="AJ96" s="1130"/>
      <c r="AK96" s="1130"/>
      <c r="AL96" s="1130"/>
      <c r="AM96" s="1130"/>
      <c r="AN96" s="1130"/>
      <c r="AO96" s="1130"/>
      <c r="AP96" s="1130"/>
      <c r="AQ96" s="1130"/>
      <c r="AR96" s="1130"/>
      <c r="AS96" s="1130"/>
      <c r="AT96" s="1130"/>
      <c r="AU96" s="1130"/>
      <c r="AV96" s="1130"/>
      <c r="AW96" s="1130"/>
      <c r="AX96" s="1130"/>
      <c r="AY96" s="1130"/>
      <c r="AZ96" s="1130"/>
      <c r="BA96" s="1130"/>
      <c r="BB96" s="1130"/>
      <c r="BC96" s="1130"/>
      <c r="BD96" s="1130"/>
      <c r="BE96" s="1130"/>
      <c r="BF96" s="1130"/>
      <c r="BG96" s="1130"/>
      <c r="BH96" s="1130"/>
      <c r="BI96" s="1130"/>
      <c r="BJ96" s="1130"/>
      <c r="BK96" s="1130"/>
      <c r="BL96" s="1130"/>
      <c r="BM96" s="1130"/>
      <c r="BN96" s="1130"/>
      <c r="BO96" s="1130"/>
      <c r="BP96" s="1130"/>
      <c r="BQ96" s="1130"/>
      <c r="BR96" s="1130"/>
      <c r="BS96" s="1130"/>
      <c r="BT96" s="1130"/>
      <c r="BU96" s="1130"/>
      <c r="BV96" s="1130"/>
      <c r="BW96" s="1130"/>
      <c r="BX96" s="1130"/>
      <c r="BY96" s="1130"/>
      <c r="BZ96" s="1130"/>
      <c r="CA96" s="1130"/>
      <c r="CB96" s="1130"/>
      <c r="CC96" s="1130"/>
      <c r="CD96" s="1130"/>
      <c r="CE96" s="1130"/>
      <c r="CF96" s="1130"/>
      <c r="CG96" s="1130"/>
      <c r="CH96" s="1130"/>
      <c r="CI96" s="1130"/>
      <c r="CJ96" s="1130"/>
      <c r="CK96" s="1130"/>
      <c r="CL96" s="1130"/>
      <c r="CM96" s="1130"/>
      <c r="CN96" s="1130"/>
      <c r="CO96" s="1130"/>
      <c r="CP96" s="1130"/>
      <c r="CQ96" s="1130"/>
      <c r="CR96" s="1130"/>
      <c r="CS96" s="1130"/>
      <c r="CT96" s="1130"/>
      <c r="CU96" s="1130"/>
      <c r="CV96" s="1130"/>
      <c r="CW96" s="1130"/>
      <c r="CX96" s="1130"/>
      <c r="CY96" s="1130"/>
      <c r="CZ96" s="1130"/>
      <c r="DA96" s="1130"/>
      <c r="DB96" s="1130"/>
      <c r="DC96" s="1130"/>
      <c r="DD96" s="1130"/>
      <c r="DE96" s="1130"/>
      <c r="DF96" s="1130"/>
      <c r="DG96" s="1130"/>
      <c r="DH96" s="1130"/>
      <c r="DI96" s="1130"/>
      <c r="DJ96" s="1130"/>
      <c r="DK96" s="1130"/>
      <c r="DL96" s="966"/>
      <c r="DM96" s="986">
        <f t="shared" si="76"/>
        <v>0</v>
      </c>
      <c r="DN96" s="966">
        <f t="shared" si="77"/>
        <v>0</v>
      </c>
      <c r="DO96" s="963">
        <f t="shared" si="78"/>
        <v>0</v>
      </c>
      <c r="DP96" s="966" t="e">
        <f t="array" ref="DP96">INDEX($DP$14:$DS$21,MATCH(DM96&amp;DN96&amp;DO96,$DP$14:$DP$21&amp;$DQ$14:$DQ$21&amp;$DR$14:$DR$21,0),4)</f>
        <v>#N/A</v>
      </c>
      <c r="DQ96" s="995">
        <f>COUNTIFS(H83:H102,$EQ$14,DM83:DM102,$EL$15)</f>
        <v>0</v>
      </c>
      <c r="DR96" s="996">
        <f>COUNTIFS(I83:I102,$EQ$14,DM83:DM102,$EL$14)</f>
        <v>0</v>
      </c>
      <c r="DT96" s="1009"/>
      <c r="DU96" s="998"/>
      <c r="DX96" s="1009"/>
      <c r="DY96" s="998"/>
      <c r="EB96" s="1009"/>
      <c r="EC96" s="998"/>
      <c r="EF96" s="1009"/>
      <c r="EG96" s="998"/>
      <c r="EJ96" s="1009"/>
      <c r="EK96" s="1008"/>
      <c r="EL96" s="966"/>
      <c r="EM96" s="966"/>
      <c r="EN96" s="964"/>
      <c r="EO96" s="964"/>
      <c r="EP96" s="963"/>
      <c r="EQ96" s="964"/>
      <c r="ER96" s="964"/>
      <c r="ES96" s="964"/>
      <c r="ET96" s="964"/>
    </row>
    <row r="97" spans="4:152" s="990" customFormat="1" ht="51" customHeight="1">
      <c r="D97" s="1132">
        <v>15</v>
      </c>
      <c r="E97" s="1696"/>
      <c r="F97" s="1697"/>
      <c r="G97" s="1698"/>
      <c r="H97" s="1128"/>
      <c r="I97" s="1136"/>
      <c r="J97" s="1140"/>
      <c r="K97" s="1141"/>
      <c r="L97" s="1128"/>
      <c r="M97" s="1128"/>
      <c r="N97" s="1128"/>
      <c r="O97" s="1128"/>
      <c r="P97" s="1128"/>
      <c r="Q97" s="1259"/>
      <c r="R97" s="1273"/>
      <c r="S97" s="1262"/>
      <c r="T97" s="1138"/>
      <c r="U97" s="1132">
        <v>15</v>
      </c>
      <c r="V97" s="1128"/>
      <c r="W97" s="1128"/>
      <c r="X97" s="1128"/>
      <c r="Y97" s="1128"/>
      <c r="Z97" s="1131"/>
      <c r="AA97" s="1130"/>
      <c r="AB97" s="1130"/>
      <c r="AC97" s="1130"/>
      <c r="AD97" s="1130"/>
      <c r="AE97" s="1130"/>
      <c r="AF97" s="1130"/>
      <c r="AG97" s="1130"/>
      <c r="AH97" s="1130"/>
      <c r="AI97" s="1130"/>
      <c r="AJ97" s="1130"/>
      <c r="AK97" s="1130"/>
      <c r="AL97" s="1130"/>
      <c r="AM97" s="1130"/>
      <c r="AN97" s="1130"/>
      <c r="AO97" s="1130"/>
      <c r="AP97" s="1130"/>
      <c r="AQ97" s="1130"/>
      <c r="AR97" s="1130"/>
      <c r="AS97" s="1130"/>
      <c r="AT97" s="1130"/>
      <c r="AU97" s="1130"/>
      <c r="AV97" s="1130"/>
      <c r="AW97" s="1130"/>
      <c r="AX97" s="1130"/>
      <c r="AY97" s="1130"/>
      <c r="AZ97" s="1130"/>
      <c r="BA97" s="1130"/>
      <c r="BB97" s="1130"/>
      <c r="BC97" s="1130"/>
      <c r="BD97" s="1130"/>
      <c r="BE97" s="1130"/>
      <c r="BF97" s="1130"/>
      <c r="BG97" s="1130"/>
      <c r="BH97" s="1130"/>
      <c r="BI97" s="1130"/>
      <c r="BJ97" s="1130"/>
      <c r="BK97" s="1130"/>
      <c r="BL97" s="1130"/>
      <c r="BM97" s="1130"/>
      <c r="BN97" s="1130"/>
      <c r="BO97" s="1130"/>
      <c r="BP97" s="1130"/>
      <c r="BQ97" s="1130"/>
      <c r="BR97" s="1130"/>
      <c r="BS97" s="1130"/>
      <c r="BT97" s="1130"/>
      <c r="BU97" s="1130"/>
      <c r="BV97" s="1130"/>
      <c r="BW97" s="1130"/>
      <c r="BX97" s="1130"/>
      <c r="BY97" s="1130"/>
      <c r="BZ97" s="1130"/>
      <c r="CA97" s="1130"/>
      <c r="CB97" s="1130"/>
      <c r="CC97" s="1130"/>
      <c r="CD97" s="1130"/>
      <c r="CE97" s="1130"/>
      <c r="CF97" s="1130"/>
      <c r="CG97" s="1130"/>
      <c r="CH97" s="1130"/>
      <c r="CI97" s="1130"/>
      <c r="CJ97" s="1130"/>
      <c r="CK97" s="1130"/>
      <c r="CL97" s="1130"/>
      <c r="CM97" s="1130"/>
      <c r="CN97" s="1130"/>
      <c r="CO97" s="1130"/>
      <c r="CP97" s="1130"/>
      <c r="CQ97" s="1130"/>
      <c r="CR97" s="1130"/>
      <c r="CS97" s="1130"/>
      <c r="CT97" s="1130"/>
      <c r="CU97" s="1130"/>
      <c r="CV97" s="1130"/>
      <c r="CW97" s="1130"/>
      <c r="CX97" s="1130"/>
      <c r="CY97" s="1130"/>
      <c r="CZ97" s="1130"/>
      <c r="DA97" s="1130"/>
      <c r="DB97" s="1130"/>
      <c r="DC97" s="1130"/>
      <c r="DD97" s="1130"/>
      <c r="DE97" s="1130"/>
      <c r="DF97" s="1130"/>
      <c r="DG97" s="1130"/>
      <c r="DH97" s="1130"/>
      <c r="DI97" s="1130"/>
      <c r="DJ97" s="1130"/>
      <c r="DK97" s="1130"/>
      <c r="DL97" s="966"/>
      <c r="DM97" s="986">
        <f t="shared" si="76"/>
        <v>0</v>
      </c>
      <c r="DN97" s="966">
        <f t="shared" si="77"/>
        <v>0</v>
      </c>
      <c r="DO97" s="963">
        <f t="shared" si="78"/>
        <v>0</v>
      </c>
      <c r="DP97" s="966" t="e">
        <f t="array" ref="DP97">INDEX($DP$14:$DS$21,MATCH(DM97&amp;DN97&amp;DO97,$DP$14:$DP$21&amp;$DQ$14:$DQ$21&amp;$DR$14:$DR$21,0),4)</f>
        <v>#N/A</v>
      </c>
      <c r="DQ97" s="1010"/>
      <c r="DR97" s="1002" t="s">
        <v>372</v>
      </c>
      <c r="DS97" s="1011"/>
      <c r="DT97" s="978" t="s">
        <v>373</v>
      </c>
      <c r="DU97" s="1012"/>
      <c r="DV97" s="1002" t="s">
        <v>372</v>
      </c>
      <c r="DW97" s="1013"/>
      <c r="DX97" s="978" t="s">
        <v>373</v>
      </c>
      <c r="DY97" s="1012"/>
      <c r="DZ97" s="1002" t="s">
        <v>372</v>
      </c>
      <c r="EA97" s="1013"/>
      <c r="EB97" s="978" t="s">
        <v>373</v>
      </c>
      <c r="EC97" s="1012"/>
      <c r="ED97" s="1002" t="s">
        <v>372</v>
      </c>
      <c r="EE97" s="1013"/>
      <c r="EF97" s="978" t="s">
        <v>373</v>
      </c>
      <c r="EG97" s="1012"/>
      <c r="EH97" s="1002" t="s">
        <v>372</v>
      </c>
      <c r="EI97" s="1013"/>
      <c r="EJ97" s="978" t="s">
        <v>373</v>
      </c>
      <c r="EK97" s="1775" t="s">
        <v>748</v>
      </c>
      <c r="EL97" s="966"/>
      <c r="EM97" s="966"/>
      <c r="EN97" s="964"/>
      <c r="EO97" s="964"/>
      <c r="EP97" s="963"/>
      <c r="EQ97" s="964"/>
      <c r="ER97" s="964"/>
      <c r="ES97" s="964"/>
      <c r="ET97" s="964"/>
    </row>
    <row r="98" spans="4:152" s="990" customFormat="1" ht="51" customHeight="1">
      <c r="D98" s="1132">
        <v>16</v>
      </c>
      <c r="E98" s="1696"/>
      <c r="F98" s="1697"/>
      <c r="G98" s="1698"/>
      <c r="H98" s="1128"/>
      <c r="I98" s="1136"/>
      <c r="J98" s="1140"/>
      <c r="K98" s="1141"/>
      <c r="L98" s="1128"/>
      <c r="M98" s="1128"/>
      <c r="N98" s="1128"/>
      <c r="O98" s="1128"/>
      <c r="P98" s="1128"/>
      <c r="Q98" s="1259"/>
      <c r="R98" s="1273"/>
      <c r="S98" s="1262"/>
      <c r="T98" s="1130"/>
      <c r="U98" s="1132">
        <v>16</v>
      </c>
      <c r="V98" s="1128"/>
      <c r="W98" s="1128"/>
      <c r="X98" s="1128"/>
      <c r="Y98" s="1128"/>
      <c r="Z98" s="1131"/>
      <c r="AA98" s="1130"/>
      <c r="AB98" s="1130"/>
      <c r="AC98" s="1130"/>
      <c r="AD98" s="1130"/>
      <c r="AE98" s="1130"/>
      <c r="AF98" s="1130"/>
      <c r="AG98" s="1130"/>
      <c r="AH98" s="1130"/>
      <c r="AI98" s="1130"/>
      <c r="AJ98" s="1130"/>
      <c r="AK98" s="1130"/>
      <c r="AL98" s="1130"/>
      <c r="AM98" s="1130"/>
      <c r="AN98" s="1130"/>
      <c r="AO98" s="1130"/>
      <c r="AP98" s="1130"/>
      <c r="AQ98" s="1130"/>
      <c r="AR98" s="1130"/>
      <c r="AS98" s="1130"/>
      <c r="AT98" s="1130"/>
      <c r="AU98" s="1130"/>
      <c r="AV98" s="1130"/>
      <c r="AW98" s="1130"/>
      <c r="AX98" s="1130"/>
      <c r="AY98" s="1130"/>
      <c r="AZ98" s="1130"/>
      <c r="BA98" s="1130"/>
      <c r="BB98" s="1130"/>
      <c r="BC98" s="1130"/>
      <c r="BD98" s="1130"/>
      <c r="BE98" s="1130"/>
      <c r="BF98" s="1130"/>
      <c r="BG98" s="1130"/>
      <c r="BH98" s="1130"/>
      <c r="BI98" s="1130"/>
      <c r="BJ98" s="1130"/>
      <c r="BK98" s="1130"/>
      <c r="BL98" s="1130"/>
      <c r="BM98" s="1130"/>
      <c r="BN98" s="1130"/>
      <c r="BO98" s="1130"/>
      <c r="BP98" s="1130"/>
      <c r="BQ98" s="1130"/>
      <c r="BR98" s="1130"/>
      <c r="BS98" s="1130"/>
      <c r="BT98" s="1130"/>
      <c r="BU98" s="1130"/>
      <c r="BV98" s="1130"/>
      <c r="BW98" s="1130"/>
      <c r="BX98" s="1130"/>
      <c r="BY98" s="1130"/>
      <c r="BZ98" s="1130"/>
      <c r="CA98" s="1130"/>
      <c r="CB98" s="1130"/>
      <c r="CC98" s="1130"/>
      <c r="CD98" s="1130"/>
      <c r="CE98" s="1130"/>
      <c r="CF98" s="1130"/>
      <c r="CG98" s="1130"/>
      <c r="CH98" s="1130"/>
      <c r="CI98" s="1130"/>
      <c r="CJ98" s="1130"/>
      <c r="CK98" s="1130"/>
      <c r="CL98" s="1130"/>
      <c r="CM98" s="1130"/>
      <c r="CN98" s="1130"/>
      <c r="CO98" s="1130"/>
      <c r="CP98" s="1130"/>
      <c r="CQ98" s="1130"/>
      <c r="CR98" s="1130"/>
      <c r="CS98" s="1130"/>
      <c r="CT98" s="1130"/>
      <c r="CU98" s="1130"/>
      <c r="CV98" s="1130"/>
      <c r="CW98" s="1130"/>
      <c r="CX98" s="1130"/>
      <c r="CY98" s="1130"/>
      <c r="CZ98" s="1130"/>
      <c r="DA98" s="1130"/>
      <c r="DB98" s="1130"/>
      <c r="DC98" s="1130"/>
      <c r="DD98" s="1130"/>
      <c r="DE98" s="1130"/>
      <c r="DF98" s="1130"/>
      <c r="DG98" s="1130"/>
      <c r="DH98" s="1130"/>
      <c r="DI98" s="1130"/>
      <c r="DJ98" s="1130"/>
      <c r="DK98" s="1130"/>
      <c r="DL98" s="966"/>
      <c r="DM98" s="986">
        <f t="shared" si="76"/>
        <v>0</v>
      </c>
      <c r="DN98" s="966">
        <f t="shared" si="77"/>
        <v>0</v>
      </c>
      <c r="DO98" s="963">
        <f t="shared" si="78"/>
        <v>0</v>
      </c>
      <c r="DP98" s="966" t="e">
        <f t="array" ref="DP98">INDEX($DP$14:$DS$21,MATCH(DM98&amp;DN98&amp;DO98,$DP$14:$DP$21&amp;$DQ$14:$DQ$21&amp;$DR$14:$DR$21,0),4)</f>
        <v>#N/A</v>
      </c>
      <c r="DQ98" s="1014"/>
      <c r="DR98" s="1015">
        <f>COUNTIFS(L83:L102,$EO$13,DM83:DM102,$EL$16)</f>
        <v>0</v>
      </c>
      <c r="DS98" s="1016"/>
      <c r="DT98" s="1017">
        <f>COUNTIFS(L83:L102,$EO$14,DM83:DM102,$EL$16)</f>
        <v>0</v>
      </c>
      <c r="DU98" s="1018"/>
      <c r="DV98" s="1015">
        <f>COUNTIFS(M83:M102,$EO$13,DM83:DM102,$EL$16)</f>
        <v>0</v>
      </c>
      <c r="DW98" s="1016"/>
      <c r="DX98" s="1017">
        <f>COUNTIFS(M83:M102,$EO$14,DM83:DM102,$EL$16)</f>
        <v>0</v>
      </c>
      <c r="DY98" s="1018"/>
      <c r="DZ98" s="1015">
        <f>COUNTIFS($N83:$N102,$EO$13,$DM83:$DM102,$EL$16)</f>
        <v>0</v>
      </c>
      <c r="EA98" s="1016"/>
      <c r="EB98" s="1017">
        <f>COUNTIFS($N83:$N102,$EO$14,$DM83:$DM102,$EL$16)</f>
        <v>0</v>
      </c>
      <c r="EC98" s="1018"/>
      <c r="ED98" s="1015">
        <f>COUNTIFS($O83:$O102,$EO$13,$DM83:$DM102,$EL$16)</f>
        <v>0</v>
      </c>
      <c r="EE98" s="1016"/>
      <c r="EF98" s="1017">
        <f>COUNTIFS($O83:$O102,$EO$14,$DM83:$DM102,$EL$16)</f>
        <v>0</v>
      </c>
      <c r="EG98" s="1018"/>
      <c r="EH98" s="1015">
        <f>COUNTIFS($P83:$P102,$EO$13,$DM83:$DM102,$EL$16)</f>
        <v>0</v>
      </c>
      <c r="EI98" s="1016"/>
      <c r="EJ98" s="1017">
        <f>COUNTIFS($P83:$P102,$EO$14,$DM83:$DM102,$EL$16)</f>
        <v>0</v>
      </c>
      <c r="EK98" s="1775"/>
      <c r="EL98" s="966"/>
      <c r="EM98" s="966"/>
      <c r="EN98" s="964"/>
      <c r="EO98" s="964"/>
      <c r="EP98" s="963"/>
      <c r="EQ98" s="964"/>
      <c r="ER98" s="964"/>
      <c r="ES98" s="964"/>
      <c r="ET98" s="964"/>
    </row>
    <row r="99" spans="4:152" s="990" customFormat="1" ht="51" customHeight="1">
      <c r="D99" s="1132">
        <v>17</v>
      </c>
      <c r="E99" s="1696"/>
      <c r="F99" s="1697"/>
      <c r="G99" s="1698"/>
      <c r="H99" s="1128"/>
      <c r="I99" s="1136"/>
      <c r="J99" s="1140"/>
      <c r="K99" s="1141"/>
      <c r="L99" s="1128"/>
      <c r="M99" s="1128"/>
      <c r="N99" s="1128"/>
      <c r="O99" s="1128"/>
      <c r="P99" s="1128"/>
      <c r="Q99" s="1259"/>
      <c r="R99" s="1273"/>
      <c r="S99" s="1262"/>
      <c r="T99" s="1142"/>
      <c r="U99" s="1132">
        <v>17</v>
      </c>
      <c r="V99" s="1128"/>
      <c r="W99" s="1128"/>
      <c r="X99" s="1128"/>
      <c r="Y99" s="1128"/>
      <c r="Z99" s="1131"/>
      <c r="AA99" s="1142"/>
      <c r="AB99" s="1142"/>
      <c r="AC99" s="1142"/>
      <c r="AD99" s="1142"/>
      <c r="AE99" s="1142"/>
      <c r="AF99" s="1142"/>
      <c r="AG99" s="1142"/>
      <c r="AH99" s="1142"/>
      <c r="AI99" s="1142"/>
      <c r="AJ99" s="1142"/>
      <c r="AK99" s="1142"/>
      <c r="AL99" s="1142"/>
      <c r="AM99" s="1142"/>
      <c r="AN99" s="1142"/>
      <c r="AO99" s="1142"/>
      <c r="AP99" s="1142"/>
      <c r="AQ99" s="1142"/>
      <c r="AR99" s="1142"/>
      <c r="AS99" s="1142"/>
      <c r="AT99" s="1142"/>
      <c r="AU99" s="1142"/>
      <c r="AV99" s="1142"/>
      <c r="AW99" s="1142"/>
      <c r="AX99" s="1142"/>
      <c r="AY99" s="1142"/>
      <c r="AZ99" s="1142"/>
      <c r="BA99" s="1142"/>
      <c r="BB99" s="1142"/>
      <c r="BC99" s="1142"/>
      <c r="BD99" s="1142"/>
      <c r="BE99" s="1142"/>
      <c r="BF99" s="1142"/>
      <c r="BG99" s="1142"/>
      <c r="BH99" s="1142"/>
      <c r="BI99" s="1142"/>
      <c r="BJ99" s="1142"/>
      <c r="BK99" s="1142"/>
      <c r="BL99" s="1142"/>
      <c r="BM99" s="1142"/>
      <c r="BN99" s="1142"/>
      <c r="BO99" s="1142"/>
      <c r="BP99" s="1142"/>
      <c r="BQ99" s="1142"/>
      <c r="BR99" s="1142"/>
      <c r="BS99" s="1142"/>
      <c r="BT99" s="1142"/>
      <c r="BU99" s="1142"/>
      <c r="BV99" s="1142"/>
      <c r="BW99" s="1142"/>
      <c r="BX99" s="1142"/>
      <c r="BY99" s="1142"/>
      <c r="BZ99" s="1142"/>
      <c r="CA99" s="1142"/>
      <c r="CB99" s="1142"/>
      <c r="CC99" s="1142"/>
      <c r="CD99" s="1142"/>
      <c r="CE99" s="1142"/>
      <c r="CF99" s="1142"/>
      <c r="CG99" s="1142"/>
      <c r="CH99" s="1142"/>
      <c r="CI99" s="1142"/>
      <c r="CJ99" s="1142"/>
      <c r="CK99" s="1142"/>
      <c r="CL99" s="1142"/>
      <c r="CM99" s="1142"/>
      <c r="CN99" s="1142"/>
      <c r="CO99" s="1142"/>
      <c r="CP99" s="1142"/>
      <c r="CQ99" s="1142"/>
      <c r="CR99" s="1142"/>
      <c r="CS99" s="1142"/>
      <c r="CT99" s="1142"/>
      <c r="CU99" s="1142"/>
      <c r="CV99" s="1142"/>
      <c r="CW99" s="1142"/>
      <c r="CX99" s="1142"/>
      <c r="CY99" s="1142"/>
      <c r="CZ99" s="1142"/>
      <c r="DA99" s="1142"/>
      <c r="DB99" s="1142"/>
      <c r="DC99" s="1142"/>
      <c r="DD99" s="1142"/>
      <c r="DE99" s="1142"/>
      <c r="DF99" s="1142"/>
      <c r="DG99" s="1142"/>
      <c r="DH99" s="1142"/>
      <c r="DI99" s="1142"/>
      <c r="DJ99" s="1142"/>
      <c r="DK99" s="1142"/>
      <c r="DL99" s="966"/>
      <c r="DM99" s="986">
        <f t="shared" si="76"/>
        <v>0</v>
      </c>
      <c r="DN99" s="966">
        <f t="shared" si="77"/>
        <v>0</v>
      </c>
      <c r="DO99" s="963">
        <f t="shared" si="78"/>
        <v>0</v>
      </c>
      <c r="DP99" s="966" t="e">
        <f t="array" ref="DP99">INDEX($DP$14:$DS$21,MATCH(DM99&amp;DN99&amp;DO99,$DP$14:$DP$21&amp;$DQ$14:$DQ$21&amp;$DR$14:$DR$21,0),4)</f>
        <v>#N/A</v>
      </c>
      <c r="DQ99" s="963" t="s">
        <v>79</v>
      </c>
      <c r="DR99" s="990" t="s">
        <v>26</v>
      </c>
      <c r="DS99" s="963"/>
      <c r="EK99" s="964"/>
      <c r="EL99" s="966"/>
      <c r="EM99" s="966"/>
      <c r="EN99" s="964"/>
      <c r="EO99" s="964"/>
      <c r="EP99" s="963"/>
      <c r="EQ99" s="964"/>
      <c r="ER99" s="964"/>
      <c r="ES99" s="964"/>
      <c r="ET99" s="964"/>
    </row>
    <row r="100" spans="4:152" s="990" customFormat="1" ht="51" customHeight="1">
      <c r="D100" s="1132">
        <v>18</v>
      </c>
      <c r="E100" s="1696"/>
      <c r="F100" s="1697"/>
      <c r="G100" s="1698"/>
      <c r="H100" s="1128"/>
      <c r="I100" s="1136"/>
      <c r="J100" s="1140"/>
      <c r="K100" s="1141"/>
      <c r="L100" s="1128"/>
      <c r="M100" s="1128"/>
      <c r="N100" s="1128"/>
      <c r="O100" s="1128"/>
      <c r="P100" s="1128"/>
      <c r="Q100" s="1259"/>
      <c r="R100" s="1273"/>
      <c r="S100" s="1262"/>
      <c r="T100" s="1130"/>
      <c r="U100" s="1132">
        <v>18</v>
      </c>
      <c r="V100" s="1128"/>
      <c r="W100" s="1128"/>
      <c r="X100" s="1128"/>
      <c r="Y100" s="1128"/>
      <c r="Z100" s="1131"/>
      <c r="AA100" s="1130"/>
      <c r="AB100" s="1130"/>
      <c r="AC100" s="1130"/>
      <c r="AD100" s="1130"/>
      <c r="AE100" s="1130"/>
      <c r="AF100" s="1130"/>
      <c r="AG100" s="1130"/>
      <c r="AH100" s="1130"/>
      <c r="AI100" s="1130"/>
      <c r="AJ100" s="1130"/>
      <c r="AK100" s="1130"/>
      <c r="AL100" s="1130"/>
      <c r="AM100" s="1130"/>
      <c r="AN100" s="1130"/>
      <c r="AO100" s="1130"/>
      <c r="AP100" s="1130"/>
      <c r="AQ100" s="1130"/>
      <c r="AR100" s="1130"/>
      <c r="AS100" s="1130"/>
      <c r="AT100" s="1130"/>
      <c r="AU100" s="1130"/>
      <c r="AV100" s="1130"/>
      <c r="AW100" s="1130"/>
      <c r="AX100" s="1130"/>
      <c r="AY100" s="1130"/>
      <c r="AZ100" s="1130"/>
      <c r="BA100" s="1130"/>
      <c r="BB100" s="1130"/>
      <c r="BC100" s="1130"/>
      <c r="BD100" s="1130"/>
      <c r="BE100" s="1130"/>
      <c r="BF100" s="1130"/>
      <c r="BG100" s="1130"/>
      <c r="BH100" s="1130"/>
      <c r="BI100" s="1130"/>
      <c r="BJ100" s="1130"/>
      <c r="BK100" s="1130"/>
      <c r="BL100" s="1130"/>
      <c r="BM100" s="1130"/>
      <c r="BN100" s="1130"/>
      <c r="BO100" s="1130"/>
      <c r="BP100" s="1130"/>
      <c r="BQ100" s="1130"/>
      <c r="BR100" s="1130"/>
      <c r="BS100" s="1130"/>
      <c r="BT100" s="1130"/>
      <c r="BU100" s="1130"/>
      <c r="BV100" s="1130"/>
      <c r="BW100" s="1130"/>
      <c r="BX100" s="1130"/>
      <c r="BY100" s="1130"/>
      <c r="BZ100" s="1130"/>
      <c r="CA100" s="1130"/>
      <c r="CB100" s="1130"/>
      <c r="CC100" s="1130"/>
      <c r="CD100" s="1130"/>
      <c r="CE100" s="1130"/>
      <c r="CF100" s="1130"/>
      <c r="CG100" s="1130"/>
      <c r="CH100" s="1130"/>
      <c r="CI100" s="1130"/>
      <c r="CJ100" s="1130"/>
      <c r="CK100" s="1130"/>
      <c r="CL100" s="1130"/>
      <c r="CM100" s="1130"/>
      <c r="CN100" s="1130"/>
      <c r="CO100" s="1130"/>
      <c r="CP100" s="1130"/>
      <c r="CQ100" s="1130"/>
      <c r="CR100" s="1130"/>
      <c r="CS100" s="1130"/>
      <c r="CT100" s="1130"/>
      <c r="CU100" s="1130"/>
      <c r="CV100" s="1130"/>
      <c r="CW100" s="1130"/>
      <c r="CX100" s="1130"/>
      <c r="CY100" s="1130"/>
      <c r="CZ100" s="1130"/>
      <c r="DA100" s="1130"/>
      <c r="DB100" s="1130"/>
      <c r="DC100" s="1130"/>
      <c r="DD100" s="1130"/>
      <c r="DE100" s="1130"/>
      <c r="DF100" s="1130"/>
      <c r="DG100" s="1130"/>
      <c r="DH100" s="1130"/>
      <c r="DI100" s="1130"/>
      <c r="DJ100" s="1130"/>
      <c r="DK100" s="1130"/>
      <c r="DL100" s="966"/>
      <c r="DM100" s="986">
        <f t="shared" si="76"/>
        <v>0</v>
      </c>
      <c r="DN100" s="966">
        <f t="shared" si="77"/>
        <v>0</v>
      </c>
      <c r="DO100" s="963">
        <f t="shared" si="78"/>
        <v>0</v>
      </c>
      <c r="DP100" s="966" t="e">
        <f t="array" ref="DP100">INDEX($DP$14:$DS$21,MATCH(DM100&amp;DN100&amp;DO100,$DP$14:$DP$21&amp;$DQ$14:$DQ$21&amp;$DR$14:$DR$21,0),4)</f>
        <v>#N/A</v>
      </c>
      <c r="DQ100" s="996">
        <f>COUNTIFS(H83:H102,$EQ$14,DM83:DM102,$EL$16)</f>
        <v>0</v>
      </c>
      <c r="DR100" s="996">
        <f>COUNTIFS(I83:I102,$EQ$14,DM83:DM102,$EL$16)</f>
        <v>0</v>
      </c>
      <c r="DS100" s="963"/>
      <c r="EK100" s="964"/>
      <c r="EL100" s="966"/>
      <c r="EM100" s="966"/>
      <c r="EN100" s="964"/>
      <c r="EO100" s="964"/>
      <c r="EP100" s="963"/>
      <c r="EQ100" s="964"/>
      <c r="ER100" s="964"/>
      <c r="ES100" s="964"/>
      <c r="ET100" s="964"/>
    </row>
    <row r="101" spans="4:152" s="990" customFormat="1" ht="51" customHeight="1">
      <c r="D101" s="1132">
        <v>19</v>
      </c>
      <c r="E101" s="1696"/>
      <c r="F101" s="1697"/>
      <c r="G101" s="1698"/>
      <c r="H101" s="1128"/>
      <c r="I101" s="1136"/>
      <c r="J101" s="1140"/>
      <c r="K101" s="1141"/>
      <c r="L101" s="1128"/>
      <c r="M101" s="1128"/>
      <c r="N101" s="1128"/>
      <c r="O101" s="1128"/>
      <c r="P101" s="1128"/>
      <c r="Q101" s="1259"/>
      <c r="R101" s="1273"/>
      <c r="S101" s="1262"/>
      <c r="T101" s="1130"/>
      <c r="U101" s="1132">
        <v>19</v>
      </c>
      <c r="V101" s="1128"/>
      <c r="W101" s="1128"/>
      <c r="X101" s="1128"/>
      <c r="Y101" s="1128"/>
      <c r="Z101" s="1131"/>
      <c r="AA101" s="1130"/>
      <c r="AB101" s="1130"/>
      <c r="AC101" s="1130"/>
      <c r="AD101" s="1130"/>
      <c r="AE101" s="1130"/>
      <c r="AF101" s="1130"/>
      <c r="AG101" s="1130"/>
      <c r="AH101" s="1130"/>
      <c r="AI101" s="1130"/>
      <c r="AJ101" s="1130"/>
      <c r="AK101" s="1130"/>
      <c r="AL101" s="1130"/>
      <c r="AM101" s="1130"/>
      <c r="AN101" s="1130"/>
      <c r="AO101" s="1130"/>
      <c r="AP101" s="1130"/>
      <c r="AQ101" s="1130"/>
      <c r="AR101" s="1130"/>
      <c r="AS101" s="1130"/>
      <c r="AT101" s="1130"/>
      <c r="AU101" s="1130"/>
      <c r="AV101" s="1130"/>
      <c r="AW101" s="1130"/>
      <c r="AX101" s="1130"/>
      <c r="AY101" s="1130"/>
      <c r="AZ101" s="1130"/>
      <c r="BA101" s="1130"/>
      <c r="BB101" s="1130"/>
      <c r="BC101" s="1130"/>
      <c r="BD101" s="1130"/>
      <c r="BE101" s="1130"/>
      <c r="BF101" s="1130"/>
      <c r="BG101" s="1130"/>
      <c r="BH101" s="1130"/>
      <c r="BI101" s="1130"/>
      <c r="BJ101" s="1130"/>
      <c r="BK101" s="1130"/>
      <c r="BL101" s="1130"/>
      <c r="BM101" s="1130"/>
      <c r="BN101" s="1130"/>
      <c r="BO101" s="1130"/>
      <c r="BP101" s="1130"/>
      <c r="BQ101" s="1130"/>
      <c r="BR101" s="1130"/>
      <c r="BS101" s="1130"/>
      <c r="BT101" s="1130"/>
      <c r="BU101" s="1130"/>
      <c r="BV101" s="1130"/>
      <c r="BW101" s="1130"/>
      <c r="BX101" s="1130"/>
      <c r="BY101" s="1130"/>
      <c r="BZ101" s="1130"/>
      <c r="CA101" s="1130"/>
      <c r="CB101" s="1130"/>
      <c r="CC101" s="1130"/>
      <c r="CD101" s="1130"/>
      <c r="CE101" s="1130"/>
      <c r="CF101" s="1130"/>
      <c r="CG101" s="1130"/>
      <c r="CH101" s="1130"/>
      <c r="CI101" s="1130"/>
      <c r="CJ101" s="1130"/>
      <c r="CK101" s="1130"/>
      <c r="CL101" s="1130"/>
      <c r="CM101" s="1130"/>
      <c r="CN101" s="1130"/>
      <c r="CO101" s="1130"/>
      <c r="CP101" s="1130"/>
      <c r="CQ101" s="1130"/>
      <c r="CR101" s="1130"/>
      <c r="CS101" s="1130"/>
      <c r="CT101" s="1130"/>
      <c r="CU101" s="1130"/>
      <c r="CV101" s="1130"/>
      <c r="CW101" s="1130"/>
      <c r="CX101" s="1130"/>
      <c r="CY101" s="1130"/>
      <c r="CZ101" s="1130"/>
      <c r="DA101" s="1130"/>
      <c r="DB101" s="1130"/>
      <c r="DC101" s="1130"/>
      <c r="DD101" s="1130"/>
      <c r="DE101" s="1130"/>
      <c r="DF101" s="1130"/>
      <c r="DG101" s="1130"/>
      <c r="DH101" s="1130"/>
      <c r="DI101" s="1130"/>
      <c r="DJ101" s="1130"/>
      <c r="DK101" s="1130"/>
      <c r="DL101" s="966"/>
      <c r="DM101" s="986">
        <f t="shared" si="76"/>
        <v>0</v>
      </c>
      <c r="DN101" s="966">
        <f t="shared" si="77"/>
        <v>0</v>
      </c>
      <c r="DO101" s="963">
        <f t="shared" si="78"/>
        <v>0</v>
      </c>
      <c r="DP101" s="966" t="e">
        <f t="array" ref="DP101">INDEX($DP$14:$DS$21,MATCH(DM101&amp;DN101&amp;DO101,$DP$14:$DP$21&amp;$DQ$14:$DQ$21&amp;$DR$14:$DR$21,0),4)</f>
        <v>#N/A</v>
      </c>
      <c r="EK101" s="964"/>
      <c r="EL101" s="966"/>
      <c r="EM101" s="966"/>
      <c r="EN101" s="964"/>
      <c r="EO101" s="964"/>
      <c r="EP101" s="963"/>
      <c r="EQ101" s="964"/>
      <c r="ER101" s="964"/>
      <c r="ES101" s="964"/>
      <c r="ET101" s="964"/>
    </row>
    <row r="102" spans="4:152" s="990" customFormat="1" ht="51" customHeight="1" thickBot="1">
      <c r="D102" s="1143">
        <v>20</v>
      </c>
      <c r="E102" s="1696"/>
      <c r="F102" s="1697"/>
      <c r="G102" s="1698"/>
      <c r="H102" s="1128"/>
      <c r="I102" s="1136"/>
      <c r="J102" s="1140"/>
      <c r="K102" s="1141"/>
      <c r="L102" s="1128"/>
      <c r="M102" s="1188"/>
      <c r="N102" s="1189"/>
      <c r="O102" s="1189"/>
      <c r="P102" s="1190"/>
      <c r="Q102" s="1259"/>
      <c r="R102" s="1273"/>
      <c r="S102" s="1274"/>
      <c r="T102" s="1144"/>
      <c r="U102" s="1143">
        <v>20</v>
      </c>
      <c r="V102" s="1191"/>
      <c r="W102" s="1146"/>
      <c r="X102" s="1146"/>
      <c r="Y102" s="1146"/>
      <c r="Z102" s="1147"/>
      <c r="AA102" s="1130"/>
      <c r="AB102" s="1130"/>
      <c r="AC102" s="1130"/>
      <c r="AD102" s="1130"/>
      <c r="AE102" s="1130"/>
      <c r="AF102" s="1130"/>
      <c r="AG102" s="1130"/>
      <c r="AH102" s="1130"/>
      <c r="AI102" s="1130"/>
      <c r="AJ102" s="1130"/>
      <c r="AK102" s="1130"/>
      <c r="AL102" s="1130"/>
      <c r="AM102" s="1130"/>
      <c r="AN102" s="1130"/>
      <c r="AO102" s="1130"/>
      <c r="AP102" s="1130"/>
      <c r="AQ102" s="1130"/>
      <c r="AR102" s="1130"/>
      <c r="AS102" s="1130"/>
      <c r="AT102" s="1130"/>
      <c r="AU102" s="1130"/>
      <c r="AV102" s="1130"/>
      <c r="AW102" s="1130"/>
      <c r="AX102" s="1130"/>
      <c r="AY102" s="1130"/>
      <c r="AZ102" s="1130"/>
      <c r="BA102" s="1130"/>
      <c r="BB102" s="1130"/>
      <c r="BC102" s="1130"/>
      <c r="BD102" s="1130"/>
      <c r="BE102" s="1130"/>
      <c r="BF102" s="1130"/>
      <c r="BG102" s="1130"/>
      <c r="BH102" s="1130"/>
      <c r="BI102" s="1130"/>
      <c r="BJ102" s="1130"/>
      <c r="BK102" s="1130"/>
      <c r="BL102" s="1130"/>
      <c r="BM102" s="1130"/>
      <c r="BN102" s="1130"/>
      <c r="BO102" s="1130"/>
      <c r="BP102" s="1130"/>
      <c r="BQ102" s="1130"/>
      <c r="BR102" s="1130"/>
      <c r="BS102" s="1130"/>
      <c r="BT102" s="1130"/>
      <c r="BU102" s="1130"/>
      <c r="BV102" s="1130"/>
      <c r="BW102" s="1130"/>
      <c r="BX102" s="1130"/>
      <c r="BY102" s="1130"/>
      <c r="BZ102" s="1130"/>
      <c r="CA102" s="1130"/>
      <c r="CB102" s="1130"/>
      <c r="CC102" s="1130"/>
      <c r="CD102" s="1130"/>
      <c r="CE102" s="1130"/>
      <c r="CF102" s="1130"/>
      <c r="CG102" s="1130"/>
      <c r="CH102" s="1130"/>
      <c r="CI102" s="1130"/>
      <c r="CJ102" s="1130"/>
      <c r="CK102" s="1130"/>
      <c r="CL102" s="1130"/>
      <c r="CM102" s="1130"/>
      <c r="CN102" s="1130"/>
      <c r="CO102" s="1130"/>
      <c r="CP102" s="1130"/>
      <c r="CQ102" s="1130"/>
      <c r="CR102" s="1130"/>
      <c r="CS102" s="1130"/>
      <c r="CT102" s="1130"/>
      <c r="CU102" s="1130"/>
      <c r="CV102" s="1130"/>
      <c r="CW102" s="1130"/>
      <c r="CX102" s="1130"/>
      <c r="CY102" s="1130"/>
      <c r="CZ102" s="1130"/>
      <c r="DA102" s="1130"/>
      <c r="DB102" s="1130"/>
      <c r="DC102" s="1130"/>
      <c r="DD102" s="1130"/>
      <c r="DE102" s="1130"/>
      <c r="DF102" s="1130"/>
      <c r="DG102" s="1130"/>
      <c r="DH102" s="1130"/>
      <c r="DI102" s="1130"/>
      <c r="DJ102" s="1130"/>
      <c r="DK102" s="1130"/>
      <c r="DL102" s="966"/>
      <c r="DM102" s="986">
        <f t="shared" si="76"/>
        <v>0</v>
      </c>
      <c r="DN102" s="966">
        <f t="shared" si="77"/>
        <v>0</v>
      </c>
      <c r="DO102" s="963">
        <f t="shared" si="78"/>
        <v>0</v>
      </c>
      <c r="DP102" s="966" t="e">
        <f t="array" ref="DP102">INDEX($DP$14:$DS$21,MATCH(DM102&amp;DN102&amp;DO102,$DP$14:$DP$21&amp;$DQ$14:$DQ$21&amp;$DR$14:$DR$21,0),4)</f>
        <v>#N/A</v>
      </c>
      <c r="EK102" s="964"/>
      <c r="EL102" s="966"/>
      <c r="EM102" s="966"/>
      <c r="EN102" s="964"/>
      <c r="EO102" s="964"/>
      <c r="EP102" s="963"/>
      <c r="EQ102" s="964"/>
      <c r="ER102" s="964"/>
      <c r="ES102" s="964"/>
      <c r="ET102" s="964"/>
    </row>
    <row r="103" spans="4:152" s="990" customFormat="1" ht="51" customHeight="1" thickTop="1" thickBot="1">
      <c r="D103" s="1812" t="s">
        <v>343</v>
      </c>
      <c r="E103" s="1813"/>
      <c r="F103" s="1813"/>
      <c r="G103" s="1814"/>
      <c r="H103" s="1148">
        <f>COUNTIF(H83:H102,"〇")</f>
        <v>0</v>
      </c>
      <c r="I103" s="1149">
        <f>COUNTIF(I83:I102,"〇")</f>
        <v>0</v>
      </c>
      <c r="J103" s="1174"/>
      <c r="K103" s="1174"/>
      <c r="L103" s="1151"/>
      <c r="M103" s="1192"/>
      <c r="O103" s="1192"/>
      <c r="P103" s="1192"/>
      <c r="Q103" s="1712"/>
      <c r="R103" s="1713"/>
      <c r="S103" s="1714"/>
      <c r="U103" s="1176"/>
      <c r="V103" s="1193"/>
      <c r="W103" s="1192"/>
      <c r="Y103" s="1192"/>
      <c r="Z103" s="1194"/>
      <c r="AA103" s="999"/>
      <c r="AB103" s="999"/>
      <c r="AC103" s="999"/>
      <c r="AD103" s="999"/>
      <c r="AE103" s="999"/>
      <c r="AF103" s="999"/>
      <c r="AG103" s="999"/>
      <c r="AH103" s="999"/>
      <c r="AI103" s="999"/>
      <c r="AJ103" s="999"/>
      <c r="AK103" s="999"/>
      <c r="AL103" s="999"/>
      <c r="AM103" s="999"/>
      <c r="AN103" s="999"/>
      <c r="AO103" s="999"/>
      <c r="AP103" s="999"/>
      <c r="AQ103" s="999"/>
      <c r="AR103" s="999"/>
      <c r="AS103" s="999"/>
      <c r="AT103" s="999"/>
      <c r="AU103" s="999"/>
      <c r="AV103" s="999"/>
      <c r="AW103" s="999"/>
      <c r="AX103" s="999"/>
      <c r="AY103" s="999"/>
      <c r="AZ103" s="999"/>
      <c r="BA103" s="999"/>
      <c r="BB103" s="999"/>
      <c r="BC103" s="999"/>
      <c r="BD103" s="999"/>
      <c r="BE103" s="999"/>
      <c r="BF103" s="999"/>
      <c r="BG103" s="999"/>
      <c r="BH103" s="999"/>
      <c r="BI103" s="999"/>
      <c r="BJ103" s="999"/>
      <c r="BK103" s="999"/>
      <c r="BL103" s="999"/>
      <c r="BM103" s="999"/>
      <c r="BN103" s="999"/>
      <c r="BO103" s="999"/>
      <c r="BP103" s="999"/>
      <c r="BQ103" s="999"/>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M103" s="986"/>
      <c r="DN103" s="966"/>
      <c r="DO103" s="963"/>
      <c r="DP103" s="966"/>
      <c r="EK103" s="989"/>
      <c r="EL103" s="966"/>
      <c r="EM103" s="966"/>
      <c r="EN103" s="964"/>
      <c r="EO103" s="964"/>
      <c r="EP103" s="963"/>
      <c r="EQ103" s="964"/>
      <c r="ER103" s="964"/>
      <c r="ES103" s="964"/>
      <c r="ET103" s="964"/>
    </row>
    <row r="104" spans="4:152" s="990" customFormat="1" ht="51" customHeight="1" thickTop="1">
      <c r="D104" s="1155" t="s">
        <v>39</v>
      </c>
      <c r="E104" s="1156"/>
      <c r="F104" s="1157"/>
      <c r="G104" s="1157"/>
      <c r="H104" s="1715"/>
      <c r="I104" s="1716"/>
      <c r="J104" s="1717"/>
      <c r="K104" s="1718"/>
      <c r="L104" s="1160">
        <f>COUNTIF(L83:L102,"○")</f>
        <v>0</v>
      </c>
      <c r="M104" s="1161">
        <f>COUNTIF(M83:M102,"○")</f>
        <v>0</v>
      </c>
      <c r="N104" s="1161">
        <f t="shared" ref="N104:P104" si="86">COUNTIF(N83:N102,"○")</f>
        <v>0</v>
      </c>
      <c r="O104" s="1161">
        <f t="shared" si="86"/>
        <v>0</v>
      </c>
      <c r="P104" s="1161">
        <f t="shared" si="86"/>
        <v>0</v>
      </c>
      <c r="Q104" s="1719"/>
      <c r="R104" s="1720"/>
      <c r="S104" s="1721"/>
      <c r="T104" s="1162"/>
      <c r="U104" s="1179" t="s">
        <v>39</v>
      </c>
      <c r="V104" s="1160">
        <f>COUNTIF(V83:V102,"○")</f>
        <v>0</v>
      </c>
      <c r="W104" s="1161">
        <f>COUNTIF(W83:W102,"○")</f>
        <v>0</v>
      </c>
      <c r="X104" s="1161">
        <f t="shared" ref="X104:Z104" si="87">COUNTIF(X83:X102,"○")</f>
        <v>0</v>
      </c>
      <c r="Y104" s="1161">
        <f t="shared" si="87"/>
        <v>0</v>
      </c>
      <c r="Z104" s="1164">
        <f t="shared" si="87"/>
        <v>0</v>
      </c>
      <c r="AA104" s="1178"/>
      <c r="AB104" s="1178"/>
      <c r="AC104" s="1178"/>
      <c r="AD104" s="1178"/>
      <c r="AE104" s="1178"/>
      <c r="AF104" s="1178"/>
      <c r="AG104" s="1178"/>
      <c r="AH104" s="1178"/>
      <c r="AI104" s="1178"/>
      <c r="AJ104" s="1178"/>
      <c r="AK104" s="1178"/>
      <c r="AL104" s="1178"/>
      <c r="AM104" s="1178"/>
      <c r="AN104" s="1178"/>
      <c r="AO104" s="1178"/>
      <c r="AP104" s="1178"/>
      <c r="AQ104" s="1178"/>
      <c r="AR104" s="1178"/>
      <c r="AS104" s="1178"/>
      <c r="AT104" s="1178"/>
      <c r="AU104" s="1178"/>
      <c r="AV104" s="1178"/>
      <c r="AW104" s="1178"/>
      <c r="AX104" s="1178"/>
      <c r="AY104" s="1178"/>
      <c r="AZ104" s="1178"/>
      <c r="BA104" s="1178"/>
      <c r="BB104" s="1178"/>
      <c r="BC104" s="1178"/>
      <c r="BD104" s="1178"/>
      <c r="BE104" s="1178"/>
      <c r="BF104" s="1178"/>
      <c r="BG104" s="1178"/>
      <c r="BH104" s="1178"/>
      <c r="BI104" s="1178"/>
      <c r="BJ104" s="1178"/>
      <c r="BK104" s="1178"/>
      <c r="BL104" s="1178"/>
      <c r="BM104" s="1178"/>
      <c r="BN104" s="1178"/>
      <c r="BO104" s="1178"/>
      <c r="BP104" s="1178"/>
      <c r="BQ104" s="1178"/>
      <c r="BR104" s="1178"/>
      <c r="BS104" s="1178"/>
      <c r="BT104" s="1178"/>
      <c r="BU104" s="1178"/>
      <c r="BV104" s="1178"/>
      <c r="BW104" s="1178"/>
      <c r="BX104" s="1178"/>
      <c r="BY104" s="1178"/>
      <c r="BZ104" s="1178"/>
      <c r="CA104" s="1178"/>
      <c r="CB104" s="1178"/>
      <c r="CC104" s="1178"/>
      <c r="CD104" s="1178"/>
      <c r="CE104" s="1178"/>
      <c r="CF104" s="1178"/>
      <c r="CG104" s="1178"/>
      <c r="CH104" s="1178"/>
      <c r="CI104" s="1178"/>
      <c r="CJ104" s="1178"/>
      <c r="CK104" s="1178"/>
      <c r="CL104" s="1178"/>
      <c r="CM104" s="1178"/>
      <c r="CN104" s="1178"/>
      <c r="CO104" s="1178"/>
      <c r="CP104" s="1178"/>
      <c r="CQ104" s="1178"/>
      <c r="CR104" s="1178"/>
      <c r="CS104" s="1178"/>
      <c r="CT104" s="1178"/>
      <c r="CU104" s="1178"/>
      <c r="CV104" s="1178"/>
      <c r="CW104" s="1178"/>
      <c r="CX104" s="1178"/>
      <c r="CY104" s="1178"/>
      <c r="CZ104" s="1178"/>
      <c r="DA104" s="1178"/>
      <c r="DB104" s="1178"/>
      <c r="DC104" s="1178"/>
      <c r="DD104" s="1178"/>
      <c r="DE104" s="1178"/>
      <c r="DF104" s="1178"/>
      <c r="DG104" s="1178"/>
      <c r="DH104" s="1178"/>
      <c r="DI104" s="1178"/>
      <c r="DJ104" s="1178"/>
      <c r="DK104" s="1178"/>
      <c r="DL104" s="968"/>
      <c r="DM104" s="986"/>
      <c r="DN104" s="966"/>
      <c r="DO104" s="1725"/>
      <c r="DP104" s="1725"/>
      <c r="DQ104" s="1725"/>
      <c r="DR104" s="966"/>
      <c r="DS104" s="966"/>
      <c r="DT104" s="966"/>
      <c r="DU104" s="989"/>
      <c r="DV104" s="989"/>
      <c r="DW104" s="989"/>
      <c r="DX104" s="989"/>
      <c r="DY104" s="989"/>
      <c r="DZ104" s="989"/>
      <c r="EA104" s="989"/>
      <c r="EB104" s="989"/>
      <c r="EC104" s="989"/>
      <c r="ED104" s="989"/>
      <c r="EE104" s="989"/>
      <c r="EF104" s="989"/>
      <c r="EG104" s="989"/>
      <c r="EH104" s="989"/>
      <c r="EI104" s="989"/>
      <c r="EJ104" s="989"/>
      <c r="EK104" s="989"/>
      <c r="EL104" s="966"/>
      <c r="EM104" s="966"/>
      <c r="EN104" s="964"/>
      <c r="EO104" s="964"/>
      <c r="EP104" s="963"/>
      <c r="EQ104" s="964"/>
      <c r="ER104" s="964"/>
      <c r="ES104" s="964"/>
      <c r="ET104" s="964"/>
    </row>
    <row r="105" spans="4:152" s="974" customFormat="1" ht="51" customHeight="1" thickBot="1">
      <c r="D105" s="1165" t="s">
        <v>236</v>
      </c>
      <c r="E105" s="1166"/>
      <c r="F105" s="1167"/>
      <c r="G105" s="1167"/>
      <c r="H105" s="1791"/>
      <c r="I105" s="1792"/>
      <c r="J105" s="1786"/>
      <c r="K105" s="1787"/>
      <c r="L105" s="1180">
        <f>COUNTIF(L83:L102,"△")</f>
        <v>0</v>
      </c>
      <c r="M105" s="1181">
        <f>COUNTIF(M83:M102,"△")</f>
        <v>0</v>
      </c>
      <c r="N105" s="1181">
        <f t="shared" ref="N105:P105" si="88">COUNTIF(N83:N102,"△")</f>
        <v>0</v>
      </c>
      <c r="O105" s="1181">
        <f t="shared" si="88"/>
        <v>0</v>
      </c>
      <c r="P105" s="1181">
        <f t="shared" si="88"/>
        <v>0</v>
      </c>
      <c r="Q105" s="1793"/>
      <c r="R105" s="1794"/>
      <c r="S105" s="1795"/>
      <c r="T105" s="1162"/>
      <c r="U105" s="1182" t="s">
        <v>236</v>
      </c>
      <c r="V105" s="1180">
        <f>COUNTIF(V83:V102,"△")</f>
        <v>0</v>
      </c>
      <c r="W105" s="1181">
        <f>COUNTIF(W83:W102,"△")</f>
        <v>0</v>
      </c>
      <c r="X105" s="1181">
        <f t="shared" ref="X105:Z105" si="89">COUNTIF(X83:X102,"△")</f>
        <v>0</v>
      </c>
      <c r="Y105" s="1181">
        <f t="shared" si="89"/>
        <v>0</v>
      </c>
      <c r="Z105" s="1183">
        <f t="shared" si="89"/>
        <v>0</v>
      </c>
      <c r="AA105" s="1178"/>
      <c r="AB105" s="1178"/>
      <c r="AC105" s="1178"/>
      <c r="AD105" s="1178"/>
      <c r="AE105" s="1178"/>
      <c r="AF105" s="1178"/>
      <c r="AG105" s="1178"/>
      <c r="AH105" s="1178"/>
      <c r="AI105" s="1178"/>
      <c r="AJ105" s="1178"/>
      <c r="AK105" s="1178"/>
      <c r="AL105" s="1178"/>
      <c r="AM105" s="1178"/>
      <c r="AN105" s="1178"/>
      <c r="AO105" s="1178"/>
      <c r="AP105" s="1178"/>
      <c r="AQ105" s="1178"/>
      <c r="AR105" s="1178"/>
      <c r="AS105" s="1178"/>
      <c r="AT105" s="1178"/>
      <c r="AU105" s="1178"/>
      <c r="AV105" s="1178"/>
      <c r="AW105" s="1178"/>
      <c r="AX105" s="1178"/>
      <c r="AY105" s="1178"/>
      <c r="AZ105" s="1178"/>
      <c r="BA105" s="1178"/>
      <c r="BB105" s="1178"/>
      <c r="BC105" s="1178"/>
      <c r="BD105" s="1178"/>
      <c r="BE105" s="1178"/>
      <c r="BF105" s="1178"/>
      <c r="BG105" s="1178"/>
      <c r="BH105" s="1178"/>
      <c r="BI105" s="1178"/>
      <c r="BJ105" s="1178"/>
      <c r="BK105" s="1178"/>
      <c r="BL105" s="1178"/>
      <c r="BM105" s="1178"/>
      <c r="BN105" s="1178"/>
      <c r="BO105" s="1178"/>
      <c r="BP105" s="1178"/>
      <c r="BQ105" s="1178"/>
      <c r="BR105" s="1178"/>
      <c r="BS105" s="1178"/>
      <c r="BT105" s="1178"/>
      <c r="BU105" s="1178"/>
      <c r="BV105" s="1178"/>
      <c r="BW105" s="1178"/>
      <c r="BX105" s="1178"/>
      <c r="BY105" s="1178"/>
      <c r="BZ105" s="1178"/>
      <c r="CA105" s="1178"/>
      <c r="CB105" s="1178"/>
      <c r="CC105" s="1178"/>
      <c r="CD105" s="1178"/>
      <c r="CE105" s="1178"/>
      <c r="CF105" s="1178"/>
      <c r="CG105" s="1178"/>
      <c r="CH105" s="1178"/>
      <c r="CI105" s="1178"/>
      <c r="CJ105" s="1178"/>
      <c r="CK105" s="1178"/>
      <c r="CL105" s="1178"/>
      <c r="CM105" s="1178"/>
      <c r="CN105" s="1178"/>
      <c r="CO105" s="1178"/>
      <c r="CP105" s="1178"/>
      <c r="CQ105" s="1178"/>
      <c r="CR105" s="1178"/>
      <c r="CS105" s="1178"/>
      <c r="CT105" s="1178"/>
      <c r="CU105" s="1178"/>
      <c r="CV105" s="1178"/>
      <c r="CW105" s="1178"/>
      <c r="CX105" s="1178"/>
      <c r="CY105" s="1178"/>
      <c r="CZ105" s="1178"/>
      <c r="DA105" s="1178"/>
      <c r="DB105" s="1178"/>
      <c r="DC105" s="1178"/>
      <c r="DD105" s="1178"/>
      <c r="DE105" s="1178"/>
      <c r="DF105" s="1178"/>
      <c r="DG105" s="1178"/>
      <c r="DH105" s="1178"/>
      <c r="DI105" s="1178"/>
      <c r="DJ105" s="1178"/>
      <c r="DK105" s="1178"/>
      <c r="DL105" s="968"/>
      <c r="DM105" s="981"/>
      <c r="DN105" s="970"/>
      <c r="DO105" s="966"/>
      <c r="DP105" s="968"/>
      <c r="DQ105" s="968"/>
      <c r="DR105" s="968"/>
      <c r="DS105" s="968"/>
      <c r="DT105" s="968"/>
      <c r="DU105" s="965"/>
      <c r="DV105" s="965"/>
      <c r="DW105" s="965"/>
      <c r="DX105" s="965"/>
      <c r="DY105" s="965"/>
      <c r="DZ105" s="965"/>
      <c r="EA105" s="965"/>
      <c r="EB105" s="965"/>
      <c r="EC105" s="965"/>
      <c r="ED105" s="965"/>
      <c r="EE105" s="965"/>
      <c r="EF105" s="965"/>
      <c r="EG105" s="965"/>
      <c r="EH105" s="965"/>
      <c r="EI105" s="965"/>
      <c r="EJ105" s="965"/>
      <c r="EK105" s="965"/>
      <c r="EL105" s="968"/>
      <c r="EM105" s="968"/>
      <c r="EN105" s="971"/>
      <c r="EO105" s="971"/>
      <c r="EP105" s="975"/>
      <c r="EQ105" s="971"/>
      <c r="ER105" s="971"/>
      <c r="ES105" s="971"/>
      <c r="ET105" s="971"/>
    </row>
    <row r="106" spans="4:152" s="990" customFormat="1" ht="51" customHeight="1" thickBot="1">
      <c r="D106" s="1073"/>
      <c r="Q106" s="1073"/>
      <c r="R106" s="1240"/>
      <c r="S106" s="1073"/>
      <c r="T106" s="1239"/>
      <c r="U106" s="1073"/>
      <c r="DM106" s="986"/>
      <c r="DN106" s="964"/>
      <c r="DO106" s="963"/>
      <c r="DP106" s="963"/>
      <c r="DQ106" s="963"/>
      <c r="DR106" s="963"/>
      <c r="DS106" s="963"/>
      <c r="DT106" s="963"/>
      <c r="DU106" s="964"/>
      <c r="DV106" s="964"/>
      <c r="DW106" s="964"/>
      <c r="DX106" s="964"/>
      <c r="DY106" s="964"/>
      <c r="DZ106" s="964"/>
      <c r="EA106" s="964"/>
      <c r="EB106" s="964"/>
      <c r="EC106" s="964"/>
      <c r="ED106" s="964"/>
      <c r="EE106" s="964"/>
      <c r="EF106" s="964"/>
      <c r="EG106" s="964"/>
      <c r="EH106" s="964"/>
      <c r="EI106" s="964"/>
      <c r="EJ106" s="964"/>
      <c r="EK106" s="964"/>
      <c r="EL106" s="964"/>
      <c r="EM106" s="964"/>
      <c r="EN106" s="964"/>
      <c r="EO106" s="964"/>
      <c r="EP106" s="963"/>
      <c r="EQ106" s="964"/>
      <c r="ER106" s="964"/>
      <c r="ES106" s="964"/>
      <c r="ET106" s="964"/>
    </row>
    <row r="107" spans="4:152" s="967" customFormat="1" ht="51" customHeight="1" thickBot="1">
      <c r="D107" s="1707" t="s">
        <v>252</v>
      </c>
      <c r="E107" s="1708"/>
      <c r="F107" s="1709"/>
      <c r="G107" s="1710"/>
      <c r="H107" s="1710"/>
      <c r="I107" s="1710"/>
      <c r="J107" s="1710"/>
      <c r="K107" s="1711"/>
      <c r="L107" s="1699" t="s">
        <v>846</v>
      </c>
      <c r="M107" s="1700"/>
      <c r="N107" s="1700"/>
      <c r="O107" s="1700"/>
      <c r="P107" s="1296"/>
      <c r="Q107" s="1703" t="s">
        <v>833</v>
      </c>
      <c r="R107" s="1703"/>
      <c r="S107" s="1297"/>
      <c r="T107" s="961"/>
      <c r="U107" s="1118"/>
      <c r="V107" s="1527" t="s">
        <v>847</v>
      </c>
      <c r="W107" s="1528"/>
      <c r="X107" s="1528"/>
      <c r="Y107" s="1528"/>
      <c r="Z107" s="1529"/>
      <c r="AA107" s="961"/>
      <c r="AB107" s="961"/>
      <c r="AC107" s="961"/>
      <c r="AD107" s="961"/>
      <c r="AE107" s="961"/>
      <c r="AF107" s="961"/>
      <c r="AG107" s="961"/>
      <c r="AH107" s="961"/>
      <c r="AI107" s="961"/>
      <c r="AJ107" s="961"/>
      <c r="AK107" s="961"/>
      <c r="AL107" s="961"/>
      <c r="AM107" s="961"/>
      <c r="AN107" s="961"/>
      <c r="AO107" s="961"/>
      <c r="AP107" s="961"/>
      <c r="AQ107" s="961"/>
      <c r="AR107" s="961"/>
      <c r="AS107" s="961"/>
      <c r="AT107" s="961"/>
      <c r="AU107" s="961"/>
      <c r="AV107" s="961"/>
      <c r="AW107" s="961"/>
      <c r="AX107" s="961"/>
      <c r="AY107" s="961"/>
      <c r="AZ107" s="961"/>
      <c r="BA107" s="961"/>
      <c r="BB107" s="961"/>
      <c r="BC107" s="961"/>
      <c r="BD107" s="961"/>
      <c r="BE107" s="961"/>
      <c r="BF107" s="961"/>
      <c r="BG107" s="961"/>
      <c r="BH107" s="961"/>
      <c r="BI107" s="961"/>
      <c r="BJ107" s="961"/>
      <c r="BK107" s="961"/>
      <c r="BL107" s="961"/>
      <c r="BM107" s="961"/>
      <c r="BN107" s="961"/>
      <c r="BO107" s="961"/>
      <c r="BP107" s="961"/>
      <c r="BQ107" s="961"/>
      <c r="BR107" s="961"/>
      <c r="BS107" s="961"/>
      <c r="BT107" s="961"/>
      <c r="BU107" s="961"/>
      <c r="BV107" s="961"/>
      <c r="BW107" s="961"/>
      <c r="BX107" s="961"/>
      <c r="BY107" s="961"/>
      <c r="BZ107" s="961"/>
      <c r="CA107" s="961"/>
      <c r="CB107" s="961"/>
      <c r="CC107" s="961"/>
      <c r="CD107" s="961"/>
      <c r="CE107" s="961"/>
      <c r="CF107" s="961"/>
      <c r="CG107" s="961"/>
      <c r="CH107" s="961"/>
      <c r="CI107" s="961"/>
      <c r="CJ107" s="961"/>
      <c r="CK107" s="961"/>
      <c r="CL107" s="961"/>
      <c r="CM107" s="961"/>
      <c r="CN107" s="961"/>
      <c r="CO107" s="961"/>
      <c r="CP107" s="961"/>
      <c r="CQ107" s="961"/>
      <c r="CR107" s="961"/>
      <c r="CS107" s="961"/>
      <c r="CT107" s="961"/>
      <c r="CU107" s="961"/>
      <c r="CV107" s="961"/>
      <c r="CW107" s="961"/>
      <c r="CX107" s="961"/>
      <c r="CY107" s="961"/>
      <c r="CZ107" s="961"/>
      <c r="DA107" s="961"/>
      <c r="DB107" s="961"/>
      <c r="DC107" s="961"/>
      <c r="DD107" s="961"/>
      <c r="DE107" s="961"/>
      <c r="DF107" s="961"/>
      <c r="DG107" s="961"/>
      <c r="DH107" s="961"/>
      <c r="DI107" s="961"/>
      <c r="DJ107" s="961"/>
      <c r="DK107" s="961"/>
      <c r="DL107" s="961"/>
      <c r="DM107" s="986"/>
      <c r="DN107" s="964"/>
      <c r="DO107" s="963"/>
      <c r="DP107" s="966"/>
      <c r="DQ107" s="1729" t="s">
        <v>745</v>
      </c>
      <c r="DR107" s="1730"/>
      <c r="DS107" s="1730"/>
      <c r="DT107" s="1731"/>
      <c r="DU107" s="1691" t="s">
        <v>746</v>
      </c>
      <c r="DV107" s="1692"/>
      <c r="DW107" s="1692"/>
      <c r="DX107" s="1693"/>
      <c r="DY107" s="1691" t="s">
        <v>228</v>
      </c>
      <c r="DZ107" s="1692"/>
      <c r="EA107" s="1692"/>
      <c r="EB107" s="1693"/>
      <c r="EC107" s="1691" t="s">
        <v>788</v>
      </c>
      <c r="ED107" s="1692"/>
      <c r="EE107" s="1692"/>
      <c r="EF107" s="1693"/>
      <c r="EG107" s="1691" t="s">
        <v>789</v>
      </c>
      <c r="EH107" s="1692"/>
      <c r="EI107" s="1692"/>
      <c r="EJ107" s="1693"/>
      <c r="EK107" s="968"/>
      <c r="EL107" s="964"/>
      <c r="EM107" s="964"/>
      <c r="EN107" s="964"/>
      <c r="EO107" s="964"/>
      <c r="EP107" s="963"/>
      <c r="EQ107" s="964"/>
      <c r="ER107" s="966"/>
      <c r="ES107" s="966"/>
      <c r="ET107" s="966"/>
      <c r="EU107" s="1020"/>
      <c r="EV107" s="1020"/>
    </row>
    <row r="108" spans="4:152" s="974" customFormat="1" ht="51" customHeight="1" thickBot="1">
      <c r="D108" s="1119" t="s">
        <v>837</v>
      </c>
      <c r="E108" s="1120"/>
      <c r="F108" s="1704">
        <f>①利用!$S$8</f>
        <v>0</v>
      </c>
      <c r="G108" s="1705"/>
      <c r="H108" s="1705"/>
      <c r="I108" s="1705"/>
      <c r="J108" s="1705"/>
      <c r="K108" s="1705"/>
      <c r="L108" s="1705"/>
      <c r="M108" s="1705"/>
      <c r="N108" s="1705"/>
      <c r="O108" s="1705"/>
      <c r="P108" s="1705"/>
      <c r="Q108" s="1705"/>
      <c r="R108" s="1705"/>
      <c r="S108" s="1706"/>
      <c r="T108" s="1121"/>
      <c r="U108" s="1122"/>
      <c r="V108" s="1705">
        <f>F108</f>
        <v>0</v>
      </c>
      <c r="W108" s="1705"/>
      <c r="X108" s="1705"/>
      <c r="Y108" s="1705"/>
      <c r="Z108" s="1706"/>
      <c r="AA108" s="1121"/>
      <c r="AB108" s="1121"/>
      <c r="AC108" s="1121"/>
      <c r="AD108" s="1121"/>
      <c r="AE108" s="1121"/>
      <c r="AF108" s="1121"/>
      <c r="AG108" s="1121"/>
      <c r="AH108" s="1121"/>
      <c r="AI108" s="1121"/>
      <c r="AJ108" s="1121"/>
      <c r="AK108" s="1121"/>
      <c r="AL108" s="1121"/>
      <c r="AM108" s="1121"/>
      <c r="AN108" s="1121"/>
      <c r="AO108" s="1121"/>
      <c r="AP108" s="1121"/>
      <c r="AQ108" s="1121"/>
      <c r="AR108" s="1121"/>
      <c r="AS108" s="1121"/>
      <c r="AT108" s="1121"/>
      <c r="AU108" s="1121"/>
      <c r="AV108" s="1121"/>
      <c r="AW108" s="1121"/>
      <c r="AX108" s="1121"/>
      <c r="AY108" s="1121"/>
      <c r="AZ108" s="1121"/>
      <c r="BA108" s="1121"/>
      <c r="BB108" s="1121"/>
      <c r="BC108" s="1121"/>
      <c r="BD108" s="1121"/>
      <c r="BE108" s="1121"/>
      <c r="BF108" s="1121"/>
      <c r="BG108" s="1121"/>
      <c r="BH108" s="1121"/>
      <c r="BI108" s="1121"/>
      <c r="BJ108" s="1121"/>
      <c r="BK108" s="1121"/>
      <c r="BL108" s="1121"/>
      <c r="BM108" s="1121"/>
      <c r="BN108" s="1121"/>
      <c r="BO108" s="1121"/>
      <c r="BP108" s="1121"/>
      <c r="BQ108" s="1121"/>
      <c r="BR108" s="1121"/>
      <c r="BS108" s="1121"/>
      <c r="BT108" s="1121"/>
      <c r="BU108" s="1121"/>
      <c r="BV108" s="1121"/>
      <c r="BW108" s="1121"/>
      <c r="BX108" s="1121"/>
      <c r="BY108" s="1121"/>
      <c r="BZ108" s="1121"/>
      <c r="CA108" s="1121"/>
      <c r="CB108" s="1121"/>
      <c r="CC108" s="1121"/>
      <c r="CD108" s="1121"/>
      <c r="CE108" s="1121"/>
      <c r="CF108" s="1121"/>
      <c r="CG108" s="1121"/>
      <c r="CH108" s="1121"/>
      <c r="CI108" s="1121"/>
      <c r="CJ108" s="1121"/>
      <c r="CK108" s="1121"/>
      <c r="CL108" s="1121"/>
      <c r="CM108" s="1121"/>
      <c r="CN108" s="1121"/>
      <c r="CO108" s="1121"/>
      <c r="CP108" s="1121"/>
      <c r="CQ108" s="1121"/>
      <c r="CR108" s="1121"/>
      <c r="CS108" s="1121"/>
      <c r="CT108" s="1121"/>
      <c r="CU108" s="1121"/>
      <c r="CV108" s="1121"/>
      <c r="CW108" s="1121"/>
      <c r="CX108" s="1121"/>
      <c r="CY108" s="1121"/>
      <c r="CZ108" s="1121"/>
      <c r="DA108" s="1121"/>
      <c r="DB108" s="1121"/>
      <c r="DC108" s="1121"/>
      <c r="DD108" s="1121"/>
      <c r="DE108" s="1121"/>
      <c r="DF108" s="1121"/>
      <c r="DG108" s="1121"/>
      <c r="DH108" s="1121"/>
      <c r="DI108" s="1121"/>
      <c r="DJ108" s="1121"/>
      <c r="DK108" s="1121"/>
      <c r="DL108" s="970"/>
      <c r="DM108" s="981"/>
      <c r="DN108" s="968"/>
      <c r="DO108" s="966"/>
      <c r="DP108" s="963"/>
      <c r="DQ108" s="976"/>
      <c r="DR108" s="977">
        <f>COUNTIFS(L111:L130,$EP$13,DM111:DM130,$EL$14)</f>
        <v>0</v>
      </c>
      <c r="DS108" s="977">
        <f>SUM(DQ111:DS111)</f>
        <v>0</v>
      </c>
      <c r="DT108" s="978">
        <f>COUNTIFS(L111:L130,$EP$15,DM111:DM130,$EL$14)</f>
        <v>0</v>
      </c>
      <c r="DU108" s="1694">
        <f>COUNTIFS(M111:M130,$EP$13,DM111:DM130,$EL$14)</f>
        <v>0</v>
      </c>
      <c r="DV108" s="1695"/>
      <c r="DW108" s="977">
        <f>SUM(DU111:DW111)</f>
        <v>0</v>
      </c>
      <c r="DX108" s="978">
        <f>COUNTIFS(M111:M130,$EP$15,DM111:DM130,$EL$14)</f>
        <v>0</v>
      </c>
      <c r="DY108" s="1694">
        <f>COUNTIFS($N111:$N130,$EP$13,$DM111:$DM130,$EL$14)</f>
        <v>0</v>
      </c>
      <c r="DZ108" s="1695"/>
      <c r="EA108" s="977">
        <f t="shared" ref="EA108" si="90">SUM(DY111:EA111)</f>
        <v>0</v>
      </c>
      <c r="EB108" s="978">
        <f>COUNTIFS($N111:$N130,$EP$15,$DM111:$DM130,$EL$14)</f>
        <v>0</v>
      </c>
      <c r="EC108" s="1694">
        <f>COUNTIFS($O111:$O130,$EP$13,$DM111:$DM130,$EL$14)</f>
        <v>0</v>
      </c>
      <c r="ED108" s="1695"/>
      <c r="EE108" s="977">
        <f>SUM(EC111:EE111)</f>
        <v>0</v>
      </c>
      <c r="EF108" s="978">
        <f>COUNTIFS($O111:$O130,$EP$15,$DM111:$DM130,$EL$14)</f>
        <v>0</v>
      </c>
      <c r="EG108" s="1694">
        <f>COUNTIFS($P111:$P130,$EP$13,$DM111:$DM130,$EL$14)</f>
        <v>0</v>
      </c>
      <c r="EH108" s="1695"/>
      <c r="EI108" s="977">
        <f>SUM(EG111:EI111)</f>
        <v>0</v>
      </c>
      <c r="EJ108" s="978">
        <f>COUNTIFS($O111:$O130,$EP$15,$DM111:$DM130,$EL$14)</f>
        <v>0</v>
      </c>
      <c r="EK108" s="980"/>
      <c r="EL108" s="968"/>
      <c r="EM108" s="968"/>
      <c r="EN108" s="971"/>
      <c r="EO108" s="971"/>
      <c r="EP108" s="975"/>
      <c r="EQ108" s="971"/>
      <c r="ER108" s="966"/>
      <c r="ES108" s="966"/>
      <c r="ET108" s="966"/>
      <c r="EU108" s="1020"/>
      <c r="EV108" s="1020"/>
    </row>
    <row r="109" spans="4:152" s="967" customFormat="1" ht="51" customHeight="1">
      <c r="D109" s="1732" t="s">
        <v>36</v>
      </c>
      <c r="E109" s="1734" t="s">
        <v>146</v>
      </c>
      <c r="F109" s="1735"/>
      <c r="G109" s="1736"/>
      <c r="H109" s="1740" t="s">
        <v>37</v>
      </c>
      <c r="I109" s="1742" t="s">
        <v>38</v>
      </c>
      <c r="J109" s="1744" t="s">
        <v>838</v>
      </c>
      <c r="K109" s="1745"/>
      <c r="L109" s="1184" t="s">
        <v>822</v>
      </c>
      <c r="M109" s="1185" t="s">
        <v>823</v>
      </c>
      <c r="N109" s="1185" t="s">
        <v>824</v>
      </c>
      <c r="O109" s="1185" t="s">
        <v>825</v>
      </c>
      <c r="P109" s="1186" t="s">
        <v>826</v>
      </c>
      <c r="Q109" s="1748" t="s">
        <v>751</v>
      </c>
      <c r="R109" s="1748" t="s">
        <v>366</v>
      </c>
      <c r="S109" s="1750" t="s">
        <v>821</v>
      </c>
      <c r="T109" s="1022"/>
      <c r="U109" s="1701"/>
      <c r="V109" s="1184" t="s">
        <v>822</v>
      </c>
      <c r="W109" s="1185" t="s">
        <v>823</v>
      </c>
      <c r="X109" s="1185" t="s">
        <v>824</v>
      </c>
      <c r="Y109" s="1185" t="s">
        <v>825</v>
      </c>
      <c r="Z109" s="1187" t="s">
        <v>826</v>
      </c>
      <c r="AA109" s="966"/>
      <c r="AB109" s="966"/>
      <c r="AC109" s="966"/>
      <c r="AD109" s="966"/>
      <c r="AE109" s="966"/>
      <c r="AF109" s="966"/>
      <c r="AG109" s="966"/>
      <c r="AH109" s="966"/>
      <c r="AI109" s="966"/>
      <c r="AJ109" s="966"/>
      <c r="AK109" s="966"/>
      <c r="AL109" s="966"/>
      <c r="AM109" s="966"/>
      <c r="AN109" s="966"/>
      <c r="AO109" s="966"/>
      <c r="AP109" s="966"/>
      <c r="AQ109" s="966"/>
      <c r="AR109" s="966"/>
      <c r="AS109" s="966"/>
      <c r="AT109" s="966"/>
      <c r="AU109" s="966"/>
      <c r="AV109" s="966"/>
      <c r="AW109" s="966"/>
      <c r="AX109" s="966"/>
      <c r="AY109" s="966"/>
      <c r="AZ109" s="966"/>
      <c r="BA109" s="966"/>
      <c r="BB109" s="966"/>
      <c r="BC109" s="966"/>
      <c r="BD109" s="966"/>
      <c r="BE109" s="966"/>
      <c r="BF109" s="966"/>
      <c r="BG109" s="966"/>
      <c r="BH109" s="966"/>
      <c r="BI109" s="966"/>
      <c r="BJ109" s="966"/>
      <c r="BK109" s="966"/>
      <c r="BL109" s="966"/>
      <c r="BM109" s="966"/>
      <c r="BN109" s="966"/>
      <c r="BO109" s="966"/>
      <c r="BP109" s="966"/>
      <c r="BQ109" s="966"/>
      <c r="BR109" s="966"/>
      <c r="BS109" s="966"/>
      <c r="BT109" s="966"/>
      <c r="BU109" s="966"/>
      <c r="BV109" s="966"/>
      <c r="BW109" s="966"/>
      <c r="BX109" s="966"/>
      <c r="BY109" s="966"/>
      <c r="BZ109" s="966"/>
      <c r="CA109" s="966"/>
      <c r="CB109" s="966"/>
      <c r="CC109" s="966"/>
      <c r="CD109" s="966"/>
      <c r="CE109" s="966"/>
      <c r="CF109" s="966"/>
      <c r="CG109" s="966"/>
      <c r="CH109" s="966"/>
      <c r="CI109" s="966"/>
      <c r="CJ109" s="966"/>
      <c r="CK109" s="966"/>
      <c r="CL109" s="966"/>
      <c r="CM109" s="966"/>
      <c r="CN109" s="966"/>
      <c r="CO109" s="966"/>
      <c r="CP109" s="966"/>
      <c r="CQ109" s="966"/>
      <c r="CR109" s="966"/>
      <c r="CS109" s="966"/>
      <c r="CT109" s="966"/>
      <c r="CU109" s="966"/>
      <c r="CV109" s="966"/>
      <c r="CW109" s="966"/>
      <c r="CX109" s="966"/>
      <c r="CY109" s="966"/>
      <c r="CZ109" s="966"/>
      <c r="DA109" s="966"/>
      <c r="DB109" s="966"/>
      <c r="DC109" s="966"/>
      <c r="DD109" s="966"/>
      <c r="DE109" s="966"/>
      <c r="DF109" s="966"/>
      <c r="DG109" s="966"/>
      <c r="DH109" s="966"/>
      <c r="DI109" s="966"/>
      <c r="DJ109" s="966"/>
      <c r="DK109" s="966"/>
      <c r="DL109" s="966"/>
      <c r="DM109" s="962" t="e">
        <f>#REF!</f>
        <v>#REF!</v>
      </c>
      <c r="DN109" s="964"/>
      <c r="DO109" s="975"/>
      <c r="DP109" s="964"/>
      <c r="DQ109" s="987" t="s">
        <v>362</v>
      </c>
      <c r="DR109" s="1021" t="s">
        <v>361</v>
      </c>
      <c r="DS109" s="966" t="s">
        <v>350</v>
      </c>
      <c r="DT109" s="988" t="s">
        <v>363</v>
      </c>
      <c r="DU109" s="987" t="s">
        <v>362</v>
      </c>
      <c r="DV109" s="1021" t="s">
        <v>361</v>
      </c>
      <c r="DW109" s="966" t="s">
        <v>350</v>
      </c>
      <c r="DX109" s="988" t="s">
        <v>363</v>
      </c>
      <c r="DY109" s="982" t="s">
        <v>362</v>
      </c>
      <c r="DZ109" s="983" t="s">
        <v>361</v>
      </c>
      <c r="EA109" s="984" t="s">
        <v>350</v>
      </c>
      <c r="EB109" s="985" t="s">
        <v>363</v>
      </c>
      <c r="EC109" s="982" t="s">
        <v>362</v>
      </c>
      <c r="ED109" s="983" t="s">
        <v>361</v>
      </c>
      <c r="EE109" s="984" t="s">
        <v>350</v>
      </c>
      <c r="EF109" s="985" t="s">
        <v>363</v>
      </c>
      <c r="EG109" s="982" t="s">
        <v>362</v>
      </c>
      <c r="EH109" s="983" t="s">
        <v>361</v>
      </c>
      <c r="EI109" s="984" t="s">
        <v>350</v>
      </c>
      <c r="EJ109" s="985" t="s">
        <v>363</v>
      </c>
      <c r="EK109" s="980"/>
      <c r="EL109" s="981" t="s">
        <v>325</v>
      </c>
      <c r="EM109" s="964"/>
      <c r="EN109" s="989">
        <f>COUNTIFS(J111:J130,$EL$20,K111:K130,"&lt;5",H111:H130,$EP$14)</f>
        <v>0</v>
      </c>
      <c r="EO109" s="989">
        <f>COUNTIFS(J109:J130,$EL$20,K109:K130,"&lt;5",I109:I130,$DS$14)</f>
        <v>0</v>
      </c>
      <c r="EP109" s="963"/>
      <c r="EQ109" s="964"/>
      <c r="ER109" s="966"/>
      <c r="ES109" s="966"/>
      <c r="ET109" s="989"/>
      <c r="EU109" s="1020"/>
    </row>
    <row r="110" spans="4:152" s="967" customFormat="1" ht="51" customHeight="1">
      <c r="D110" s="1733"/>
      <c r="E110" s="1737"/>
      <c r="F110" s="1738"/>
      <c r="G110" s="1739"/>
      <c r="H110" s="1741"/>
      <c r="I110" s="1743"/>
      <c r="J110" s="1746"/>
      <c r="K110" s="1747"/>
      <c r="L110" s="1371">
        <f>$L82</f>
        <v>45991</v>
      </c>
      <c r="M110" s="1372">
        <f>$M82</f>
        <v>45992</v>
      </c>
      <c r="N110" s="1372">
        <f>$N82</f>
        <v>45993</v>
      </c>
      <c r="O110" s="1372">
        <f>$O82</f>
        <v>45994</v>
      </c>
      <c r="P110" s="1372">
        <f>$P82</f>
        <v>45995</v>
      </c>
      <c r="Q110" s="1749"/>
      <c r="R110" s="1749"/>
      <c r="S110" s="1751"/>
      <c r="T110" s="1126"/>
      <c r="U110" s="1702"/>
      <c r="V110" s="1371">
        <f>L110</f>
        <v>45991</v>
      </c>
      <c r="W110" s="1372">
        <f>M110</f>
        <v>45992</v>
      </c>
      <c r="X110" s="1372">
        <f t="shared" ref="X110:Z110" si="91">N110</f>
        <v>45993</v>
      </c>
      <c r="Y110" s="1372">
        <f t="shared" si="91"/>
        <v>45994</v>
      </c>
      <c r="Z110" s="1373">
        <f t="shared" si="91"/>
        <v>45995</v>
      </c>
      <c r="AA110" s="966"/>
      <c r="AB110" s="966"/>
      <c r="AC110" s="966"/>
      <c r="AD110" s="966"/>
      <c r="AE110" s="966"/>
      <c r="AF110" s="966"/>
      <c r="AG110" s="966"/>
      <c r="AH110" s="966"/>
      <c r="AI110" s="966"/>
      <c r="AJ110" s="966"/>
      <c r="AK110" s="966"/>
      <c r="AL110" s="966"/>
      <c r="AM110" s="966"/>
      <c r="AN110" s="966"/>
      <c r="AO110" s="966"/>
      <c r="AP110" s="966"/>
      <c r="AQ110" s="966"/>
      <c r="AR110" s="966"/>
      <c r="AS110" s="966"/>
      <c r="AT110" s="966"/>
      <c r="AU110" s="966"/>
      <c r="AV110" s="966"/>
      <c r="AW110" s="966"/>
      <c r="AX110" s="966"/>
      <c r="AY110" s="966"/>
      <c r="AZ110" s="966"/>
      <c r="BA110" s="966"/>
      <c r="BB110" s="966"/>
      <c r="BC110" s="966"/>
      <c r="BD110" s="966"/>
      <c r="BE110" s="966"/>
      <c r="BF110" s="966"/>
      <c r="BG110" s="966"/>
      <c r="BH110" s="966"/>
      <c r="BI110" s="966"/>
      <c r="BJ110" s="966"/>
      <c r="BK110" s="966"/>
      <c r="BL110" s="966"/>
      <c r="BM110" s="966"/>
      <c r="BN110" s="966"/>
      <c r="BO110" s="966"/>
      <c r="BP110" s="966"/>
      <c r="BQ110" s="966"/>
      <c r="BR110" s="966"/>
      <c r="BS110" s="966"/>
      <c r="BT110" s="966"/>
      <c r="BU110" s="966"/>
      <c r="BV110" s="966"/>
      <c r="BW110" s="966"/>
      <c r="BX110" s="966"/>
      <c r="BY110" s="966"/>
      <c r="BZ110" s="966"/>
      <c r="CA110" s="966"/>
      <c r="CB110" s="966"/>
      <c r="CC110" s="966"/>
      <c r="CD110" s="966"/>
      <c r="CE110" s="966"/>
      <c r="CF110" s="966"/>
      <c r="CG110" s="966"/>
      <c r="CH110" s="966"/>
      <c r="CI110" s="966"/>
      <c r="CJ110" s="966"/>
      <c r="CK110" s="966"/>
      <c r="CL110" s="966"/>
      <c r="CM110" s="966"/>
      <c r="CN110" s="966"/>
      <c r="CO110" s="966"/>
      <c r="CP110" s="966"/>
      <c r="CQ110" s="966"/>
      <c r="CR110" s="966"/>
      <c r="CS110" s="966"/>
      <c r="CT110" s="966"/>
      <c r="CU110" s="966"/>
      <c r="CV110" s="966"/>
      <c r="CW110" s="966"/>
      <c r="CX110" s="966"/>
      <c r="CY110" s="966"/>
      <c r="CZ110" s="966"/>
      <c r="DA110" s="966"/>
      <c r="DB110" s="966"/>
      <c r="DC110" s="966"/>
      <c r="DD110" s="966"/>
      <c r="DE110" s="966"/>
      <c r="DF110" s="966"/>
      <c r="DG110" s="966"/>
      <c r="DH110" s="966"/>
      <c r="DI110" s="966"/>
      <c r="DJ110" s="966"/>
      <c r="DK110" s="966"/>
      <c r="DL110" s="966"/>
      <c r="DM110" s="962"/>
      <c r="DN110" s="964"/>
      <c r="DO110" s="975"/>
      <c r="DP110" s="964"/>
      <c r="DQ110" s="987"/>
      <c r="DR110" s="1021"/>
      <c r="DS110" s="966"/>
      <c r="DT110" s="988"/>
      <c r="DU110" s="987"/>
      <c r="DV110" s="1021"/>
      <c r="DW110" s="966"/>
      <c r="DX110" s="988"/>
      <c r="DY110" s="987"/>
      <c r="DZ110" s="1021"/>
      <c r="EA110" s="966"/>
      <c r="EB110" s="988"/>
      <c r="EC110" s="987"/>
      <c r="ED110" s="1021"/>
      <c r="EE110" s="966"/>
      <c r="EF110" s="988"/>
      <c r="EG110" s="987"/>
      <c r="EH110" s="1021"/>
      <c r="EI110" s="966"/>
      <c r="EJ110" s="988"/>
      <c r="EK110" s="980"/>
      <c r="EL110" s="981"/>
      <c r="EM110" s="964"/>
      <c r="EN110" s="989"/>
      <c r="EO110" s="989"/>
      <c r="EP110" s="963"/>
      <c r="EQ110" s="964"/>
      <c r="ER110" s="966"/>
      <c r="ES110" s="966"/>
      <c r="ET110" s="989"/>
      <c r="EU110" s="1020"/>
    </row>
    <row r="111" spans="4:152" s="967" customFormat="1" ht="51" customHeight="1">
      <c r="D111" s="1127">
        <v>1</v>
      </c>
      <c r="E111" s="1696"/>
      <c r="F111" s="1697"/>
      <c r="G111" s="1698"/>
      <c r="H111" s="1128"/>
      <c r="I111" s="1136"/>
      <c r="J111" s="1129"/>
      <c r="K111" s="1137"/>
      <c r="L111" s="1128"/>
      <c r="M111" s="1128"/>
      <c r="N111" s="1128"/>
      <c r="O111" s="1128"/>
      <c r="P111" s="1128"/>
      <c r="Q111" s="1259"/>
      <c r="R111" s="1272"/>
      <c r="S111" s="1261"/>
      <c r="T111" s="1130"/>
      <c r="U111" s="1127">
        <v>1</v>
      </c>
      <c r="V111" s="1128"/>
      <c r="W111" s="1128"/>
      <c r="X111" s="1128"/>
      <c r="Y111" s="1128"/>
      <c r="Z111" s="1131"/>
      <c r="AA111" s="1130"/>
      <c r="AB111" s="1130"/>
      <c r="AC111" s="1130"/>
      <c r="AD111" s="1130"/>
      <c r="AE111" s="1130"/>
      <c r="AF111" s="1130"/>
      <c r="AG111" s="1130"/>
      <c r="AH111" s="1130"/>
      <c r="AI111" s="1130"/>
      <c r="AJ111" s="1130"/>
      <c r="AK111" s="1130"/>
      <c r="AL111" s="1130"/>
      <c r="AM111" s="1130"/>
      <c r="AN111" s="1130"/>
      <c r="AO111" s="1130"/>
      <c r="AP111" s="1130"/>
      <c r="AQ111" s="1130"/>
      <c r="AR111" s="1130"/>
      <c r="AS111" s="1130"/>
      <c r="AT111" s="1130"/>
      <c r="AU111" s="1130"/>
      <c r="AV111" s="1130"/>
      <c r="AW111" s="1130"/>
      <c r="AX111" s="1130"/>
      <c r="AY111" s="1130"/>
      <c r="AZ111" s="1130"/>
      <c r="BA111" s="1130"/>
      <c r="BB111" s="1130"/>
      <c r="BC111" s="1130"/>
      <c r="BD111" s="1130"/>
      <c r="BE111" s="1130"/>
      <c r="BF111" s="1130"/>
      <c r="BG111" s="1130"/>
      <c r="BH111" s="1130"/>
      <c r="BI111" s="1130"/>
      <c r="BJ111" s="1130"/>
      <c r="BK111" s="1130"/>
      <c r="BL111" s="1130"/>
      <c r="BM111" s="1130"/>
      <c r="BN111" s="1130"/>
      <c r="BO111" s="1130"/>
      <c r="BP111" s="1130"/>
      <c r="BQ111" s="1130"/>
      <c r="BR111" s="1130"/>
      <c r="BS111" s="1130"/>
      <c r="BT111" s="1130"/>
      <c r="BU111" s="1130"/>
      <c r="BV111" s="1130"/>
      <c r="BW111" s="1130"/>
      <c r="BX111" s="1130"/>
      <c r="BY111" s="1130"/>
      <c r="BZ111" s="1130"/>
      <c r="CA111" s="1130"/>
      <c r="CB111" s="1130"/>
      <c r="CC111" s="1130"/>
      <c r="CD111" s="1130"/>
      <c r="CE111" s="1130"/>
      <c r="CF111" s="1130"/>
      <c r="CG111" s="1130"/>
      <c r="CH111" s="1130"/>
      <c r="CI111" s="1130"/>
      <c r="CJ111" s="1130"/>
      <c r="CK111" s="1130"/>
      <c r="CL111" s="1130"/>
      <c r="CM111" s="1130"/>
      <c r="CN111" s="1130"/>
      <c r="CO111" s="1130"/>
      <c r="CP111" s="1130"/>
      <c r="CQ111" s="1130"/>
      <c r="CR111" s="1130"/>
      <c r="CS111" s="1130"/>
      <c r="CT111" s="1130"/>
      <c r="CU111" s="1130"/>
      <c r="CV111" s="1130"/>
      <c r="CW111" s="1130"/>
      <c r="CX111" s="1130"/>
      <c r="CY111" s="1130"/>
      <c r="CZ111" s="1130"/>
      <c r="DA111" s="1130"/>
      <c r="DB111" s="1130"/>
      <c r="DC111" s="1130"/>
      <c r="DD111" s="1130"/>
      <c r="DE111" s="1130"/>
      <c r="DF111" s="1130"/>
      <c r="DG111" s="1130"/>
      <c r="DH111" s="1130"/>
      <c r="DI111" s="1130"/>
      <c r="DJ111" s="1130"/>
      <c r="DK111" s="1130"/>
      <c r="DL111" s="966"/>
      <c r="DM111" s="986">
        <f>$F$107</f>
        <v>0</v>
      </c>
      <c r="DN111" s="966">
        <f t="shared" ref="DN111:DN130" si="92">H111</f>
        <v>0</v>
      </c>
      <c r="DO111" s="963">
        <f t="shared" ref="DO111:DO130" si="93">I111</f>
        <v>0</v>
      </c>
      <c r="DP111" s="966" t="e">
        <f t="array" ref="DP111">INDEX($DP$14:$DS$21,MATCH(DM111&amp;DN111&amp;DO111,$DP$14:$DP$21&amp;$DQ$14:$DQ$21&amp;$DR$14:$DR$21,0),4)</f>
        <v>#N/A</v>
      </c>
      <c r="DQ111" s="979">
        <f>COUNTIFS(L111:L130,$EP$13,DM111:DM130,$EL$14,Q111:Q130,$ER$7)-DQ112-DQ113</f>
        <v>0</v>
      </c>
      <c r="DR111" s="977">
        <f>COUNTIFS(L111:L130,$EP$13,DM111:DM130,$EL$14)-DQ111-DQ112-DR112-DR113-DQ113</f>
        <v>0</v>
      </c>
      <c r="DS111" s="977">
        <f>COUNTIFS(L111:L130,$EP$15,DM111:DM130,$EL$14,Q111:Q130,$ER$7)-DS112-DS113</f>
        <v>0</v>
      </c>
      <c r="DT111" s="978">
        <f>DT108-DS112-DS113-DS111-DT112-DT113</f>
        <v>0</v>
      </c>
      <c r="DU111" s="979">
        <f>COUNTIFS(M111:M130,$EP$13,DM111:DM130,$EL$14,Q111:Q130,$ER$7)-DU112-DU113</f>
        <v>0</v>
      </c>
      <c r="DV111" s="977">
        <f>COUNTIFS(M111:M130,$EP$13,DM111:DM130,$EL$14)-DU111-DU112-DU113-DV113-DV112</f>
        <v>0</v>
      </c>
      <c r="DW111" s="977">
        <f>COUNTIFS(M111:M130,$EP$15,DM111:DM130,$EL$14,Q111:Q130,$ER$7)-DW112-DW113</f>
        <v>0</v>
      </c>
      <c r="DX111" s="978">
        <f>DX108-DW112-DW113-DW111-DX112-DX113</f>
        <v>0</v>
      </c>
      <c r="DY111" s="987">
        <f>COUNTIFS($N111:$N130,$EP$13,$DM111:$DM130,$EL$14,$Q111:$Q130,$ER$7)-DY112-DY113</f>
        <v>0</v>
      </c>
      <c r="DZ111" s="966">
        <f>COUNTIFS($N111:$N130,$EP$13,$DM111:$DM130,$EL$14)-DY111-DY112-DY113-DZ113-DZ112</f>
        <v>0</v>
      </c>
      <c r="EA111" s="966">
        <f>COUNTIFS($N111:$N130,$EP$15,$DM111:$DM130,$EL$14,$Q111:$Q130,$ER$7)-EA112-EA113</f>
        <v>0</v>
      </c>
      <c r="EB111" s="988">
        <f t="shared" ref="EB111" si="94">EB108-EA112-EA113-EA111-EB112-EB113</f>
        <v>0</v>
      </c>
      <c r="EC111" s="987">
        <f>COUNTIFS($O111:$O130,$EP$13,$DM111:$DM130,$EL$14,$Q111:$Q130,$ER$7)-EC112-EC113</f>
        <v>0</v>
      </c>
      <c r="ED111" s="966">
        <f>COUNTIFS($O111:$O130,$EP$13,$DM111:$DM130,$EL$14)-EC111-EC112-EC113-ED113-ED112</f>
        <v>0</v>
      </c>
      <c r="EE111" s="966">
        <f>COUNTIFS($O111:$O130,$EP$15,$DM111:$DM130,$EL$14,$Q111:$Q130,$ER$7)-EE112-EE113</f>
        <v>0</v>
      </c>
      <c r="EF111" s="988">
        <f>EF108-EE112-EE113-EE111-EF112-EF113</f>
        <v>0</v>
      </c>
      <c r="EG111" s="987">
        <f>COUNTIFS($P111:$P130,$EP$13,$DM111:$DM130,$EL$14,$Q111:$Q130,$ER$7)-EG112-EG113</f>
        <v>0</v>
      </c>
      <c r="EH111" s="966">
        <f>COUNTIFS($P111:$P130,$EP$13,$DM111:$DM130,$EL$14)-EG111-EG112-EG113-EH113-EH112</f>
        <v>0</v>
      </c>
      <c r="EI111" s="966">
        <f>COUNTIFS($P111:$P130,$EP$15,$DM111:$DM130,$EL$14,$Q111:$Q130,$ER$7)-EI112-EI113</f>
        <v>0</v>
      </c>
      <c r="EJ111" s="988">
        <f>EJ108-EI112-EI113-EI111-EJ112-EJ113</f>
        <v>0</v>
      </c>
      <c r="EK111" s="980"/>
      <c r="EL111" s="981" t="s">
        <v>326</v>
      </c>
      <c r="EM111" s="964"/>
      <c r="EN111" s="989">
        <f>COUNTIFS(J111:J130,$EL$20,K111:K130,"&gt;4",H111:H130,$EP$14)</f>
        <v>0</v>
      </c>
      <c r="EO111" s="989">
        <f>COUNTIFS(J111:J130,$EL$20,K111:K130,"&gt;4",I111:I130,$DS$14)</f>
        <v>0</v>
      </c>
      <c r="EP111" s="963"/>
      <c r="EQ111" s="964"/>
      <c r="ER111" s="964"/>
      <c r="ES111" s="964"/>
      <c r="ET111" s="964"/>
    </row>
    <row r="112" spans="4:152" s="990" customFormat="1" ht="51" customHeight="1">
      <c r="D112" s="1132">
        <v>2</v>
      </c>
      <c r="E112" s="1696"/>
      <c r="F112" s="1697"/>
      <c r="G112" s="1698"/>
      <c r="H112" s="1128"/>
      <c r="I112" s="1136"/>
      <c r="J112" s="1129"/>
      <c r="K112" s="1137"/>
      <c r="L112" s="1128"/>
      <c r="M112" s="1128"/>
      <c r="N112" s="1128"/>
      <c r="O112" s="1128"/>
      <c r="P112" s="1128"/>
      <c r="Q112" s="1259"/>
      <c r="R112" s="1273"/>
      <c r="S112" s="1262"/>
      <c r="T112" s="1130"/>
      <c r="U112" s="1132">
        <v>2</v>
      </c>
      <c r="V112" s="1128"/>
      <c r="W112" s="1128"/>
      <c r="X112" s="1128"/>
      <c r="Y112" s="1128"/>
      <c r="Z112" s="1131"/>
      <c r="AA112" s="1130"/>
      <c r="AB112" s="1130"/>
      <c r="AC112" s="1130"/>
      <c r="AD112" s="1130"/>
      <c r="AE112" s="1130"/>
      <c r="AF112" s="1130"/>
      <c r="AG112" s="1130"/>
      <c r="AH112" s="1130"/>
      <c r="AI112" s="1130"/>
      <c r="AJ112" s="1130"/>
      <c r="AK112" s="1130"/>
      <c r="AL112" s="1130"/>
      <c r="AM112" s="1130"/>
      <c r="AN112" s="1130"/>
      <c r="AO112" s="1130"/>
      <c r="AP112" s="1130"/>
      <c r="AQ112" s="1130"/>
      <c r="AR112" s="1130"/>
      <c r="AS112" s="1130"/>
      <c r="AT112" s="1130"/>
      <c r="AU112" s="1130"/>
      <c r="AV112" s="1130"/>
      <c r="AW112" s="1130"/>
      <c r="AX112" s="1130"/>
      <c r="AY112" s="1130"/>
      <c r="AZ112" s="1130"/>
      <c r="BA112" s="1130"/>
      <c r="BB112" s="1130"/>
      <c r="BC112" s="1130"/>
      <c r="BD112" s="1130"/>
      <c r="BE112" s="1130"/>
      <c r="BF112" s="1130"/>
      <c r="BG112" s="1130"/>
      <c r="BH112" s="1130"/>
      <c r="BI112" s="1130"/>
      <c r="BJ112" s="1130"/>
      <c r="BK112" s="1130"/>
      <c r="BL112" s="1130"/>
      <c r="BM112" s="1130"/>
      <c r="BN112" s="1130"/>
      <c r="BO112" s="1130"/>
      <c r="BP112" s="1130"/>
      <c r="BQ112" s="1130"/>
      <c r="BR112" s="1130"/>
      <c r="BS112" s="1130"/>
      <c r="BT112" s="1130"/>
      <c r="BU112" s="1130"/>
      <c r="BV112" s="1130"/>
      <c r="BW112" s="1130"/>
      <c r="BX112" s="1130"/>
      <c r="BY112" s="1130"/>
      <c r="BZ112" s="1130"/>
      <c r="CA112" s="1130"/>
      <c r="CB112" s="1130"/>
      <c r="CC112" s="1130"/>
      <c r="CD112" s="1130"/>
      <c r="CE112" s="1130"/>
      <c r="CF112" s="1130"/>
      <c r="CG112" s="1130"/>
      <c r="CH112" s="1130"/>
      <c r="CI112" s="1130"/>
      <c r="CJ112" s="1130"/>
      <c r="CK112" s="1130"/>
      <c r="CL112" s="1130"/>
      <c r="CM112" s="1130"/>
      <c r="CN112" s="1130"/>
      <c r="CO112" s="1130"/>
      <c r="CP112" s="1130"/>
      <c r="CQ112" s="1130"/>
      <c r="CR112" s="1130"/>
      <c r="CS112" s="1130"/>
      <c r="CT112" s="1130"/>
      <c r="CU112" s="1130"/>
      <c r="CV112" s="1130"/>
      <c r="CW112" s="1130"/>
      <c r="CX112" s="1130"/>
      <c r="CY112" s="1130"/>
      <c r="CZ112" s="1130"/>
      <c r="DA112" s="1130"/>
      <c r="DB112" s="1130"/>
      <c r="DC112" s="1130"/>
      <c r="DD112" s="1130"/>
      <c r="DE112" s="1130"/>
      <c r="DF112" s="1130"/>
      <c r="DG112" s="1130"/>
      <c r="DH112" s="1130"/>
      <c r="DI112" s="1130"/>
      <c r="DJ112" s="1130"/>
      <c r="DK112" s="1130"/>
      <c r="DL112" s="966"/>
      <c r="DM112" s="986">
        <f t="shared" ref="DM112:DM130" si="95">$F$107</f>
        <v>0</v>
      </c>
      <c r="DN112" s="966">
        <f t="shared" si="92"/>
        <v>0</v>
      </c>
      <c r="DO112" s="963">
        <f t="shared" si="93"/>
        <v>0</v>
      </c>
      <c r="DP112" s="966" t="e">
        <f t="array" ref="DP112">INDEX($DP$14:$DS$21,MATCH(DM112&amp;DN112&amp;DO112,$DP$14:$DP$21&amp;$DQ$14:$DQ$21&amp;$DR$14:$DR$21,0),4)</f>
        <v>#N/A</v>
      </c>
      <c r="DQ112" s="1133">
        <f>COUNTIFS(L111:L130,$EO$13,DM111:DM130,$EL$14,R111:R130,$EP$7,Q111:Q130,$ER$7)</f>
        <v>0</v>
      </c>
      <c r="DR112" s="1134">
        <f>COUNTIFS(L111:L130,$EP$13,DM111:DM130,$EL$14,R111:R130,$EP$7)-DQ112</f>
        <v>0</v>
      </c>
      <c r="DS112" s="1134">
        <f>COUNTIFS(L111:L130,$EO$14,DM111:DM130,$EL$14,R111:R130,$EP$7,Q111:Q130,$ER$7)</f>
        <v>0</v>
      </c>
      <c r="DT112" s="1135">
        <f>COUNTIFS(L111:L130,$EO$14,DM111:DM130,$EL$14,R111:R130,$EP$7)-DS112</f>
        <v>0</v>
      </c>
      <c r="DU112" s="1133">
        <f>COUNTIFS(M111:M130,$EP$13,DM111:DM130,$EL$14,R111:R130,$EP$7,Q111:Q130,$ER$7)</f>
        <v>0</v>
      </c>
      <c r="DV112" s="1134">
        <f>COUNTIFS(M111:M130,$EP$13,DM111:DM130,$EL$14,R111:R130,$EP$7)-DU112</f>
        <v>0</v>
      </c>
      <c r="DW112" s="1134">
        <f>COUNTIFS(M111:M130,$EO$14,DM111:DM130,$EL$14,R111:R130,$EP$7,Q111:Q130,$ER$7)</f>
        <v>0</v>
      </c>
      <c r="DX112" s="1135">
        <f>COUNTIFS(M111:M130,$EO$14,DM111:DM130,$EL$14,R111:R130,$EP$7)-DW112</f>
        <v>0</v>
      </c>
      <c r="DY112" s="1133">
        <f>COUNTIFS($N111:$N130,$EP$13,$DM111:$DM130,$EL$14,$R111:$R130,$EP$7,$Q111:$Q130,$ER$7)</f>
        <v>0</v>
      </c>
      <c r="DZ112" s="1134">
        <f>COUNTIFS($N111:$N130,$EP$13,$DM111:$DM130,$EL$14,$R111:$R130,$EP$7)-DY112</f>
        <v>0</v>
      </c>
      <c r="EA112" s="1134">
        <f>COUNTIFS($N111:$N130,$EO$14,$DM111:$DM130,$EL$14,$R111:$R130,$EP$7,$Q111:$Q130,$ER$7)</f>
        <v>0</v>
      </c>
      <c r="EB112" s="1135">
        <f>COUNTIFS($N111:$N130,$EO$14,$DM111:$DM130,$EL$14,$R111:$R130,$EP$7)-EA112</f>
        <v>0</v>
      </c>
      <c r="EC112" s="1133">
        <f>COUNTIFS($O111:$O130,$EP$13,$DM111:$DM130,$EL$14,$R111:$R130,$EP$7,$Q111:$Q130,$ER$7)</f>
        <v>0</v>
      </c>
      <c r="ED112" s="1134">
        <f>COUNTIFS($O111:$O130,$EP$13,$DM111:$DM130,$EL$14,$R111:$R130,$EP$7)-EC112</f>
        <v>0</v>
      </c>
      <c r="EE112" s="1134">
        <f>COUNTIFS($O111:$O130,$EO$14,$DM111:$DM130,$EL$14,$R111:$R130,$EP$7,$Q111:$Q130,$ER$7)</f>
        <v>0</v>
      </c>
      <c r="EF112" s="1135">
        <f>COUNTIFS($O111:$O130,$EO$14,$DM111:$DM130,$EL$14,$R111:$R130,$EP$7)-EE112</f>
        <v>0</v>
      </c>
      <c r="EG112" s="1133">
        <f>COUNTIFS($P111:$P130,$EP$13,$DM111:$DM130,$EL$14,$R111:$R130,$EP$7,$Q111:$Q130,$ER$7)</f>
        <v>0</v>
      </c>
      <c r="EH112" s="1134">
        <f>COUNTIFS($P111:$P130,$EP$13,$DM111:$DM130,$EL$14,$R111:$R130,$EP$7)-EG112</f>
        <v>0</v>
      </c>
      <c r="EI112" s="1134">
        <f>COUNTIFS($P111:$P130,$EO$14,$DM111:$DM130,$EL$14,$R111:$R130,$EP$7,$Q111:$Q130,$ER$7)</f>
        <v>0</v>
      </c>
      <c r="EJ112" s="1135">
        <f>COUNTIFS($P111:$P130,$EO$14,$DM111:$DM130,$EL$14,$R111:$R130,$EP$7)-EI112</f>
        <v>0</v>
      </c>
      <c r="EK112" s="980" t="s">
        <v>749</v>
      </c>
      <c r="EL112" s="966"/>
      <c r="EM112" s="964"/>
      <c r="EN112" s="989">
        <f>COUNTIFS(J111:J130,$EL$21,K111:K130,"&lt;5",H111:H130,$DS$14)</f>
        <v>0</v>
      </c>
      <c r="EO112" s="989">
        <f>COUNTIFS(J111:J130,$EL$21,K111:K130,"&lt;5",I111:I130,$DS$14)</f>
        <v>0</v>
      </c>
      <c r="EP112" s="963"/>
      <c r="EQ112" s="964"/>
      <c r="ER112" s="964"/>
      <c r="ES112" s="964"/>
      <c r="ET112" s="964"/>
    </row>
    <row r="113" spans="4:150" s="990" customFormat="1" ht="51" customHeight="1">
      <c r="D113" s="1132">
        <v>3</v>
      </c>
      <c r="E113" s="1696"/>
      <c r="F113" s="1697"/>
      <c r="G113" s="1698"/>
      <c r="H113" s="1128"/>
      <c r="I113" s="1136"/>
      <c r="J113" s="1129"/>
      <c r="K113" s="1137"/>
      <c r="L113" s="1128"/>
      <c r="M113" s="1128"/>
      <c r="N113" s="1128"/>
      <c r="O113" s="1128"/>
      <c r="P113" s="1128"/>
      <c r="Q113" s="1259"/>
      <c r="R113" s="1273"/>
      <c r="S113" s="1262"/>
      <c r="T113" s="1130"/>
      <c r="U113" s="1132">
        <v>3</v>
      </c>
      <c r="V113" s="1128"/>
      <c r="W113" s="1128"/>
      <c r="X113" s="1128"/>
      <c r="Y113" s="1128"/>
      <c r="Z113" s="1131"/>
      <c r="AA113" s="1130"/>
      <c r="AB113" s="1130"/>
      <c r="AC113" s="1130"/>
      <c r="AD113" s="1130"/>
      <c r="AE113" s="1130"/>
      <c r="AF113" s="1130"/>
      <c r="AG113" s="1130"/>
      <c r="AH113" s="1130"/>
      <c r="AI113" s="1130"/>
      <c r="AJ113" s="1130"/>
      <c r="AK113" s="1130"/>
      <c r="AL113" s="1130"/>
      <c r="AM113" s="1130"/>
      <c r="AN113" s="1130"/>
      <c r="AO113" s="1130"/>
      <c r="AP113" s="1130"/>
      <c r="AQ113" s="1130"/>
      <c r="AR113" s="1130"/>
      <c r="AS113" s="1130"/>
      <c r="AT113" s="1130"/>
      <c r="AU113" s="1130"/>
      <c r="AV113" s="1130"/>
      <c r="AW113" s="1130"/>
      <c r="AX113" s="1130"/>
      <c r="AY113" s="1130"/>
      <c r="AZ113" s="1130"/>
      <c r="BA113" s="1130"/>
      <c r="BB113" s="1130"/>
      <c r="BC113" s="1130"/>
      <c r="BD113" s="1130"/>
      <c r="BE113" s="1130"/>
      <c r="BF113" s="1130"/>
      <c r="BG113" s="1130"/>
      <c r="BH113" s="1130"/>
      <c r="BI113" s="1130"/>
      <c r="BJ113" s="1130"/>
      <c r="BK113" s="1130"/>
      <c r="BL113" s="1130"/>
      <c r="BM113" s="1130"/>
      <c r="BN113" s="1130"/>
      <c r="BO113" s="1130"/>
      <c r="BP113" s="1130"/>
      <c r="BQ113" s="1130"/>
      <c r="BR113" s="1130"/>
      <c r="BS113" s="1130"/>
      <c r="BT113" s="1130"/>
      <c r="BU113" s="1130"/>
      <c r="BV113" s="1130"/>
      <c r="BW113" s="1130"/>
      <c r="BX113" s="1130"/>
      <c r="BY113" s="1130"/>
      <c r="BZ113" s="1130"/>
      <c r="CA113" s="1130"/>
      <c r="CB113" s="1130"/>
      <c r="CC113" s="1130"/>
      <c r="CD113" s="1130"/>
      <c r="CE113" s="1130"/>
      <c r="CF113" s="1130"/>
      <c r="CG113" s="1130"/>
      <c r="CH113" s="1130"/>
      <c r="CI113" s="1130"/>
      <c r="CJ113" s="1130"/>
      <c r="CK113" s="1130"/>
      <c r="CL113" s="1130"/>
      <c r="CM113" s="1130"/>
      <c r="CN113" s="1130"/>
      <c r="CO113" s="1130"/>
      <c r="CP113" s="1130"/>
      <c r="CQ113" s="1130"/>
      <c r="CR113" s="1130"/>
      <c r="CS113" s="1130"/>
      <c r="CT113" s="1130"/>
      <c r="CU113" s="1130"/>
      <c r="CV113" s="1130"/>
      <c r="CW113" s="1130"/>
      <c r="CX113" s="1130"/>
      <c r="CY113" s="1130"/>
      <c r="CZ113" s="1130"/>
      <c r="DA113" s="1130"/>
      <c r="DB113" s="1130"/>
      <c r="DC113" s="1130"/>
      <c r="DD113" s="1130"/>
      <c r="DE113" s="1130"/>
      <c r="DF113" s="1130"/>
      <c r="DG113" s="1130"/>
      <c r="DH113" s="1130"/>
      <c r="DI113" s="1130"/>
      <c r="DJ113" s="1130"/>
      <c r="DK113" s="1130"/>
      <c r="DL113" s="966"/>
      <c r="DM113" s="986">
        <f t="shared" si="95"/>
        <v>0</v>
      </c>
      <c r="DN113" s="966">
        <f t="shared" si="92"/>
        <v>0</v>
      </c>
      <c r="DO113" s="963">
        <f t="shared" si="93"/>
        <v>0</v>
      </c>
      <c r="DP113" s="966" t="e">
        <f t="array" ref="DP113">INDEX($DP$14:$DS$21,MATCH(DM113&amp;DN113&amp;DO113,$DP$14:$DP$21&amp;$DQ$14:$DQ$21&amp;$DR$14:$DR$21,0),4)</f>
        <v>#N/A</v>
      </c>
      <c r="DQ113" s="991">
        <f>COUNTIFS(L111:L130,$EO$13,DM111:DM130,$EL$14,R111:R130,$EP$8,Q111:Q130,$ER$7)</f>
        <v>0</v>
      </c>
      <c r="DR113" s="992">
        <f>COUNTIFS(L111:L130,$EO$13,DM111:DM130,$EL$14,R111:R130,$EP$8)-DQ113</f>
        <v>0</v>
      </c>
      <c r="DS113" s="992">
        <f>COUNTIFS(L111:L130,$EO$14,DM111:DM130,$EL$14,R111:R130,$EP$8,Q111:Q130,$ER$7)</f>
        <v>0</v>
      </c>
      <c r="DT113" s="993">
        <f>COUNTIFS(L111:L130,$EO$14,DM111:DM130,$EL$14,R111:R130,$EP$8)-DS113</f>
        <v>0</v>
      </c>
      <c r="DU113" s="991">
        <f>COUNTIFS(M111:M130,$EO$13,DM111:DM130,$EL$14,R111:R130,$EP$8,Q111:Q130,$ER$7)</f>
        <v>0</v>
      </c>
      <c r="DV113" s="992">
        <f>COUNTIFS(M111:M130,$EO$13,DM111:DM130,$EL$14,R111:R130,$EP$8)-DU113</f>
        <v>0</v>
      </c>
      <c r="DW113" s="992">
        <f>COUNTIFS(M111:M130,$EO$14,DM111:DM130,$EL$14,R111:R130,$EP$8,Q111:Q130,$ER$7)</f>
        <v>0</v>
      </c>
      <c r="DX113" s="993">
        <f>COUNTIFS(M111:M130,$EO$14,DM111:DM130,$EL$14,R111:R130,$EP$8)-DW113</f>
        <v>0</v>
      </c>
      <c r="DY113" s="991">
        <f>COUNTIFS($N111:$N130,$EO$13,$DM111:$DM130,$EL$14,$R111:$R130,$EP$8,$Q111:$Q130,$ER$7)</f>
        <v>0</v>
      </c>
      <c r="DZ113" s="992">
        <f>COUNTIFS($N111:$N130,$EO$13,$DM111:$DM130,$EL$14,$R111:$R130,$EP$8)-DY113</f>
        <v>0</v>
      </c>
      <c r="EA113" s="992">
        <f>COUNTIFS($N111:$N130,$EO$14,$DM111:$DM130,$EL$14,$R111:$R130,$EP$8,$Q111:$Q130,$ER$7)</f>
        <v>0</v>
      </c>
      <c r="EB113" s="993">
        <f>COUNTIFS($N111:$N130,$EO$14,$DM111:$DM130,$EL$14,$R111:$R130,$EP$8)-EA113</f>
        <v>0</v>
      </c>
      <c r="EC113" s="991">
        <f>COUNTIFS($O111:$O130,$EO$13,$DM111:$DM130,$EL$14,$R111:$R130,$EP$8,$Q111:$Q130,$ER$7)</f>
        <v>0</v>
      </c>
      <c r="ED113" s="992">
        <f>COUNTIFS($O111:$O130,$EO$13,$DM111:$DM130,$EL$14,$R111:$R130,$EP$8)-EC113</f>
        <v>0</v>
      </c>
      <c r="EE113" s="992">
        <f>COUNTIFS($O111:$O130,$EO$14,$DM111:$DM130,$EL$14,$R111:$R130,$EP$8,$Q111:$Q130,$ER$7)</f>
        <v>0</v>
      </c>
      <c r="EF113" s="993">
        <f>COUNTIFS($O111:$O130,$EO$14,$DM111:$DM130,$EL$14,$R111:$R130,$EP$8)-EE113</f>
        <v>0</v>
      </c>
      <c r="EG113" s="991">
        <f>COUNTIFS($P111:$P130,$EO$13,$DM111:$DM130,$EL$14,$R111:$R130,$EP$8,$Q111:$Q130,$ER$7)</f>
        <v>0</v>
      </c>
      <c r="EH113" s="992">
        <f>COUNTIFS($P111:$P130,$EO$13,$DM111:$DM130,$EL$14,$R111:$R130,$EP$8)-EG113</f>
        <v>0</v>
      </c>
      <c r="EI113" s="992">
        <f>COUNTIFS($P111:$P130,$EO$14,$DM111:$DM130,$EL$14,$R111:$R130,$EP$8,$Q111:$Q130,$ER$7)</f>
        <v>0</v>
      </c>
      <c r="EJ113" s="993">
        <f>COUNTIFS($P111:$P130,$EO$14,$DM111:$DM130,$EL$14,$R111:$R130,$EP$8)-EI113</f>
        <v>0</v>
      </c>
      <c r="EK113" s="980" t="s">
        <v>747</v>
      </c>
      <c r="EL113" s="966"/>
      <c r="EM113" s="964"/>
      <c r="EN113" s="989">
        <f>COUNTIFS(J111:J130,$EL$22,K111:K130,"&lt;5",H111:H130,$DS$14)</f>
        <v>0</v>
      </c>
      <c r="EO113" s="989">
        <f>COUNTIFS(J111:J130,$EL$22,K111:K130,"&lt;5",I111:I130,$DS$14)</f>
        <v>0</v>
      </c>
      <c r="EP113" s="963"/>
      <c r="EQ113" s="964"/>
      <c r="ER113" s="964"/>
      <c r="ES113" s="964"/>
      <c r="ET113" s="964"/>
    </row>
    <row r="114" spans="4:150" s="990" customFormat="1" ht="51" customHeight="1">
      <c r="D114" s="1132">
        <v>4</v>
      </c>
      <c r="E114" s="1696"/>
      <c r="F114" s="1697"/>
      <c r="G114" s="1698"/>
      <c r="H114" s="1128"/>
      <c r="I114" s="1136"/>
      <c r="J114" s="1129"/>
      <c r="K114" s="1137"/>
      <c r="L114" s="1128"/>
      <c r="M114" s="1128"/>
      <c r="N114" s="1128"/>
      <c r="O114" s="1128"/>
      <c r="P114" s="1128"/>
      <c r="Q114" s="1259"/>
      <c r="R114" s="1273"/>
      <c r="S114" s="1262"/>
      <c r="T114" s="1130"/>
      <c r="U114" s="1132">
        <v>4</v>
      </c>
      <c r="V114" s="1128"/>
      <c r="W114" s="1128"/>
      <c r="X114" s="1128"/>
      <c r="Y114" s="1128"/>
      <c r="Z114" s="1131"/>
      <c r="AA114" s="1130"/>
      <c r="AB114" s="1130"/>
      <c r="AC114" s="1130"/>
      <c r="AD114" s="1130"/>
      <c r="AE114" s="1130"/>
      <c r="AF114" s="1130"/>
      <c r="AG114" s="1130"/>
      <c r="AH114" s="1130"/>
      <c r="AI114" s="1130"/>
      <c r="AJ114" s="1130"/>
      <c r="AK114" s="1130"/>
      <c r="AL114" s="1130"/>
      <c r="AM114" s="1130"/>
      <c r="AN114" s="1130"/>
      <c r="AO114" s="1130"/>
      <c r="AP114" s="1130"/>
      <c r="AQ114" s="1130"/>
      <c r="AR114" s="1130"/>
      <c r="AS114" s="1130"/>
      <c r="AT114" s="1130"/>
      <c r="AU114" s="1130"/>
      <c r="AV114" s="1130"/>
      <c r="AW114" s="1130"/>
      <c r="AX114" s="1130"/>
      <c r="AY114" s="1130"/>
      <c r="AZ114" s="1130"/>
      <c r="BA114" s="1130"/>
      <c r="BB114" s="1130"/>
      <c r="BC114" s="1130"/>
      <c r="BD114" s="1130"/>
      <c r="BE114" s="1130"/>
      <c r="BF114" s="1130"/>
      <c r="BG114" s="1130"/>
      <c r="BH114" s="1130"/>
      <c r="BI114" s="1130"/>
      <c r="BJ114" s="1130"/>
      <c r="BK114" s="1130"/>
      <c r="BL114" s="1130"/>
      <c r="BM114" s="1130"/>
      <c r="BN114" s="1130"/>
      <c r="BO114" s="1130"/>
      <c r="BP114" s="1130"/>
      <c r="BQ114" s="1130"/>
      <c r="BR114" s="1130"/>
      <c r="BS114" s="1130"/>
      <c r="BT114" s="1130"/>
      <c r="BU114" s="1130"/>
      <c r="BV114" s="1130"/>
      <c r="BW114" s="1130"/>
      <c r="BX114" s="1130"/>
      <c r="BY114" s="1130"/>
      <c r="BZ114" s="1130"/>
      <c r="CA114" s="1130"/>
      <c r="CB114" s="1130"/>
      <c r="CC114" s="1130"/>
      <c r="CD114" s="1130"/>
      <c r="CE114" s="1130"/>
      <c r="CF114" s="1130"/>
      <c r="CG114" s="1130"/>
      <c r="CH114" s="1130"/>
      <c r="CI114" s="1130"/>
      <c r="CJ114" s="1130"/>
      <c r="CK114" s="1130"/>
      <c r="CL114" s="1130"/>
      <c r="CM114" s="1130"/>
      <c r="CN114" s="1130"/>
      <c r="CO114" s="1130"/>
      <c r="CP114" s="1130"/>
      <c r="CQ114" s="1130"/>
      <c r="CR114" s="1130"/>
      <c r="CS114" s="1130"/>
      <c r="CT114" s="1130"/>
      <c r="CU114" s="1130"/>
      <c r="CV114" s="1130"/>
      <c r="CW114" s="1130"/>
      <c r="CX114" s="1130"/>
      <c r="CY114" s="1130"/>
      <c r="CZ114" s="1130"/>
      <c r="DA114" s="1130"/>
      <c r="DB114" s="1130"/>
      <c r="DC114" s="1130"/>
      <c r="DD114" s="1130"/>
      <c r="DE114" s="1130"/>
      <c r="DF114" s="1130"/>
      <c r="DG114" s="1130"/>
      <c r="DH114" s="1130"/>
      <c r="DI114" s="1130"/>
      <c r="DJ114" s="1130"/>
      <c r="DK114" s="1130"/>
      <c r="DL114" s="966"/>
      <c r="DM114" s="986">
        <f t="shared" si="95"/>
        <v>0</v>
      </c>
      <c r="DN114" s="966">
        <f t="shared" si="92"/>
        <v>0</v>
      </c>
      <c r="DO114" s="963">
        <f t="shared" si="93"/>
        <v>0</v>
      </c>
      <c r="DP114" s="966" t="e">
        <f t="array" ref="DP114">INDEX($DP$14:$DS$21,MATCH(DM114&amp;DN114&amp;DO114,$DP$14:$DP$21&amp;$DQ$14:$DQ$21&amp;$DR$14:$DR$21,0),4)</f>
        <v>#N/A</v>
      </c>
      <c r="DQ114" s="994">
        <f>SUM(DQ111:DQ113)</f>
        <v>0</v>
      </c>
      <c r="DR114" s="963">
        <f>SUM(DR111:DR113)</f>
        <v>0</v>
      </c>
      <c r="DS114" s="963">
        <f>SUM(DS111:DS113)</f>
        <v>0</v>
      </c>
      <c r="DT114" s="988">
        <f>SUM(DT111:DT113)</f>
        <v>0</v>
      </c>
      <c r="DU114" s="994">
        <f>SUM(DU111:DU113)</f>
        <v>0</v>
      </c>
      <c r="DV114" s="963">
        <f>SUM(DV109:DV113)</f>
        <v>0</v>
      </c>
      <c r="DW114" s="963">
        <f>SUM(DW109:DW113)</f>
        <v>0</v>
      </c>
      <c r="DX114" s="988">
        <f>SUM(DX111:DX113)</f>
        <v>0</v>
      </c>
      <c r="DY114" s="994">
        <f t="shared" ref="DY114" si="96">SUM(DY111:DY113)</f>
        <v>0</v>
      </c>
      <c r="DZ114" s="963">
        <f t="shared" ref="DZ114" si="97">SUM(DZ109:DZ113)</f>
        <v>0</v>
      </c>
      <c r="EA114" s="963">
        <f t="shared" ref="EA114" si="98">SUM(EA109:EA113)</f>
        <v>0</v>
      </c>
      <c r="EB114" s="988">
        <f t="shared" ref="EB114" si="99">SUM(EB111:EB113)</f>
        <v>0</v>
      </c>
      <c r="EC114" s="994">
        <f>SUM(EC111:EC113)</f>
        <v>0</v>
      </c>
      <c r="ED114" s="963">
        <f>SUM(ED109:ED113)</f>
        <v>0</v>
      </c>
      <c r="EE114" s="963">
        <f>SUM(EE109:EE113)</f>
        <v>0</v>
      </c>
      <c r="EF114" s="988">
        <f>SUM(EF111:EF113)</f>
        <v>0</v>
      </c>
      <c r="EG114" s="994">
        <f>SUM(EG111:EG113)</f>
        <v>0</v>
      </c>
      <c r="EH114" s="963">
        <f>SUM(EH109:EH113)</f>
        <v>0</v>
      </c>
      <c r="EI114" s="963">
        <f>SUM(EI109:EI113)</f>
        <v>0</v>
      </c>
      <c r="EJ114" s="988">
        <f>SUM(EJ111:EJ113)</f>
        <v>0</v>
      </c>
      <c r="EK114" s="980"/>
      <c r="EL114" s="966"/>
      <c r="EM114" s="964"/>
      <c r="EN114" s="989">
        <f>SUM(EN111:EN113)</f>
        <v>0</v>
      </c>
      <c r="EO114" s="989">
        <f>SUM(EO111:EO113)</f>
        <v>0</v>
      </c>
      <c r="EP114" s="963"/>
      <c r="EQ114" s="964"/>
      <c r="ER114" s="964"/>
      <c r="ES114" s="964"/>
      <c r="ET114" s="964"/>
    </row>
    <row r="115" spans="4:150" s="990" customFormat="1" ht="51" customHeight="1">
      <c r="D115" s="1132">
        <v>5</v>
      </c>
      <c r="E115" s="1696"/>
      <c r="F115" s="1697"/>
      <c r="G115" s="1698"/>
      <c r="H115" s="1128"/>
      <c r="I115" s="1136"/>
      <c r="J115" s="1129"/>
      <c r="K115" s="1137"/>
      <c r="L115" s="1128"/>
      <c r="M115" s="1128"/>
      <c r="N115" s="1128"/>
      <c r="O115" s="1128"/>
      <c r="P115" s="1128"/>
      <c r="Q115" s="1259"/>
      <c r="R115" s="1273"/>
      <c r="S115" s="1262"/>
      <c r="T115" s="1138"/>
      <c r="U115" s="1132">
        <v>5</v>
      </c>
      <c r="V115" s="1128"/>
      <c r="W115" s="1128"/>
      <c r="X115" s="1128"/>
      <c r="Y115" s="1128"/>
      <c r="Z115" s="1131"/>
      <c r="AA115" s="1130"/>
      <c r="AB115" s="1130"/>
      <c r="AC115" s="1130"/>
      <c r="AD115" s="1130"/>
      <c r="AE115" s="1130"/>
      <c r="AF115" s="1130"/>
      <c r="AG115" s="1130"/>
      <c r="AH115" s="1130"/>
      <c r="AI115" s="1130"/>
      <c r="AJ115" s="1130"/>
      <c r="AK115" s="1130"/>
      <c r="AL115" s="1130"/>
      <c r="AM115" s="1130"/>
      <c r="AN115" s="1130"/>
      <c r="AO115" s="1130"/>
      <c r="AP115" s="1130"/>
      <c r="AQ115" s="1130"/>
      <c r="AR115" s="1130"/>
      <c r="AS115" s="1130"/>
      <c r="AT115" s="1130"/>
      <c r="AU115" s="1130"/>
      <c r="AV115" s="1130"/>
      <c r="AW115" s="1130"/>
      <c r="AX115" s="1130"/>
      <c r="AY115" s="1130"/>
      <c r="AZ115" s="1130"/>
      <c r="BA115" s="1130"/>
      <c r="BB115" s="1130"/>
      <c r="BC115" s="1130"/>
      <c r="BD115" s="1130"/>
      <c r="BE115" s="1130"/>
      <c r="BF115" s="1130"/>
      <c r="BG115" s="1130"/>
      <c r="BH115" s="1130"/>
      <c r="BI115" s="1130"/>
      <c r="BJ115" s="1130"/>
      <c r="BK115" s="1130"/>
      <c r="BL115" s="1130"/>
      <c r="BM115" s="1130"/>
      <c r="BN115" s="1130"/>
      <c r="BO115" s="1130"/>
      <c r="BP115" s="1130"/>
      <c r="BQ115" s="1130"/>
      <c r="BR115" s="1130"/>
      <c r="BS115" s="1130"/>
      <c r="BT115" s="1130"/>
      <c r="BU115" s="1130"/>
      <c r="BV115" s="1130"/>
      <c r="BW115" s="1130"/>
      <c r="BX115" s="1130"/>
      <c r="BY115" s="1130"/>
      <c r="BZ115" s="1130"/>
      <c r="CA115" s="1130"/>
      <c r="CB115" s="1130"/>
      <c r="CC115" s="1130"/>
      <c r="CD115" s="1130"/>
      <c r="CE115" s="1130"/>
      <c r="CF115" s="1130"/>
      <c r="CG115" s="1130"/>
      <c r="CH115" s="1130"/>
      <c r="CI115" s="1130"/>
      <c r="CJ115" s="1130"/>
      <c r="CK115" s="1130"/>
      <c r="CL115" s="1130"/>
      <c r="CM115" s="1130"/>
      <c r="CN115" s="1130"/>
      <c r="CO115" s="1130"/>
      <c r="CP115" s="1130"/>
      <c r="CQ115" s="1130"/>
      <c r="CR115" s="1130"/>
      <c r="CS115" s="1130"/>
      <c r="CT115" s="1130"/>
      <c r="CU115" s="1130"/>
      <c r="CV115" s="1130"/>
      <c r="CW115" s="1130"/>
      <c r="CX115" s="1130"/>
      <c r="CY115" s="1130"/>
      <c r="CZ115" s="1130"/>
      <c r="DA115" s="1130"/>
      <c r="DB115" s="1130"/>
      <c r="DC115" s="1130"/>
      <c r="DD115" s="1130"/>
      <c r="DE115" s="1130"/>
      <c r="DF115" s="1130"/>
      <c r="DG115" s="1130"/>
      <c r="DH115" s="1130"/>
      <c r="DI115" s="1130"/>
      <c r="DJ115" s="1130"/>
      <c r="DK115" s="1130"/>
      <c r="DL115" s="966"/>
      <c r="DM115" s="986">
        <f t="shared" si="95"/>
        <v>0</v>
      </c>
      <c r="DN115" s="966">
        <f t="shared" si="92"/>
        <v>0</v>
      </c>
      <c r="DO115" s="963">
        <f t="shared" si="93"/>
        <v>0</v>
      </c>
      <c r="DP115" s="966" t="e">
        <f t="array" ref="DP115">INDEX($DP$14:$DS$21,MATCH(DM115&amp;DN115&amp;DO115,$DP$14:$DP$21&amp;$DQ$14:$DQ$21&amp;$DR$14:$DR$21,0),4)</f>
        <v>#N/A</v>
      </c>
      <c r="DQ115" s="1722">
        <f>SUM(DQ114:DT114)</f>
        <v>0</v>
      </c>
      <c r="DR115" s="1723"/>
      <c r="DS115" s="1723"/>
      <c r="DT115" s="1724"/>
      <c r="DU115" s="1722">
        <f>SUM(DU114:DX114)</f>
        <v>0</v>
      </c>
      <c r="DV115" s="1723"/>
      <c r="DW115" s="1723"/>
      <c r="DX115" s="1724"/>
      <c r="DY115" s="1722">
        <f t="shared" ref="DY115" si="100">SUM(DY114:EB114)</f>
        <v>0</v>
      </c>
      <c r="DZ115" s="1723"/>
      <c r="EA115" s="1723"/>
      <c r="EB115" s="1724"/>
      <c r="EC115" s="1722">
        <f>SUM(EC114:EF114)</f>
        <v>0</v>
      </c>
      <c r="ED115" s="1723"/>
      <c r="EE115" s="1723"/>
      <c r="EF115" s="1724"/>
      <c r="EG115" s="1722">
        <f>SUM(EG114:EJ114)</f>
        <v>0</v>
      </c>
      <c r="EH115" s="1723"/>
      <c r="EI115" s="1723"/>
      <c r="EJ115" s="1724"/>
      <c r="EK115" s="964"/>
      <c r="EL115" s="966"/>
      <c r="EM115" s="966"/>
      <c r="EN115" s="964"/>
      <c r="EO115" s="964"/>
      <c r="EP115" s="963"/>
      <c r="EQ115" s="964"/>
      <c r="ER115" s="964"/>
      <c r="ES115" s="964"/>
      <c r="ET115" s="964"/>
    </row>
    <row r="116" spans="4:150" s="990" customFormat="1" ht="51" customHeight="1">
      <c r="D116" s="1132">
        <v>6</v>
      </c>
      <c r="E116" s="1696"/>
      <c r="F116" s="1697"/>
      <c r="G116" s="1698"/>
      <c r="H116" s="1128"/>
      <c r="I116" s="1136"/>
      <c r="J116" s="1129"/>
      <c r="K116" s="1137"/>
      <c r="L116" s="1128"/>
      <c r="M116" s="1128"/>
      <c r="N116" s="1128"/>
      <c r="O116" s="1128"/>
      <c r="P116" s="1128"/>
      <c r="Q116" s="1259"/>
      <c r="R116" s="1273"/>
      <c r="S116" s="1262"/>
      <c r="T116" s="1130"/>
      <c r="U116" s="1132">
        <v>6</v>
      </c>
      <c r="V116" s="1128"/>
      <c r="W116" s="1128"/>
      <c r="X116" s="1128"/>
      <c r="Y116" s="1128"/>
      <c r="Z116" s="1131"/>
      <c r="AA116" s="1130"/>
      <c r="AB116" s="1130"/>
      <c r="AC116" s="1130"/>
      <c r="AD116" s="1130"/>
      <c r="AE116" s="1130"/>
      <c r="AF116" s="1130"/>
      <c r="AG116" s="1130"/>
      <c r="AH116" s="1130"/>
      <c r="AI116" s="1130"/>
      <c r="AJ116" s="1130"/>
      <c r="AK116" s="1130"/>
      <c r="AL116" s="1130"/>
      <c r="AM116" s="1130"/>
      <c r="AN116" s="1130"/>
      <c r="AO116" s="1130"/>
      <c r="AP116" s="1130"/>
      <c r="AQ116" s="1130"/>
      <c r="AR116" s="1130"/>
      <c r="AS116" s="1130"/>
      <c r="AT116" s="1130"/>
      <c r="AU116" s="1130"/>
      <c r="AV116" s="1130"/>
      <c r="AW116" s="1130"/>
      <c r="AX116" s="1130"/>
      <c r="AY116" s="1130"/>
      <c r="AZ116" s="1130"/>
      <c r="BA116" s="1130"/>
      <c r="BB116" s="1130"/>
      <c r="BC116" s="1130"/>
      <c r="BD116" s="1130"/>
      <c r="BE116" s="1130"/>
      <c r="BF116" s="1130"/>
      <c r="BG116" s="1130"/>
      <c r="BH116" s="1130"/>
      <c r="BI116" s="1130"/>
      <c r="BJ116" s="1130"/>
      <c r="BK116" s="1130"/>
      <c r="BL116" s="1130"/>
      <c r="BM116" s="1130"/>
      <c r="BN116" s="1130"/>
      <c r="BO116" s="1130"/>
      <c r="BP116" s="1130"/>
      <c r="BQ116" s="1130"/>
      <c r="BR116" s="1130"/>
      <c r="BS116" s="1130"/>
      <c r="BT116" s="1130"/>
      <c r="BU116" s="1130"/>
      <c r="BV116" s="1130"/>
      <c r="BW116" s="1130"/>
      <c r="BX116" s="1130"/>
      <c r="BY116" s="1130"/>
      <c r="BZ116" s="1130"/>
      <c r="CA116" s="1130"/>
      <c r="CB116" s="1130"/>
      <c r="CC116" s="1130"/>
      <c r="CD116" s="1130"/>
      <c r="CE116" s="1130"/>
      <c r="CF116" s="1130"/>
      <c r="CG116" s="1130"/>
      <c r="CH116" s="1130"/>
      <c r="CI116" s="1130"/>
      <c r="CJ116" s="1130"/>
      <c r="CK116" s="1130"/>
      <c r="CL116" s="1130"/>
      <c r="CM116" s="1130"/>
      <c r="CN116" s="1130"/>
      <c r="CO116" s="1130"/>
      <c r="CP116" s="1130"/>
      <c r="CQ116" s="1130"/>
      <c r="CR116" s="1130"/>
      <c r="CS116" s="1130"/>
      <c r="CT116" s="1130"/>
      <c r="CU116" s="1130"/>
      <c r="CV116" s="1130"/>
      <c r="CW116" s="1130"/>
      <c r="CX116" s="1130"/>
      <c r="CY116" s="1130"/>
      <c r="CZ116" s="1130"/>
      <c r="DA116" s="1130"/>
      <c r="DB116" s="1130"/>
      <c r="DC116" s="1130"/>
      <c r="DD116" s="1130"/>
      <c r="DE116" s="1130"/>
      <c r="DF116" s="1130"/>
      <c r="DG116" s="1130"/>
      <c r="DH116" s="1130"/>
      <c r="DI116" s="1130"/>
      <c r="DJ116" s="1130"/>
      <c r="DK116" s="1130"/>
      <c r="DL116" s="966"/>
      <c r="DM116" s="986">
        <f t="shared" si="95"/>
        <v>0</v>
      </c>
      <c r="DN116" s="966">
        <f t="shared" si="92"/>
        <v>0</v>
      </c>
      <c r="DO116" s="963">
        <f t="shared" si="93"/>
        <v>0</v>
      </c>
      <c r="DP116" s="966" t="e">
        <f t="array" ref="DP116">INDEX($DP$14:$DS$21,MATCH(DM116&amp;DN116&amp;DO116,$DP$14:$DP$21&amp;$DQ$14:$DQ$21&amp;$DR$14:$DR$21,0),4)</f>
        <v>#N/A</v>
      </c>
      <c r="DQ116" s="995">
        <f>COUNTIFS(H111:H130,$EQ$14,DM111:DM130,$EL$14,Q111:Q130,$ER$7)</f>
        <v>0</v>
      </c>
      <c r="DR116" s="996">
        <f>COUNTIFS(I111:I130,$EQ$14,DM111:DM130,$EL$14,Q111:Q130,$ER$7)</f>
        <v>0</v>
      </c>
      <c r="DS116" s="996">
        <f>COUNTIFS(H111:H130,$EQ$14,DM111:DM130,$EL$14)-DQ116</f>
        <v>0</v>
      </c>
      <c r="DT116" s="997">
        <f>COUNTIFS(I111:I130,$EQ$14,DM111:DM130,$EL$14)-DR116</f>
        <v>0</v>
      </c>
      <c r="DU116" s="998"/>
      <c r="DV116" s="999"/>
      <c r="DW116" s="980"/>
      <c r="DX116" s="1000"/>
      <c r="DY116" s="998"/>
      <c r="DZ116" s="999"/>
      <c r="EA116" s="980"/>
      <c r="EB116" s="1000"/>
      <c r="EC116" s="998"/>
      <c r="ED116" s="999"/>
      <c r="EE116" s="980"/>
      <c r="EF116" s="1000"/>
      <c r="EG116" s="998"/>
      <c r="EH116" s="999"/>
      <c r="EI116" s="980"/>
      <c r="EJ116" s="1000"/>
      <c r="EK116" s="964"/>
      <c r="EL116" s="966"/>
      <c r="EM116" s="966"/>
      <c r="EN116" s="964"/>
      <c r="EO116" s="964"/>
      <c r="EP116" s="963"/>
      <c r="EQ116" s="964"/>
      <c r="ER116" s="964"/>
      <c r="ES116" s="964"/>
      <c r="ET116" s="964"/>
    </row>
    <row r="117" spans="4:150" s="990" customFormat="1" ht="51" customHeight="1">
      <c r="D117" s="1132">
        <v>7</v>
      </c>
      <c r="E117" s="1696"/>
      <c r="F117" s="1697"/>
      <c r="G117" s="1698"/>
      <c r="H117" s="1128"/>
      <c r="I117" s="1136"/>
      <c r="J117" s="1129"/>
      <c r="K117" s="1137"/>
      <c r="L117" s="1128"/>
      <c r="M117" s="1128"/>
      <c r="N117" s="1128"/>
      <c r="O117" s="1128"/>
      <c r="P117" s="1128"/>
      <c r="Q117" s="1259"/>
      <c r="R117" s="1273"/>
      <c r="S117" s="1262"/>
      <c r="T117" s="1130"/>
      <c r="U117" s="1132">
        <v>7</v>
      </c>
      <c r="V117" s="1128"/>
      <c r="W117" s="1128"/>
      <c r="X117" s="1128"/>
      <c r="Y117" s="1128"/>
      <c r="Z117" s="1131"/>
      <c r="AA117" s="1130"/>
      <c r="AB117" s="1130"/>
      <c r="AC117" s="1130"/>
      <c r="AD117" s="1130"/>
      <c r="AE117" s="1130"/>
      <c r="AF117" s="1130"/>
      <c r="AG117" s="1130"/>
      <c r="AH117" s="1130"/>
      <c r="AI117" s="1130"/>
      <c r="AJ117" s="1130"/>
      <c r="AK117" s="1130"/>
      <c r="AL117" s="1130"/>
      <c r="AM117" s="1130"/>
      <c r="AN117" s="1130"/>
      <c r="AO117" s="1130"/>
      <c r="AP117" s="1130"/>
      <c r="AQ117" s="1130"/>
      <c r="AR117" s="1130"/>
      <c r="AS117" s="1130"/>
      <c r="AT117" s="1130"/>
      <c r="AU117" s="1130"/>
      <c r="AV117" s="1130"/>
      <c r="AW117" s="1130"/>
      <c r="AX117" s="1130"/>
      <c r="AY117" s="1130"/>
      <c r="AZ117" s="1130"/>
      <c r="BA117" s="1130"/>
      <c r="BB117" s="1130"/>
      <c r="BC117" s="1130"/>
      <c r="BD117" s="1130"/>
      <c r="BE117" s="1130"/>
      <c r="BF117" s="1130"/>
      <c r="BG117" s="1130"/>
      <c r="BH117" s="1130"/>
      <c r="BI117" s="1130"/>
      <c r="BJ117" s="1130"/>
      <c r="BK117" s="1130"/>
      <c r="BL117" s="1130"/>
      <c r="BM117" s="1130"/>
      <c r="BN117" s="1130"/>
      <c r="BO117" s="1130"/>
      <c r="BP117" s="1130"/>
      <c r="BQ117" s="1130"/>
      <c r="BR117" s="1130"/>
      <c r="BS117" s="1130"/>
      <c r="BT117" s="1130"/>
      <c r="BU117" s="1130"/>
      <c r="BV117" s="1130"/>
      <c r="BW117" s="1130"/>
      <c r="BX117" s="1130"/>
      <c r="BY117" s="1130"/>
      <c r="BZ117" s="1130"/>
      <c r="CA117" s="1130"/>
      <c r="CB117" s="1130"/>
      <c r="CC117" s="1130"/>
      <c r="CD117" s="1130"/>
      <c r="CE117" s="1130"/>
      <c r="CF117" s="1130"/>
      <c r="CG117" s="1130"/>
      <c r="CH117" s="1130"/>
      <c r="CI117" s="1130"/>
      <c r="CJ117" s="1130"/>
      <c r="CK117" s="1130"/>
      <c r="CL117" s="1130"/>
      <c r="CM117" s="1130"/>
      <c r="CN117" s="1130"/>
      <c r="CO117" s="1130"/>
      <c r="CP117" s="1130"/>
      <c r="CQ117" s="1130"/>
      <c r="CR117" s="1130"/>
      <c r="CS117" s="1130"/>
      <c r="CT117" s="1130"/>
      <c r="CU117" s="1130"/>
      <c r="CV117" s="1130"/>
      <c r="CW117" s="1130"/>
      <c r="CX117" s="1130"/>
      <c r="CY117" s="1130"/>
      <c r="CZ117" s="1130"/>
      <c r="DA117" s="1130"/>
      <c r="DB117" s="1130"/>
      <c r="DC117" s="1130"/>
      <c r="DD117" s="1130"/>
      <c r="DE117" s="1130"/>
      <c r="DF117" s="1130"/>
      <c r="DG117" s="1130"/>
      <c r="DH117" s="1130"/>
      <c r="DI117" s="1130"/>
      <c r="DJ117" s="1130"/>
      <c r="DK117" s="1130"/>
      <c r="DL117" s="966"/>
      <c r="DM117" s="986">
        <f t="shared" si="95"/>
        <v>0</v>
      </c>
      <c r="DN117" s="966">
        <f t="shared" si="92"/>
        <v>0</v>
      </c>
      <c r="DO117" s="963">
        <f t="shared" si="93"/>
        <v>0</v>
      </c>
      <c r="DP117" s="966" t="e">
        <f t="array" ref="DP117">INDEX($DP$14:$DS$21,MATCH(DM117&amp;DN117&amp;DO117,$DP$14:$DP$21&amp;$DQ$14:$DQ$21&amp;$DR$14:$DR$21,0),4)</f>
        <v>#N/A</v>
      </c>
      <c r="DQ117" s="1001"/>
      <c r="DR117" s="966">
        <f>COUNTIFS(L111:L130,$EP$13,DM111:DM130,$EL$15)</f>
        <v>0</v>
      </c>
      <c r="DS117" s="966">
        <f>SUM(DR119:DT119)</f>
        <v>0</v>
      </c>
      <c r="DT117" s="988">
        <f>COUNTIFS(L111:L130,$EP$15,DM111:DM130,$EL$15)</f>
        <v>0</v>
      </c>
      <c r="DU117" s="987">
        <f>COUNTIFS(M111:M130,$EP$13,DM111:DM130,$EL$14)</f>
        <v>0</v>
      </c>
      <c r="DV117" s="966">
        <f>COUNTIFS(R111:R130,$EP$13,DM111:DM130,$EL$14)</f>
        <v>0</v>
      </c>
      <c r="DW117" s="966">
        <f>SUM(DV119:DX119)</f>
        <v>0</v>
      </c>
      <c r="DX117" s="988">
        <f>COUNTIFS(M111:M130,$EP$15,DM111:DM130,$EL$15)</f>
        <v>0</v>
      </c>
      <c r="DY117" s="987">
        <f>COUNTIFS($N111:$N130,$EP$13,$DM111:$DM130,$EL$14)</f>
        <v>0</v>
      </c>
      <c r="DZ117" s="966">
        <f>COUNTIFS($R111:$R130,$EP$13,$DM111:$DM130,$EL$14)</f>
        <v>0</v>
      </c>
      <c r="EA117" s="966">
        <f>SUM(DZ119:EB119)</f>
        <v>0</v>
      </c>
      <c r="EB117" s="988">
        <f>COUNTIFS($N111:$N130,$EP$15,$DM111:$DM130,$EL$15)</f>
        <v>0</v>
      </c>
      <c r="EC117" s="987">
        <f>COUNTIFS($O111:$O130,$EP$13,$DM111:$DM130,$EL$14)</f>
        <v>0</v>
      </c>
      <c r="ED117" s="966">
        <f>COUNTIFS($R111:$R130,$EP$13,$DM111:$DM130,$EL$14)</f>
        <v>0</v>
      </c>
      <c r="EE117" s="966">
        <f>SUM(ED119:EF119)</f>
        <v>0</v>
      </c>
      <c r="EF117" s="988">
        <f>COUNTIFS($O111:$O130,$EP$15,$DM111:$DM130,$EL$15)</f>
        <v>0</v>
      </c>
      <c r="EG117" s="987">
        <f>COUNTIFS($P111:$P130,$EP$13,$DM111:$DM130,$EL$14)</f>
        <v>0</v>
      </c>
      <c r="EH117" s="966">
        <f>COUNTIFS($R111:$R130,$EP$13,$DM111:$DM130,$EL$14)</f>
        <v>0</v>
      </c>
      <c r="EI117" s="966">
        <f t="shared" ref="EI117" si="101">SUM(EH119:EJ119)</f>
        <v>0</v>
      </c>
      <c r="EJ117" s="988">
        <f>COUNTIFS($P111:$P130,$EP$15,$DM111:$DM130,$EL$15)</f>
        <v>0</v>
      </c>
      <c r="EK117" s="1774" t="s">
        <v>532</v>
      </c>
      <c r="EL117" s="966"/>
      <c r="EM117" s="966"/>
      <c r="EN117" s="964"/>
      <c r="EO117" s="964"/>
      <c r="EP117" s="963"/>
      <c r="EQ117" s="964"/>
      <c r="ER117" s="964"/>
      <c r="ES117" s="964"/>
      <c r="ET117" s="964"/>
    </row>
    <row r="118" spans="4:150" s="990" customFormat="1" ht="51" customHeight="1">
      <c r="D118" s="1132">
        <v>8</v>
      </c>
      <c r="E118" s="1696"/>
      <c r="F118" s="1697"/>
      <c r="G118" s="1698"/>
      <c r="H118" s="1128"/>
      <c r="I118" s="1136"/>
      <c r="J118" s="1129"/>
      <c r="K118" s="1137"/>
      <c r="L118" s="1128"/>
      <c r="M118" s="1128"/>
      <c r="N118" s="1128"/>
      <c r="O118" s="1128"/>
      <c r="P118" s="1128"/>
      <c r="Q118" s="1259"/>
      <c r="R118" s="1273"/>
      <c r="S118" s="1262"/>
      <c r="T118" s="1130"/>
      <c r="U118" s="1132">
        <v>8</v>
      </c>
      <c r="V118" s="1128"/>
      <c r="W118" s="1128"/>
      <c r="X118" s="1128"/>
      <c r="Y118" s="1128"/>
      <c r="Z118" s="1131"/>
      <c r="AA118" s="1130"/>
      <c r="AB118" s="1130"/>
      <c r="AC118" s="1130"/>
      <c r="AD118" s="1130"/>
      <c r="AE118" s="1130"/>
      <c r="AF118" s="1130"/>
      <c r="AG118" s="1130"/>
      <c r="AH118" s="1130"/>
      <c r="AI118" s="1130"/>
      <c r="AJ118" s="1130"/>
      <c r="AK118" s="1130"/>
      <c r="AL118" s="1130"/>
      <c r="AM118" s="1130"/>
      <c r="AN118" s="1130"/>
      <c r="AO118" s="1130"/>
      <c r="AP118" s="1130"/>
      <c r="AQ118" s="1130"/>
      <c r="AR118" s="1130"/>
      <c r="AS118" s="1130"/>
      <c r="AT118" s="1130"/>
      <c r="AU118" s="1130"/>
      <c r="AV118" s="1130"/>
      <c r="AW118" s="1130"/>
      <c r="AX118" s="1130"/>
      <c r="AY118" s="1130"/>
      <c r="AZ118" s="1130"/>
      <c r="BA118" s="1130"/>
      <c r="BB118" s="1130"/>
      <c r="BC118" s="1130"/>
      <c r="BD118" s="1130"/>
      <c r="BE118" s="1130"/>
      <c r="BF118" s="1130"/>
      <c r="BG118" s="1130"/>
      <c r="BH118" s="1130"/>
      <c r="BI118" s="1130"/>
      <c r="BJ118" s="1130"/>
      <c r="BK118" s="1130"/>
      <c r="BL118" s="1130"/>
      <c r="BM118" s="1130"/>
      <c r="BN118" s="1130"/>
      <c r="BO118" s="1130"/>
      <c r="BP118" s="1130"/>
      <c r="BQ118" s="1130"/>
      <c r="BR118" s="1130"/>
      <c r="BS118" s="1130"/>
      <c r="BT118" s="1130"/>
      <c r="BU118" s="1130"/>
      <c r="BV118" s="1130"/>
      <c r="BW118" s="1130"/>
      <c r="BX118" s="1130"/>
      <c r="BY118" s="1130"/>
      <c r="BZ118" s="1130"/>
      <c r="CA118" s="1130"/>
      <c r="CB118" s="1130"/>
      <c r="CC118" s="1130"/>
      <c r="CD118" s="1130"/>
      <c r="CE118" s="1130"/>
      <c r="CF118" s="1130"/>
      <c r="CG118" s="1130"/>
      <c r="CH118" s="1130"/>
      <c r="CI118" s="1130"/>
      <c r="CJ118" s="1130"/>
      <c r="CK118" s="1130"/>
      <c r="CL118" s="1130"/>
      <c r="CM118" s="1130"/>
      <c r="CN118" s="1130"/>
      <c r="CO118" s="1130"/>
      <c r="CP118" s="1130"/>
      <c r="CQ118" s="1130"/>
      <c r="CR118" s="1130"/>
      <c r="CS118" s="1130"/>
      <c r="CT118" s="1130"/>
      <c r="CU118" s="1130"/>
      <c r="CV118" s="1130"/>
      <c r="CW118" s="1130"/>
      <c r="CX118" s="1130"/>
      <c r="CY118" s="1130"/>
      <c r="CZ118" s="1130"/>
      <c r="DA118" s="1130"/>
      <c r="DB118" s="1130"/>
      <c r="DC118" s="1130"/>
      <c r="DD118" s="1130"/>
      <c r="DE118" s="1130"/>
      <c r="DF118" s="1130"/>
      <c r="DG118" s="1130"/>
      <c r="DH118" s="1130"/>
      <c r="DI118" s="1130"/>
      <c r="DJ118" s="1130"/>
      <c r="DK118" s="1130"/>
      <c r="DL118" s="966"/>
      <c r="DM118" s="986">
        <f t="shared" si="95"/>
        <v>0</v>
      </c>
      <c r="DN118" s="966">
        <f t="shared" si="92"/>
        <v>0</v>
      </c>
      <c r="DO118" s="963">
        <f t="shared" si="93"/>
        <v>0</v>
      </c>
      <c r="DP118" s="966" t="e">
        <f t="array" ref="DP118">INDEX($DP$14:$DS$21,MATCH(DM118&amp;DN118&amp;DO118,$DP$14:$DP$21&amp;$DQ$14:$DQ$21&amp;$DR$14:$DR$21,0),4)</f>
        <v>#N/A</v>
      </c>
      <c r="DQ118" s="979"/>
      <c r="DR118" s="1002" t="s">
        <v>364</v>
      </c>
      <c r="DS118" s="977"/>
      <c r="DT118" s="978" t="s">
        <v>365</v>
      </c>
      <c r="DU118" s="979"/>
      <c r="DV118" s="1002" t="s">
        <v>364</v>
      </c>
      <c r="DW118" s="977"/>
      <c r="DX118" s="978" t="s">
        <v>365</v>
      </c>
      <c r="DY118" s="979"/>
      <c r="DZ118" s="1002" t="s">
        <v>364</v>
      </c>
      <c r="EA118" s="977"/>
      <c r="EB118" s="978" t="s">
        <v>365</v>
      </c>
      <c r="EC118" s="979"/>
      <c r="ED118" s="1002" t="s">
        <v>364</v>
      </c>
      <c r="EE118" s="977"/>
      <c r="EF118" s="978" t="s">
        <v>365</v>
      </c>
      <c r="EG118" s="979"/>
      <c r="EH118" s="1002" t="s">
        <v>364</v>
      </c>
      <c r="EI118" s="977"/>
      <c r="EJ118" s="978" t="s">
        <v>365</v>
      </c>
      <c r="EK118" s="1774"/>
      <c r="EL118" s="966"/>
      <c r="EM118" s="966"/>
      <c r="EN118" s="964"/>
      <c r="EO118" s="964"/>
      <c r="EP118" s="963"/>
      <c r="EQ118" s="964"/>
      <c r="ER118" s="964"/>
      <c r="ES118" s="964"/>
      <c r="ET118" s="964"/>
    </row>
    <row r="119" spans="4:150" s="990" customFormat="1" ht="51" customHeight="1">
      <c r="D119" s="1132">
        <v>9</v>
      </c>
      <c r="E119" s="1696"/>
      <c r="F119" s="1697"/>
      <c r="G119" s="1698"/>
      <c r="H119" s="1128"/>
      <c r="I119" s="1136"/>
      <c r="J119" s="1129"/>
      <c r="K119" s="1137"/>
      <c r="L119" s="1128"/>
      <c r="M119" s="1128"/>
      <c r="N119" s="1128"/>
      <c r="O119" s="1128"/>
      <c r="P119" s="1128"/>
      <c r="Q119" s="1259"/>
      <c r="R119" s="1273"/>
      <c r="S119" s="1262"/>
      <c r="T119" s="1130"/>
      <c r="U119" s="1132">
        <v>9</v>
      </c>
      <c r="V119" s="1128"/>
      <c r="W119" s="1128"/>
      <c r="X119" s="1128"/>
      <c r="Y119" s="1128"/>
      <c r="Z119" s="1131"/>
      <c r="AA119" s="1130"/>
      <c r="AB119" s="1130"/>
      <c r="AC119" s="1130"/>
      <c r="AD119" s="1130"/>
      <c r="AE119" s="1130"/>
      <c r="AF119" s="1130"/>
      <c r="AG119" s="1130"/>
      <c r="AH119" s="1130"/>
      <c r="AI119" s="1130"/>
      <c r="AJ119" s="1130"/>
      <c r="AK119" s="1130"/>
      <c r="AL119" s="1130"/>
      <c r="AM119" s="1130"/>
      <c r="AN119" s="1130"/>
      <c r="AO119" s="1130"/>
      <c r="AP119" s="1130"/>
      <c r="AQ119" s="1130"/>
      <c r="AR119" s="1130"/>
      <c r="AS119" s="1130"/>
      <c r="AT119" s="1130"/>
      <c r="AU119" s="1130"/>
      <c r="AV119" s="1130"/>
      <c r="AW119" s="1130"/>
      <c r="AX119" s="1130"/>
      <c r="AY119" s="1130"/>
      <c r="AZ119" s="1130"/>
      <c r="BA119" s="1130"/>
      <c r="BB119" s="1130"/>
      <c r="BC119" s="1130"/>
      <c r="BD119" s="1130"/>
      <c r="BE119" s="1130"/>
      <c r="BF119" s="1130"/>
      <c r="BG119" s="1130"/>
      <c r="BH119" s="1130"/>
      <c r="BI119" s="1130"/>
      <c r="BJ119" s="1130"/>
      <c r="BK119" s="1130"/>
      <c r="BL119" s="1130"/>
      <c r="BM119" s="1130"/>
      <c r="BN119" s="1130"/>
      <c r="BO119" s="1130"/>
      <c r="BP119" s="1130"/>
      <c r="BQ119" s="1130"/>
      <c r="BR119" s="1130"/>
      <c r="BS119" s="1130"/>
      <c r="BT119" s="1130"/>
      <c r="BU119" s="1130"/>
      <c r="BV119" s="1130"/>
      <c r="BW119" s="1130"/>
      <c r="BX119" s="1130"/>
      <c r="BY119" s="1130"/>
      <c r="BZ119" s="1130"/>
      <c r="CA119" s="1130"/>
      <c r="CB119" s="1130"/>
      <c r="CC119" s="1130"/>
      <c r="CD119" s="1130"/>
      <c r="CE119" s="1130"/>
      <c r="CF119" s="1130"/>
      <c r="CG119" s="1130"/>
      <c r="CH119" s="1130"/>
      <c r="CI119" s="1130"/>
      <c r="CJ119" s="1130"/>
      <c r="CK119" s="1130"/>
      <c r="CL119" s="1130"/>
      <c r="CM119" s="1130"/>
      <c r="CN119" s="1130"/>
      <c r="CO119" s="1130"/>
      <c r="CP119" s="1130"/>
      <c r="CQ119" s="1130"/>
      <c r="CR119" s="1130"/>
      <c r="CS119" s="1130"/>
      <c r="CT119" s="1130"/>
      <c r="CU119" s="1130"/>
      <c r="CV119" s="1130"/>
      <c r="CW119" s="1130"/>
      <c r="CX119" s="1130"/>
      <c r="CY119" s="1130"/>
      <c r="CZ119" s="1130"/>
      <c r="DA119" s="1130"/>
      <c r="DB119" s="1130"/>
      <c r="DC119" s="1130"/>
      <c r="DD119" s="1130"/>
      <c r="DE119" s="1130"/>
      <c r="DF119" s="1130"/>
      <c r="DG119" s="1130"/>
      <c r="DH119" s="1130"/>
      <c r="DI119" s="1130"/>
      <c r="DJ119" s="1130"/>
      <c r="DK119" s="1130"/>
      <c r="DL119" s="966"/>
      <c r="DM119" s="986">
        <f t="shared" si="95"/>
        <v>0</v>
      </c>
      <c r="DN119" s="966">
        <f t="shared" si="92"/>
        <v>0</v>
      </c>
      <c r="DO119" s="963">
        <f t="shared" si="93"/>
        <v>0</v>
      </c>
      <c r="DP119" s="966" t="e">
        <f t="array" ref="DP119">INDEX($DP$14:$DS$21,MATCH(DM119&amp;DN119&amp;DO119,$DP$14:$DP$21&amp;$DQ$14:$DQ$21&amp;$DR$14:$DR$21,0),4)</f>
        <v>#N/A</v>
      </c>
      <c r="DQ119" s="987"/>
      <c r="DR119" s="966">
        <f>COUNTIFS(L111:L130,$EP$13,DM111:DM130,$EL$15)-DQ119-DQ120-DR120-DR121-DS119-DQ121</f>
        <v>0</v>
      </c>
      <c r="DS119" s="966"/>
      <c r="DT119" s="988">
        <f>DT117-DS120-DS121-DS119-DT120-DT121</f>
        <v>0</v>
      </c>
      <c r="DU119" s="987"/>
      <c r="DV119" s="966">
        <f>COUNTIFS(M111:M130,$EP$13,DM111:DM130,$EL$15)-DU119-DU120-DU121-DV121-DV120</f>
        <v>0</v>
      </c>
      <c r="DW119" s="966"/>
      <c r="DX119" s="988">
        <f>DX117-DW120-DW121-DW119-DX120-DX121</f>
        <v>0</v>
      </c>
      <c r="DY119" s="987"/>
      <c r="DZ119" s="966">
        <f>COUNTIFS($N111:$N130,$EP$13,$DM111:$DM130,$EL$15)-DY119-DY120-DY121-DZ121-DZ120</f>
        <v>0</v>
      </c>
      <c r="EA119" s="966"/>
      <c r="EB119" s="988">
        <f>EB117-EA120-EA121-EA119-EB120-EB121</f>
        <v>0</v>
      </c>
      <c r="EC119" s="987"/>
      <c r="ED119" s="966">
        <f>COUNTIFS($O111:$O130,$EP$13,$DM111:$DM130,$EL$15)-EC119-EC120-EC121-ED121-ED120</f>
        <v>0</v>
      </c>
      <c r="EE119" s="966"/>
      <c r="EF119" s="988">
        <f>EF117-EE120-EE121-EE119-EF120-EF121</f>
        <v>0</v>
      </c>
      <c r="EG119" s="987"/>
      <c r="EH119" s="966">
        <f>COUNTIFS($P111:$P130,$EP$13,$DM111:$DM130,$EL$15)-EG119-EG120-EG121-EH121-EH120</f>
        <v>0</v>
      </c>
      <c r="EI119" s="966"/>
      <c r="EJ119" s="988">
        <f>EJ117-EI120-EI121-EI119-EJ120-EJ121</f>
        <v>0</v>
      </c>
      <c r="EK119" s="1774"/>
      <c r="EL119" s="966"/>
      <c r="EM119" s="966"/>
      <c r="EN119" s="964"/>
      <c r="EO119" s="964"/>
      <c r="EP119" s="963"/>
      <c r="EQ119" s="964"/>
      <c r="ER119" s="964"/>
      <c r="ES119" s="964"/>
      <c r="ET119" s="964"/>
    </row>
    <row r="120" spans="4:150" s="990" customFormat="1" ht="51" customHeight="1">
      <c r="D120" s="1132">
        <v>10</v>
      </c>
      <c r="E120" s="1696"/>
      <c r="F120" s="1697"/>
      <c r="G120" s="1698"/>
      <c r="H120" s="1128"/>
      <c r="I120" s="1136"/>
      <c r="J120" s="1129"/>
      <c r="K120" s="1137"/>
      <c r="L120" s="1128"/>
      <c r="M120" s="1128"/>
      <c r="N120" s="1128"/>
      <c r="O120" s="1128"/>
      <c r="P120" s="1128"/>
      <c r="Q120" s="1259"/>
      <c r="R120" s="1273"/>
      <c r="S120" s="1262"/>
      <c r="T120" s="1138"/>
      <c r="U120" s="1132">
        <v>10</v>
      </c>
      <c r="V120" s="1128"/>
      <c r="W120" s="1128"/>
      <c r="X120" s="1128"/>
      <c r="Y120" s="1128"/>
      <c r="Z120" s="1131"/>
      <c r="AA120" s="1130"/>
      <c r="AB120" s="1130"/>
      <c r="AC120" s="1130"/>
      <c r="AD120" s="1130"/>
      <c r="AE120" s="1130"/>
      <c r="AF120" s="1130"/>
      <c r="AG120" s="1130"/>
      <c r="AH120" s="1130"/>
      <c r="AI120" s="1130"/>
      <c r="AJ120" s="1130"/>
      <c r="AK120" s="1130"/>
      <c r="AL120" s="1130"/>
      <c r="AM120" s="1130"/>
      <c r="AN120" s="1130"/>
      <c r="AO120" s="1130"/>
      <c r="AP120" s="1130"/>
      <c r="AQ120" s="1130"/>
      <c r="AR120" s="1130"/>
      <c r="AS120" s="1130"/>
      <c r="AT120" s="1130"/>
      <c r="AU120" s="1130"/>
      <c r="AV120" s="1130"/>
      <c r="AW120" s="1130"/>
      <c r="AX120" s="1130"/>
      <c r="AY120" s="1130"/>
      <c r="AZ120" s="1130"/>
      <c r="BA120" s="1130"/>
      <c r="BB120" s="1130"/>
      <c r="BC120" s="1130"/>
      <c r="BD120" s="1130"/>
      <c r="BE120" s="1130"/>
      <c r="BF120" s="1130"/>
      <c r="BG120" s="1130"/>
      <c r="BH120" s="1130"/>
      <c r="BI120" s="1130"/>
      <c r="BJ120" s="1130"/>
      <c r="BK120" s="1130"/>
      <c r="BL120" s="1130"/>
      <c r="BM120" s="1130"/>
      <c r="BN120" s="1130"/>
      <c r="BO120" s="1130"/>
      <c r="BP120" s="1130"/>
      <c r="BQ120" s="1130"/>
      <c r="BR120" s="1130"/>
      <c r="BS120" s="1130"/>
      <c r="BT120" s="1130"/>
      <c r="BU120" s="1130"/>
      <c r="BV120" s="1130"/>
      <c r="BW120" s="1130"/>
      <c r="BX120" s="1130"/>
      <c r="BY120" s="1130"/>
      <c r="BZ120" s="1130"/>
      <c r="CA120" s="1130"/>
      <c r="CB120" s="1130"/>
      <c r="CC120" s="1130"/>
      <c r="CD120" s="1130"/>
      <c r="CE120" s="1130"/>
      <c r="CF120" s="1130"/>
      <c r="CG120" s="1130"/>
      <c r="CH120" s="1130"/>
      <c r="CI120" s="1130"/>
      <c r="CJ120" s="1130"/>
      <c r="CK120" s="1130"/>
      <c r="CL120" s="1130"/>
      <c r="CM120" s="1130"/>
      <c r="CN120" s="1130"/>
      <c r="CO120" s="1130"/>
      <c r="CP120" s="1130"/>
      <c r="CQ120" s="1130"/>
      <c r="CR120" s="1130"/>
      <c r="CS120" s="1130"/>
      <c r="CT120" s="1130"/>
      <c r="CU120" s="1130"/>
      <c r="CV120" s="1130"/>
      <c r="CW120" s="1130"/>
      <c r="CX120" s="1130"/>
      <c r="CY120" s="1130"/>
      <c r="CZ120" s="1130"/>
      <c r="DA120" s="1130"/>
      <c r="DB120" s="1130"/>
      <c r="DC120" s="1130"/>
      <c r="DD120" s="1130"/>
      <c r="DE120" s="1130"/>
      <c r="DF120" s="1130"/>
      <c r="DG120" s="1130"/>
      <c r="DH120" s="1130"/>
      <c r="DI120" s="1130"/>
      <c r="DJ120" s="1130"/>
      <c r="DK120" s="1130"/>
      <c r="DL120" s="966"/>
      <c r="DM120" s="986">
        <f t="shared" si="95"/>
        <v>0</v>
      </c>
      <c r="DN120" s="966">
        <f t="shared" si="92"/>
        <v>0</v>
      </c>
      <c r="DO120" s="963">
        <f t="shared" si="93"/>
        <v>0</v>
      </c>
      <c r="DP120" s="966" t="e">
        <f t="array" ref="DP120">INDEX($DP$14:$DS$21,MATCH(DM120&amp;DN120&amp;DO120,$DP$14:$DP$21&amp;$DQ$14:$DQ$21&amp;$DR$14:$DR$21,0),4)</f>
        <v>#N/A</v>
      </c>
      <c r="DQ120" s="1003"/>
      <c r="DR120" s="1004">
        <f>COUNTIFS(L111:L130,$EP$13,DM111:DM130,$EL$15,R111:R130,$EP$7)-DQ120</f>
        <v>0</v>
      </c>
      <c r="DS120" s="1004"/>
      <c r="DT120" s="1005">
        <f>COUNTIFS(L111:L130,$EO$14,DM111:DM130,$EL$15,R111:R130,$EP$7)-DS120</f>
        <v>0</v>
      </c>
      <c r="DU120" s="1003"/>
      <c r="DV120" s="1004">
        <f>COUNTIFS(M111:M130,$EP$13,DM111:DM130,$EL$15,R111:R130,$EP$7)-DU120</f>
        <v>0</v>
      </c>
      <c r="DW120" s="1004"/>
      <c r="DX120" s="1005">
        <f>COUNTIFS(M111:M130,$EO$14,DM111:DM130,$EL$15,R111:R130,$EP$7)-DW120</f>
        <v>0</v>
      </c>
      <c r="DY120" s="1003"/>
      <c r="DZ120" s="1004">
        <f>COUNTIFS($N111:$N130,$EP$13,$DM111:$DM130,$EL$15,$R111:$R130,$EP$7)-DY120</f>
        <v>0</v>
      </c>
      <c r="EA120" s="1004"/>
      <c r="EB120" s="1005">
        <f>COUNTIFS($N111:$N130,$EO$14,$DM111:$DM130,$EL$15,$R111:$R130,$EP$7)-EA120</f>
        <v>0</v>
      </c>
      <c r="EC120" s="1003"/>
      <c r="ED120" s="1004">
        <f>COUNTIFS($O111:$O130,$EP$13,$DM111:$DM130,$EL$15,$R111:$R130,$EP$7)-EC120</f>
        <v>0</v>
      </c>
      <c r="EE120" s="1004"/>
      <c r="EF120" s="1005">
        <f>COUNTIFS($O111:$O130,$EO$14,$DM111:$DM130,$EL$15,$R111:$R130,$EP$7)-EE120</f>
        <v>0</v>
      </c>
      <c r="EG120" s="1003"/>
      <c r="EH120" s="1004">
        <f>COUNTIFS($P111:$P130,$EP$13,$DM111:$DM130,$EL$15,$R111:$R130,$EP$7)-EG120</f>
        <v>0</v>
      </c>
      <c r="EI120" s="1004"/>
      <c r="EJ120" s="1005">
        <f>COUNTIFS($P111:$P130,$EO$14,$DM111:$DM130,$EL$15,$R111:$R130,$EP$7)-EI120</f>
        <v>0</v>
      </c>
      <c r="EK120" s="1006" t="s">
        <v>744</v>
      </c>
      <c r="EL120" s="966"/>
      <c r="EM120" s="966"/>
      <c r="EN120" s="964"/>
      <c r="EO120" s="964"/>
      <c r="EP120" s="963"/>
      <c r="EQ120" s="964"/>
      <c r="ER120" s="964"/>
      <c r="ES120" s="964"/>
      <c r="ET120" s="964"/>
    </row>
    <row r="121" spans="4:150" s="990" customFormat="1" ht="51" customHeight="1">
      <c r="D121" s="1132">
        <v>11</v>
      </c>
      <c r="E121" s="1696"/>
      <c r="F121" s="1697"/>
      <c r="G121" s="1698"/>
      <c r="H121" s="1128"/>
      <c r="I121" s="1136"/>
      <c r="J121" s="1129"/>
      <c r="K121" s="1137"/>
      <c r="L121" s="1128"/>
      <c r="M121" s="1128"/>
      <c r="N121" s="1128"/>
      <c r="O121" s="1128"/>
      <c r="P121" s="1128"/>
      <c r="Q121" s="1259"/>
      <c r="R121" s="1273"/>
      <c r="S121" s="1262"/>
      <c r="T121" s="1130"/>
      <c r="U121" s="1132">
        <v>11</v>
      </c>
      <c r="V121" s="1128"/>
      <c r="W121" s="1128"/>
      <c r="X121" s="1128"/>
      <c r="Y121" s="1128"/>
      <c r="Z121" s="1131"/>
      <c r="AA121" s="1130"/>
      <c r="AB121" s="1130"/>
      <c r="AC121" s="1130"/>
      <c r="AD121" s="1130"/>
      <c r="AE121" s="1130"/>
      <c r="AF121" s="1130"/>
      <c r="AG121" s="1130"/>
      <c r="AH121" s="1130"/>
      <c r="AI121" s="1130"/>
      <c r="AJ121" s="1130"/>
      <c r="AK121" s="1130"/>
      <c r="AL121" s="1130"/>
      <c r="AM121" s="1130"/>
      <c r="AN121" s="1130"/>
      <c r="AO121" s="1130"/>
      <c r="AP121" s="1130"/>
      <c r="AQ121" s="1130"/>
      <c r="AR121" s="1130"/>
      <c r="AS121" s="1130"/>
      <c r="AT121" s="1130"/>
      <c r="AU121" s="1130"/>
      <c r="AV121" s="1130"/>
      <c r="AW121" s="1130"/>
      <c r="AX121" s="1130"/>
      <c r="AY121" s="1130"/>
      <c r="AZ121" s="1130"/>
      <c r="BA121" s="1130"/>
      <c r="BB121" s="1130"/>
      <c r="BC121" s="1130"/>
      <c r="BD121" s="1130"/>
      <c r="BE121" s="1130"/>
      <c r="BF121" s="1130"/>
      <c r="BG121" s="1130"/>
      <c r="BH121" s="1130"/>
      <c r="BI121" s="1130"/>
      <c r="BJ121" s="1130"/>
      <c r="BK121" s="1130"/>
      <c r="BL121" s="1130"/>
      <c r="BM121" s="1130"/>
      <c r="BN121" s="1130"/>
      <c r="BO121" s="1130"/>
      <c r="BP121" s="1130"/>
      <c r="BQ121" s="1130"/>
      <c r="BR121" s="1130"/>
      <c r="BS121" s="1130"/>
      <c r="BT121" s="1130"/>
      <c r="BU121" s="1130"/>
      <c r="BV121" s="1130"/>
      <c r="BW121" s="1130"/>
      <c r="BX121" s="1130"/>
      <c r="BY121" s="1130"/>
      <c r="BZ121" s="1130"/>
      <c r="CA121" s="1130"/>
      <c r="CB121" s="1130"/>
      <c r="CC121" s="1130"/>
      <c r="CD121" s="1130"/>
      <c r="CE121" s="1130"/>
      <c r="CF121" s="1130"/>
      <c r="CG121" s="1130"/>
      <c r="CH121" s="1130"/>
      <c r="CI121" s="1130"/>
      <c r="CJ121" s="1130"/>
      <c r="CK121" s="1130"/>
      <c r="CL121" s="1130"/>
      <c r="CM121" s="1130"/>
      <c r="CN121" s="1130"/>
      <c r="CO121" s="1130"/>
      <c r="CP121" s="1130"/>
      <c r="CQ121" s="1130"/>
      <c r="CR121" s="1130"/>
      <c r="CS121" s="1130"/>
      <c r="CT121" s="1130"/>
      <c r="CU121" s="1130"/>
      <c r="CV121" s="1130"/>
      <c r="CW121" s="1130"/>
      <c r="CX121" s="1130"/>
      <c r="CY121" s="1130"/>
      <c r="CZ121" s="1130"/>
      <c r="DA121" s="1130"/>
      <c r="DB121" s="1130"/>
      <c r="DC121" s="1130"/>
      <c r="DD121" s="1130"/>
      <c r="DE121" s="1130"/>
      <c r="DF121" s="1130"/>
      <c r="DG121" s="1130"/>
      <c r="DH121" s="1130"/>
      <c r="DI121" s="1130"/>
      <c r="DJ121" s="1130"/>
      <c r="DK121" s="1130"/>
      <c r="DL121" s="966"/>
      <c r="DM121" s="986">
        <f t="shared" si="95"/>
        <v>0</v>
      </c>
      <c r="DN121" s="966">
        <f t="shared" si="92"/>
        <v>0</v>
      </c>
      <c r="DO121" s="963">
        <f t="shared" si="93"/>
        <v>0</v>
      </c>
      <c r="DP121" s="966" t="e">
        <f t="array" ref="DP121">INDEX($DP$14:$DS$21,MATCH(DM121&amp;DN121&amp;DO121,$DP$14:$DP$21&amp;$DQ$14:$DQ$21&amp;$DR$14:$DR$21,0),4)</f>
        <v>#N/A</v>
      </c>
      <c r="DQ121" s="991"/>
      <c r="DR121" s="1139">
        <f>COUNTIFS(L111:L130,$EP$13,DM111:DM130,$EL$15,R111:R130,$EP$8)-DQ121</f>
        <v>0</v>
      </c>
      <c r="DS121" s="992"/>
      <c r="DT121" s="1007">
        <f>COUNTIFS(L111:L130,$EO$14,DM111:DM130,$EL$15,R111:R130,$EP$8)-DS121</f>
        <v>0</v>
      </c>
      <c r="DU121" s="991"/>
      <c r="DV121" s="1139">
        <f>COUNTIFS(M111:M130,$EP$13,DM111:DM130,$EL$15,R111:R130,$EP$8)-DU121</f>
        <v>0</v>
      </c>
      <c r="DW121" s="992"/>
      <c r="DX121" s="1007">
        <f>COUNTIFS(M111:M130,$EO$14,DM111:DM130,$EL$15,R111:R130,$EP$8)-DW121</f>
        <v>0</v>
      </c>
      <c r="DY121" s="991"/>
      <c r="DZ121" s="1139">
        <f>COUNTIFS($N111:$N130,$EP$13,$DM111:$DM130,$EL$15,$R111:$R130,$EP$8)-DY121</f>
        <v>0</v>
      </c>
      <c r="EA121" s="992"/>
      <c r="EB121" s="1007">
        <f>COUNTIFS($N111:$N130,$EO$14,$DM111:$DM130,$EL$15,$R111:$R130,$EP$8)-EA121</f>
        <v>0</v>
      </c>
      <c r="EC121" s="991"/>
      <c r="ED121" s="1139">
        <f>COUNTIFS($O111:$O130,$EP$13,$DM111:$DM130,$EL$15,$R111:$R130,$EP$8)-EC121</f>
        <v>0</v>
      </c>
      <c r="EE121" s="992"/>
      <c r="EF121" s="1007">
        <f>COUNTIFS($O111:$O130,$EO$14,$DM111:$DM130,$EL$15,$R111:$R130,$EP$8)-EE121</f>
        <v>0</v>
      </c>
      <c r="EG121" s="991"/>
      <c r="EH121" s="1139">
        <f>COUNTIFS($P111:$P130,$EP$13,$DM111:$DM130,$EL$15,$R111:$R130,$EP$8)-EG121</f>
        <v>0</v>
      </c>
      <c r="EI121" s="992"/>
      <c r="EJ121" s="1007">
        <f>COUNTIFS($P111:$P130,$EO$14,$DM111:$DM130,$EL$15,$R111:$R130,$EP$8)-EI121</f>
        <v>0</v>
      </c>
      <c r="EK121" s="964" t="s">
        <v>747</v>
      </c>
      <c r="EL121" s="966"/>
      <c r="EM121" s="966"/>
      <c r="EN121" s="964"/>
      <c r="EO121" s="964"/>
      <c r="EP121" s="963"/>
      <c r="EQ121" s="964"/>
      <c r="ER121" s="964"/>
      <c r="ES121" s="964"/>
      <c r="ET121" s="964"/>
    </row>
    <row r="122" spans="4:150" s="990" customFormat="1" ht="51" customHeight="1">
      <c r="D122" s="1132">
        <v>12</v>
      </c>
      <c r="E122" s="1696"/>
      <c r="F122" s="1697"/>
      <c r="G122" s="1698"/>
      <c r="H122" s="1128"/>
      <c r="I122" s="1136"/>
      <c r="J122" s="1129"/>
      <c r="K122" s="1137"/>
      <c r="L122" s="1128"/>
      <c r="M122" s="1128"/>
      <c r="N122" s="1128"/>
      <c r="O122" s="1128"/>
      <c r="P122" s="1128"/>
      <c r="Q122" s="1259"/>
      <c r="R122" s="1273"/>
      <c r="S122" s="1262"/>
      <c r="T122" s="1130"/>
      <c r="U122" s="1132">
        <v>12</v>
      </c>
      <c r="V122" s="1128"/>
      <c r="W122" s="1128"/>
      <c r="X122" s="1128"/>
      <c r="Y122" s="1128"/>
      <c r="Z122" s="1131"/>
      <c r="AA122" s="1130"/>
      <c r="AB122" s="1130"/>
      <c r="AC122" s="1130"/>
      <c r="AD122" s="1130"/>
      <c r="AE122" s="1130"/>
      <c r="AF122" s="1130"/>
      <c r="AG122" s="1130"/>
      <c r="AH122" s="1130"/>
      <c r="AI122" s="1130"/>
      <c r="AJ122" s="1130"/>
      <c r="AK122" s="1130"/>
      <c r="AL122" s="1130"/>
      <c r="AM122" s="1130"/>
      <c r="AN122" s="1130"/>
      <c r="AO122" s="1130"/>
      <c r="AP122" s="1130"/>
      <c r="AQ122" s="1130"/>
      <c r="AR122" s="1130"/>
      <c r="AS122" s="1130"/>
      <c r="AT122" s="1130"/>
      <c r="AU122" s="1130"/>
      <c r="AV122" s="1130"/>
      <c r="AW122" s="1130"/>
      <c r="AX122" s="1130"/>
      <c r="AY122" s="1130"/>
      <c r="AZ122" s="1130"/>
      <c r="BA122" s="1130"/>
      <c r="BB122" s="1130"/>
      <c r="BC122" s="1130"/>
      <c r="BD122" s="1130"/>
      <c r="BE122" s="1130"/>
      <c r="BF122" s="1130"/>
      <c r="BG122" s="1130"/>
      <c r="BH122" s="1130"/>
      <c r="BI122" s="1130"/>
      <c r="BJ122" s="1130"/>
      <c r="BK122" s="1130"/>
      <c r="BL122" s="1130"/>
      <c r="BM122" s="1130"/>
      <c r="BN122" s="1130"/>
      <c r="BO122" s="1130"/>
      <c r="BP122" s="1130"/>
      <c r="BQ122" s="1130"/>
      <c r="BR122" s="1130"/>
      <c r="BS122" s="1130"/>
      <c r="BT122" s="1130"/>
      <c r="BU122" s="1130"/>
      <c r="BV122" s="1130"/>
      <c r="BW122" s="1130"/>
      <c r="BX122" s="1130"/>
      <c r="BY122" s="1130"/>
      <c r="BZ122" s="1130"/>
      <c r="CA122" s="1130"/>
      <c r="CB122" s="1130"/>
      <c r="CC122" s="1130"/>
      <c r="CD122" s="1130"/>
      <c r="CE122" s="1130"/>
      <c r="CF122" s="1130"/>
      <c r="CG122" s="1130"/>
      <c r="CH122" s="1130"/>
      <c r="CI122" s="1130"/>
      <c r="CJ122" s="1130"/>
      <c r="CK122" s="1130"/>
      <c r="CL122" s="1130"/>
      <c r="CM122" s="1130"/>
      <c r="CN122" s="1130"/>
      <c r="CO122" s="1130"/>
      <c r="CP122" s="1130"/>
      <c r="CQ122" s="1130"/>
      <c r="CR122" s="1130"/>
      <c r="CS122" s="1130"/>
      <c r="CT122" s="1130"/>
      <c r="CU122" s="1130"/>
      <c r="CV122" s="1130"/>
      <c r="CW122" s="1130"/>
      <c r="CX122" s="1130"/>
      <c r="CY122" s="1130"/>
      <c r="CZ122" s="1130"/>
      <c r="DA122" s="1130"/>
      <c r="DB122" s="1130"/>
      <c r="DC122" s="1130"/>
      <c r="DD122" s="1130"/>
      <c r="DE122" s="1130"/>
      <c r="DF122" s="1130"/>
      <c r="DG122" s="1130"/>
      <c r="DH122" s="1130"/>
      <c r="DI122" s="1130"/>
      <c r="DJ122" s="1130"/>
      <c r="DK122" s="1130"/>
      <c r="DL122" s="966"/>
      <c r="DM122" s="986">
        <f t="shared" si="95"/>
        <v>0</v>
      </c>
      <c r="DN122" s="966">
        <f t="shared" si="92"/>
        <v>0</v>
      </c>
      <c r="DO122" s="963">
        <f t="shared" si="93"/>
        <v>0</v>
      </c>
      <c r="DP122" s="966" t="e">
        <f t="array" ref="DP122">INDEX($DP$14:$DS$21,MATCH(DM122&amp;DN122&amp;DO122,$DP$14:$DP$21&amp;$DQ$14:$DQ$21&amp;$DR$14:$DR$21,0),4)</f>
        <v>#N/A</v>
      </c>
      <c r="DQ122" s="994">
        <f>SUM(DQ119:DQ121)</f>
        <v>0</v>
      </c>
      <c r="DR122" s="963">
        <f>SUM(DR119:DR121)</f>
        <v>0</v>
      </c>
      <c r="DS122" s="966"/>
      <c r="DT122" s="988">
        <f>SUM(DT119:DT121)</f>
        <v>0</v>
      </c>
      <c r="DU122" s="994">
        <f>SUM(DU119:DU121)</f>
        <v>0</v>
      </c>
      <c r="DV122" s="963">
        <f>SUM(DV118:DV121)</f>
        <v>0</v>
      </c>
      <c r="DW122" s="966"/>
      <c r="DX122" s="988">
        <f>SUM(DX119:DX121)</f>
        <v>0</v>
      </c>
      <c r="DY122" s="994">
        <f>SUM(DY119:DY121)</f>
        <v>0</v>
      </c>
      <c r="DZ122" s="963">
        <f>SUM(DZ118:DZ121)</f>
        <v>0</v>
      </c>
      <c r="EA122" s="966"/>
      <c r="EB122" s="988">
        <f>SUM(EB119:EB121)</f>
        <v>0</v>
      </c>
      <c r="EC122" s="994">
        <f>SUM(EC119:EC121)</f>
        <v>0</v>
      </c>
      <c r="ED122" s="963">
        <f>SUM(ED118:ED121)</f>
        <v>0</v>
      </c>
      <c r="EE122" s="966"/>
      <c r="EF122" s="988">
        <f>SUM(EF119:EF121)</f>
        <v>0</v>
      </c>
      <c r="EG122" s="994">
        <f>SUM(EG119:EG121)</f>
        <v>0</v>
      </c>
      <c r="EH122" s="963">
        <f>SUM(EH118:EH121)</f>
        <v>0</v>
      </c>
      <c r="EI122" s="966"/>
      <c r="EJ122" s="988">
        <f>SUM(EJ119:EJ121)</f>
        <v>0</v>
      </c>
      <c r="EK122" s="1008"/>
      <c r="EL122" s="966"/>
      <c r="EM122" s="966"/>
      <c r="EN122" s="964"/>
      <c r="EO122" s="964"/>
      <c r="EP122" s="963"/>
      <c r="EQ122" s="964"/>
      <c r="ER122" s="964"/>
      <c r="ES122" s="964"/>
      <c r="ET122" s="964"/>
    </row>
    <row r="123" spans="4:150" s="990" customFormat="1" ht="51" customHeight="1">
      <c r="D123" s="1132">
        <v>13</v>
      </c>
      <c r="E123" s="1696"/>
      <c r="F123" s="1697"/>
      <c r="G123" s="1698"/>
      <c r="H123" s="1128"/>
      <c r="I123" s="1136"/>
      <c r="J123" s="1129"/>
      <c r="K123" s="1137"/>
      <c r="L123" s="1128"/>
      <c r="M123" s="1128"/>
      <c r="N123" s="1128"/>
      <c r="O123" s="1128"/>
      <c r="P123" s="1128"/>
      <c r="Q123" s="1259"/>
      <c r="R123" s="1273"/>
      <c r="S123" s="1262"/>
      <c r="T123" s="1130"/>
      <c r="U123" s="1132">
        <v>13</v>
      </c>
      <c r="V123" s="1128"/>
      <c r="W123" s="1128"/>
      <c r="X123" s="1128"/>
      <c r="Y123" s="1128"/>
      <c r="Z123" s="1131"/>
      <c r="AA123" s="1130"/>
      <c r="AB123" s="1130"/>
      <c r="AC123" s="1130"/>
      <c r="AD123" s="1130"/>
      <c r="AE123" s="1130"/>
      <c r="AF123" s="1130"/>
      <c r="AG123" s="1130"/>
      <c r="AH123" s="1130"/>
      <c r="AI123" s="1130"/>
      <c r="AJ123" s="1130"/>
      <c r="AK123" s="1130"/>
      <c r="AL123" s="1130"/>
      <c r="AM123" s="1130"/>
      <c r="AN123" s="1130"/>
      <c r="AO123" s="1130"/>
      <c r="AP123" s="1130"/>
      <c r="AQ123" s="1130"/>
      <c r="AR123" s="1130"/>
      <c r="AS123" s="1130"/>
      <c r="AT123" s="1130"/>
      <c r="AU123" s="1130"/>
      <c r="AV123" s="1130"/>
      <c r="AW123" s="1130"/>
      <c r="AX123" s="1130"/>
      <c r="AY123" s="1130"/>
      <c r="AZ123" s="1130"/>
      <c r="BA123" s="1130"/>
      <c r="BB123" s="1130"/>
      <c r="BC123" s="1130"/>
      <c r="BD123" s="1130"/>
      <c r="BE123" s="1130"/>
      <c r="BF123" s="1130"/>
      <c r="BG123" s="1130"/>
      <c r="BH123" s="1130"/>
      <c r="BI123" s="1130"/>
      <c r="BJ123" s="1130"/>
      <c r="BK123" s="1130"/>
      <c r="BL123" s="1130"/>
      <c r="BM123" s="1130"/>
      <c r="BN123" s="1130"/>
      <c r="BO123" s="1130"/>
      <c r="BP123" s="1130"/>
      <c r="BQ123" s="1130"/>
      <c r="BR123" s="1130"/>
      <c r="BS123" s="1130"/>
      <c r="BT123" s="1130"/>
      <c r="BU123" s="1130"/>
      <c r="BV123" s="1130"/>
      <c r="BW123" s="1130"/>
      <c r="BX123" s="1130"/>
      <c r="BY123" s="1130"/>
      <c r="BZ123" s="1130"/>
      <c r="CA123" s="1130"/>
      <c r="CB123" s="1130"/>
      <c r="CC123" s="1130"/>
      <c r="CD123" s="1130"/>
      <c r="CE123" s="1130"/>
      <c r="CF123" s="1130"/>
      <c r="CG123" s="1130"/>
      <c r="CH123" s="1130"/>
      <c r="CI123" s="1130"/>
      <c r="CJ123" s="1130"/>
      <c r="CK123" s="1130"/>
      <c r="CL123" s="1130"/>
      <c r="CM123" s="1130"/>
      <c r="CN123" s="1130"/>
      <c r="CO123" s="1130"/>
      <c r="CP123" s="1130"/>
      <c r="CQ123" s="1130"/>
      <c r="CR123" s="1130"/>
      <c r="CS123" s="1130"/>
      <c r="CT123" s="1130"/>
      <c r="CU123" s="1130"/>
      <c r="CV123" s="1130"/>
      <c r="CW123" s="1130"/>
      <c r="CX123" s="1130"/>
      <c r="CY123" s="1130"/>
      <c r="CZ123" s="1130"/>
      <c r="DA123" s="1130"/>
      <c r="DB123" s="1130"/>
      <c r="DC123" s="1130"/>
      <c r="DD123" s="1130"/>
      <c r="DE123" s="1130"/>
      <c r="DF123" s="1130"/>
      <c r="DG123" s="1130"/>
      <c r="DH123" s="1130"/>
      <c r="DI123" s="1130"/>
      <c r="DJ123" s="1130"/>
      <c r="DK123" s="1130"/>
      <c r="DL123" s="966"/>
      <c r="DM123" s="986">
        <f t="shared" si="95"/>
        <v>0</v>
      </c>
      <c r="DN123" s="966">
        <f t="shared" si="92"/>
        <v>0</v>
      </c>
      <c r="DO123" s="963">
        <f t="shared" si="93"/>
        <v>0</v>
      </c>
      <c r="DP123" s="966" t="e">
        <f t="array" ref="DP123">INDEX($DP$14:$DS$21,MATCH(DM123&amp;DN123&amp;DO123,$DP$14:$DP$21&amp;$DQ$14:$DQ$21&amp;$DR$14:$DR$21,0),4)</f>
        <v>#N/A</v>
      </c>
      <c r="DQ123" s="1722">
        <f>SUM(DQ122:DT122)</f>
        <v>0</v>
      </c>
      <c r="DR123" s="1723"/>
      <c r="DS123" s="1723"/>
      <c r="DT123" s="1724"/>
      <c r="DU123" s="1722">
        <f>SUM(DU122:DX122)</f>
        <v>0</v>
      </c>
      <c r="DV123" s="1723"/>
      <c r="DW123" s="1723"/>
      <c r="DX123" s="1724"/>
      <c r="DY123" s="1722">
        <f>SUM(DY122:EB122)</f>
        <v>0</v>
      </c>
      <c r="DZ123" s="1723"/>
      <c r="EA123" s="1723"/>
      <c r="EB123" s="1724"/>
      <c r="EC123" s="1722">
        <f>SUM(EC122:EF122)</f>
        <v>0</v>
      </c>
      <c r="ED123" s="1723"/>
      <c r="EE123" s="1723"/>
      <c r="EF123" s="1724"/>
      <c r="EG123" s="1722">
        <f>SUM(EG122:EJ122)</f>
        <v>0</v>
      </c>
      <c r="EH123" s="1723"/>
      <c r="EI123" s="1723"/>
      <c r="EJ123" s="1724"/>
      <c r="EK123" s="1008"/>
      <c r="EL123" s="966"/>
      <c r="EM123" s="966"/>
      <c r="EN123" s="964"/>
      <c r="EO123" s="964"/>
      <c r="EP123" s="963"/>
      <c r="EQ123" s="964"/>
      <c r="ER123" s="964"/>
      <c r="ES123" s="964"/>
      <c r="ET123" s="964"/>
    </row>
    <row r="124" spans="4:150" s="990" customFormat="1" ht="51" customHeight="1">
      <c r="D124" s="1132">
        <v>14</v>
      </c>
      <c r="E124" s="1696"/>
      <c r="F124" s="1697"/>
      <c r="G124" s="1698"/>
      <c r="H124" s="1128"/>
      <c r="I124" s="1136"/>
      <c r="J124" s="1140"/>
      <c r="K124" s="1141"/>
      <c r="L124" s="1128"/>
      <c r="M124" s="1128"/>
      <c r="N124" s="1128"/>
      <c r="O124" s="1128"/>
      <c r="P124" s="1128"/>
      <c r="Q124" s="1259"/>
      <c r="R124" s="1273"/>
      <c r="S124" s="1262"/>
      <c r="T124" s="1130"/>
      <c r="U124" s="1132">
        <v>14</v>
      </c>
      <c r="V124" s="1128"/>
      <c r="W124" s="1128"/>
      <c r="X124" s="1128"/>
      <c r="Y124" s="1128"/>
      <c r="Z124" s="1131"/>
      <c r="AA124" s="1130"/>
      <c r="AB124" s="1130"/>
      <c r="AC124" s="1130"/>
      <c r="AD124" s="1130"/>
      <c r="AE124" s="1130"/>
      <c r="AF124" s="1130"/>
      <c r="AG124" s="1130"/>
      <c r="AH124" s="1130"/>
      <c r="AI124" s="1130"/>
      <c r="AJ124" s="1130"/>
      <c r="AK124" s="1130"/>
      <c r="AL124" s="1130"/>
      <c r="AM124" s="1130"/>
      <c r="AN124" s="1130"/>
      <c r="AO124" s="1130"/>
      <c r="AP124" s="1130"/>
      <c r="AQ124" s="1130"/>
      <c r="AR124" s="1130"/>
      <c r="AS124" s="1130"/>
      <c r="AT124" s="1130"/>
      <c r="AU124" s="1130"/>
      <c r="AV124" s="1130"/>
      <c r="AW124" s="1130"/>
      <c r="AX124" s="1130"/>
      <c r="AY124" s="1130"/>
      <c r="AZ124" s="1130"/>
      <c r="BA124" s="1130"/>
      <c r="BB124" s="1130"/>
      <c r="BC124" s="1130"/>
      <c r="BD124" s="1130"/>
      <c r="BE124" s="1130"/>
      <c r="BF124" s="1130"/>
      <c r="BG124" s="1130"/>
      <c r="BH124" s="1130"/>
      <c r="BI124" s="1130"/>
      <c r="BJ124" s="1130"/>
      <c r="BK124" s="1130"/>
      <c r="BL124" s="1130"/>
      <c r="BM124" s="1130"/>
      <c r="BN124" s="1130"/>
      <c r="BO124" s="1130"/>
      <c r="BP124" s="1130"/>
      <c r="BQ124" s="1130"/>
      <c r="BR124" s="1130"/>
      <c r="BS124" s="1130"/>
      <c r="BT124" s="1130"/>
      <c r="BU124" s="1130"/>
      <c r="BV124" s="1130"/>
      <c r="BW124" s="1130"/>
      <c r="BX124" s="1130"/>
      <c r="BY124" s="1130"/>
      <c r="BZ124" s="1130"/>
      <c r="CA124" s="1130"/>
      <c r="CB124" s="1130"/>
      <c r="CC124" s="1130"/>
      <c r="CD124" s="1130"/>
      <c r="CE124" s="1130"/>
      <c r="CF124" s="1130"/>
      <c r="CG124" s="1130"/>
      <c r="CH124" s="1130"/>
      <c r="CI124" s="1130"/>
      <c r="CJ124" s="1130"/>
      <c r="CK124" s="1130"/>
      <c r="CL124" s="1130"/>
      <c r="CM124" s="1130"/>
      <c r="CN124" s="1130"/>
      <c r="CO124" s="1130"/>
      <c r="CP124" s="1130"/>
      <c r="CQ124" s="1130"/>
      <c r="CR124" s="1130"/>
      <c r="CS124" s="1130"/>
      <c r="CT124" s="1130"/>
      <c r="CU124" s="1130"/>
      <c r="CV124" s="1130"/>
      <c r="CW124" s="1130"/>
      <c r="CX124" s="1130"/>
      <c r="CY124" s="1130"/>
      <c r="CZ124" s="1130"/>
      <c r="DA124" s="1130"/>
      <c r="DB124" s="1130"/>
      <c r="DC124" s="1130"/>
      <c r="DD124" s="1130"/>
      <c r="DE124" s="1130"/>
      <c r="DF124" s="1130"/>
      <c r="DG124" s="1130"/>
      <c r="DH124" s="1130"/>
      <c r="DI124" s="1130"/>
      <c r="DJ124" s="1130"/>
      <c r="DK124" s="1130"/>
      <c r="DL124" s="966"/>
      <c r="DM124" s="986">
        <f t="shared" si="95"/>
        <v>0</v>
      </c>
      <c r="DN124" s="966">
        <f t="shared" si="92"/>
        <v>0</v>
      </c>
      <c r="DO124" s="963">
        <f t="shared" si="93"/>
        <v>0</v>
      </c>
      <c r="DP124" s="966" t="e">
        <f t="array" ref="DP124">INDEX($DP$14:$DS$21,MATCH(DM124&amp;DN124&amp;DO124,$DP$14:$DP$21&amp;$DQ$14:$DQ$21&amp;$DR$14:$DR$21,0),4)</f>
        <v>#N/A</v>
      </c>
      <c r="DQ124" s="995">
        <f>COUNTIFS(H111:H130,$EQ$14,DM111:DM130,$EL$15)</f>
        <v>0</v>
      </c>
      <c r="DR124" s="996">
        <f>COUNTIFS(I111:I130,$EQ$14,DM111:DM130,$EL$14)</f>
        <v>0</v>
      </c>
      <c r="DT124" s="1009"/>
      <c r="DU124" s="998"/>
      <c r="DX124" s="1009"/>
      <c r="DY124" s="998"/>
      <c r="EB124" s="1009"/>
      <c r="EC124" s="998"/>
      <c r="EF124" s="1009"/>
      <c r="EG124" s="998"/>
      <c r="EJ124" s="1009"/>
      <c r="EK124" s="1008"/>
      <c r="EL124" s="966"/>
      <c r="EM124" s="966"/>
      <c r="EN124" s="964"/>
      <c r="EO124" s="964"/>
      <c r="EP124" s="963"/>
      <c r="EQ124" s="964"/>
      <c r="ER124" s="964"/>
      <c r="ES124" s="964"/>
      <c r="ET124" s="964"/>
    </row>
    <row r="125" spans="4:150" s="990" customFormat="1" ht="51" customHeight="1">
      <c r="D125" s="1132">
        <v>15</v>
      </c>
      <c r="E125" s="1696"/>
      <c r="F125" s="1697"/>
      <c r="G125" s="1698"/>
      <c r="H125" s="1128"/>
      <c r="I125" s="1136"/>
      <c r="J125" s="1140"/>
      <c r="K125" s="1141"/>
      <c r="L125" s="1128"/>
      <c r="M125" s="1128"/>
      <c r="N125" s="1128"/>
      <c r="O125" s="1128"/>
      <c r="P125" s="1128"/>
      <c r="Q125" s="1259"/>
      <c r="R125" s="1273"/>
      <c r="S125" s="1262"/>
      <c r="T125" s="1138"/>
      <c r="U125" s="1132">
        <v>15</v>
      </c>
      <c r="V125" s="1128"/>
      <c r="W125" s="1128"/>
      <c r="X125" s="1128"/>
      <c r="Y125" s="1128"/>
      <c r="Z125" s="1131"/>
      <c r="AA125" s="1130"/>
      <c r="AB125" s="1130"/>
      <c r="AC125" s="1130"/>
      <c r="AD125" s="1130"/>
      <c r="AE125" s="1130"/>
      <c r="AF125" s="1130"/>
      <c r="AG125" s="1130"/>
      <c r="AH125" s="1130"/>
      <c r="AI125" s="1130"/>
      <c r="AJ125" s="1130"/>
      <c r="AK125" s="1130"/>
      <c r="AL125" s="1130"/>
      <c r="AM125" s="1130"/>
      <c r="AN125" s="1130"/>
      <c r="AO125" s="1130"/>
      <c r="AP125" s="1130"/>
      <c r="AQ125" s="1130"/>
      <c r="AR125" s="1130"/>
      <c r="AS125" s="1130"/>
      <c r="AT125" s="1130"/>
      <c r="AU125" s="1130"/>
      <c r="AV125" s="1130"/>
      <c r="AW125" s="1130"/>
      <c r="AX125" s="1130"/>
      <c r="AY125" s="1130"/>
      <c r="AZ125" s="1130"/>
      <c r="BA125" s="1130"/>
      <c r="BB125" s="1130"/>
      <c r="BC125" s="1130"/>
      <c r="BD125" s="1130"/>
      <c r="BE125" s="1130"/>
      <c r="BF125" s="1130"/>
      <c r="BG125" s="1130"/>
      <c r="BH125" s="1130"/>
      <c r="BI125" s="1130"/>
      <c r="BJ125" s="1130"/>
      <c r="BK125" s="1130"/>
      <c r="BL125" s="1130"/>
      <c r="BM125" s="1130"/>
      <c r="BN125" s="1130"/>
      <c r="BO125" s="1130"/>
      <c r="BP125" s="1130"/>
      <c r="BQ125" s="1130"/>
      <c r="BR125" s="1130"/>
      <c r="BS125" s="1130"/>
      <c r="BT125" s="1130"/>
      <c r="BU125" s="1130"/>
      <c r="BV125" s="1130"/>
      <c r="BW125" s="1130"/>
      <c r="BX125" s="1130"/>
      <c r="BY125" s="1130"/>
      <c r="BZ125" s="1130"/>
      <c r="CA125" s="1130"/>
      <c r="CB125" s="1130"/>
      <c r="CC125" s="1130"/>
      <c r="CD125" s="1130"/>
      <c r="CE125" s="1130"/>
      <c r="CF125" s="1130"/>
      <c r="CG125" s="1130"/>
      <c r="CH125" s="1130"/>
      <c r="CI125" s="1130"/>
      <c r="CJ125" s="1130"/>
      <c r="CK125" s="1130"/>
      <c r="CL125" s="1130"/>
      <c r="CM125" s="1130"/>
      <c r="CN125" s="1130"/>
      <c r="CO125" s="1130"/>
      <c r="CP125" s="1130"/>
      <c r="CQ125" s="1130"/>
      <c r="CR125" s="1130"/>
      <c r="CS125" s="1130"/>
      <c r="CT125" s="1130"/>
      <c r="CU125" s="1130"/>
      <c r="CV125" s="1130"/>
      <c r="CW125" s="1130"/>
      <c r="CX125" s="1130"/>
      <c r="CY125" s="1130"/>
      <c r="CZ125" s="1130"/>
      <c r="DA125" s="1130"/>
      <c r="DB125" s="1130"/>
      <c r="DC125" s="1130"/>
      <c r="DD125" s="1130"/>
      <c r="DE125" s="1130"/>
      <c r="DF125" s="1130"/>
      <c r="DG125" s="1130"/>
      <c r="DH125" s="1130"/>
      <c r="DI125" s="1130"/>
      <c r="DJ125" s="1130"/>
      <c r="DK125" s="1130"/>
      <c r="DL125" s="966"/>
      <c r="DM125" s="986">
        <f t="shared" si="95"/>
        <v>0</v>
      </c>
      <c r="DN125" s="966">
        <f t="shared" si="92"/>
        <v>0</v>
      </c>
      <c r="DO125" s="963">
        <f t="shared" si="93"/>
        <v>0</v>
      </c>
      <c r="DP125" s="966" t="e">
        <f t="array" ref="DP125">INDEX($DP$14:$DS$21,MATCH(DM125&amp;DN125&amp;DO125,$DP$14:$DP$21&amp;$DQ$14:$DQ$21&amp;$DR$14:$DR$21,0),4)</f>
        <v>#N/A</v>
      </c>
      <c r="DQ125" s="1010"/>
      <c r="DR125" s="1002" t="s">
        <v>372</v>
      </c>
      <c r="DS125" s="1011"/>
      <c r="DT125" s="978" t="s">
        <v>373</v>
      </c>
      <c r="DU125" s="1012"/>
      <c r="DV125" s="1002" t="s">
        <v>372</v>
      </c>
      <c r="DW125" s="1013"/>
      <c r="DX125" s="978" t="s">
        <v>373</v>
      </c>
      <c r="DY125" s="1012"/>
      <c r="DZ125" s="1002" t="s">
        <v>372</v>
      </c>
      <c r="EA125" s="1013"/>
      <c r="EB125" s="978" t="s">
        <v>373</v>
      </c>
      <c r="EC125" s="1012"/>
      <c r="ED125" s="1002" t="s">
        <v>372</v>
      </c>
      <c r="EE125" s="1013"/>
      <c r="EF125" s="978" t="s">
        <v>373</v>
      </c>
      <c r="EG125" s="1012"/>
      <c r="EH125" s="1002" t="s">
        <v>372</v>
      </c>
      <c r="EI125" s="1013"/>
      <c r="EJ125" s="978" t="s">
        <v>373</v>
      </c>
      <c r="EK125" s="1775" t="s">
        <v>748</v>
      </c>
      <c r="EL125" s="966"/>
      <c r="EM125" s="966"/>
      <c r="EN125" s="964"/>
      <c r="EO125" s="964"/>
      <c r="EP125" s="963"/>
      <c r="EQ125" s="964"/>
      <c r="ER125" s="964"/>
      <c r="ES125" s="964"/>
      <c r="ET125" s="964"/>
    </row>
    <row r="126" spans="4:150" s="990" customFormat="1" ht="51" customHeight="1">
      <c r="D126" s="1132">
        <v>16</v>
      </c>
      <c r="E126" s="1696"/>
      <c r="F126" s="1697"/>
      <c r="G126" s="1698"/>
      <c r="H126" s="1128"/>
      <c r="I126" s="1136"/>
      <c r="J126" s="1140"/>
      <c r="K126" s="1141"/>
      <c r="L126" s="1128"/>
      <c r="M126" s="1128"/>
      <c r="N126" s="1128"/>
      <c r="O126" s="1128"/>
      <c r="P126" s="1128"/>
      <c r="Q126" s="1259"/>
      <c r="R126" s="1273"/>
      <c r="S126" s="1262"/>
      <c r="T126" s="1130"/>
      <c r="U126" s="1132">
        <v>16</v>
      </c>
      <c r="V126" s="1128"/>
      <c r="W126" s="1128"/>
      <c r="X126" s="1128"/>
      <c r="Y126" s="1128"/>
      <c r="Z126" s="1131"/>
      <c r="AA126" s="1130"/>
      <c r="AB126" s="1130"/>
      <c r="AC126" s="1130"/>
      <c r="AD126" s="1130"/>
      <c r="AE126" s="1130"/>
      <c r="AF126" s="1130"/>
      <c r="AG126" s="1130"/>
      <c r="AH126" s="1130"/>
      <c r="AI126" s="1130"/>
      <c r="AJ126" s="1130"/>
      <c r="AK126" s="1130"/>
      <c r="AL126" s="1130"/>
      <c r="AM126" s="1130"/>
      <c r="AN126" s="1130"/>
      <c r="AO126" s="1130"/>
      <c r="AP126" s="1130"/>
      <c r="AQ126" s="1130"/>
      <c r="AR126" s="1130"/>
      <c r="AS126" s="1130"/>
      <c r="AT126" s="1130"/>
      <c r="AU126" s="1130"/>
      <c r="AV126" s="1130"/>
      <c r="AW126" s="1130"/>
      <c r="AX126" s="1130"/>
      <c r="AY126" s="1130"/>
      <c r="AZ126" s="1130"/>
      <c r="BA126" s="1130"/>
      <c r="BB126" s="1130"/>
      <c r="BC126" s="1130"/>
      <c r="BD126" s="1130"/>
      <c r="BE126" s="1130"/>
      <c r="BF126" s="1130"/>
      <c r="BG126" s="1130"/>
      <c r="BH126" s="1130"/>
      <c r="BI126" s="1130"/>
      <c r="BJ126" s="1130"/>
      <c r="BK126" s="1130"/>
      <c r="BL126" s="1130"/>
      <c r="BM126" s="1130"/>
      <c r="BN126" s="1130"/>
      <c r="BO126" s="1130"/>
      <c r="BP126" s="1130"/>
      <c r="BQ126" s="1130"/>
      <c r="BR126" s="1130"/>
      <c r="BS126" s="1130"/>
      <c r="BT126" s="1130"/>
      <c r="BU126" s="1130"/>
      <c r="BV126" s="1130"/>
      <c r="BW126" s="1130"/>
      <c r="BX126" s="1130"/>
      <c r="BY126" s="1130"/>
      <c r="BZ126" s="1130"/>
      <c r="CA126" s="1130"/>
      <c r="CB126" s="1130"/>
      <c r="CC126" s="1130"/>
      <c r="CD126" s="1130"/>
      <c r="CE126" s="1130"/>
      <c r="CF126" s="1130"/>
      <c r="CG126" s="1130"/>
      <c r="CH126" s="1130"/>
      <c r="CI126" s="1130"/>
      <c r="CJ126" s="1130"/>
      <c r="CK126" s="1130"/>
      <c r="CL126" s="1130"/>
      <c r="CM126" s="1130"/>
      <c r="CN126" s="1130"/>
      <c r="CO126" s="1130"/>
      <c r="CP126" s="1130"/>
      <c r="CQ126" s="1130"/>
      <c r="CR126" s="1130"/>
      <c r="CS126" s="1130"/>
      <c r="CT126" s="1130"/>
      <c r="CU126" s="1130"/>
      <c r="CV126" s="1130"/>
      <c r="CW126" s="1130"/>
      <c r="CX126" s="1130"/>
      <c r="CY126" s="1130"/>
      <c r="CZ126" s="1130"/>
      <c r="DA126" s="1130"/>
      <c r="DB126" s="1130"/>
      <c r="DC126" s="1130"/>
      <c r="DD126" s="1130"/>
      <c r="DE126" s="1130"/>
      <c r="DF126" s="1130"/>
      <c r="DG126" s="1130"/>
      <c r="DH126" s="1130"/>
      <c r="DI126" s="1130"/>
      <c r="DJ126" s="1130"/>
      <c r="DK126" s="1130"/>
      <c r="DL126" s="966"/>
      <c r="DM126" s="986">
        <f t="shared" si="95"/>
        <v>0</v>
      </c>
      <c r="DN126" s="966">
        <f t="shared" si="92"/>
        <v>0</v>
      </c>
      <c r="DO126" s="963">
        <f t="shared" si="93"/>
        <v>0</v>
      </c>
      <c r="DP126" s="966" t="e">
        <f t="array" ref="DP126">INDEX($DP$14:$DS$21,MATCH(DM126&amp;DN126&amp;DO126,$DP$14:$DP$21&amp;$DQ$14:$DQ$21&amp;$DR$14:$DR$21,0),4)</f>
        <v>#N/A</v>
      </c>
      <c r="DQ126" s="1014"/>
      <c r="DR126" s="1015">
        <f>COUNTIFS(L111:L130,$EO$13,DM111:DM130,$EL$16)</f>
        <v>0</v>
      </c>
      <c r="DS126" s="1016"/>
      <c r="DT126" s="1017">
        <f>COUNTIFS(L111:L130,$EO$14,DM111:DM130,$EL$16)</f>
        <v>0</v>
      </c>
      <c r="DU126" s="1018"/>
      <c r="DV126" s="1015">
        <f>COUNTIFS(M111:M130,$EO$13,DM111:DM130,$EL$16)</f>
        <v>0</v>
      </c>
      <c r="DW126" s="1016"/>
      <c r="DX126" s="1017">
        <f>COUNTIFS(M111:M130,$EO$14,DM111:DM130,$EL$16)</f>
        <v>0</v>
      </c>
      <c r="DY126" s="1018"/>
      <c r="DZ126" s="1015">
        <f>COUNTIFS($N111:$N130,$EO$13,$DM111:$DM130,$EL$16)</f>
        <v>0</v>
      </c>
      <c r="EA126" s="1016"/>
      <c r="EB126" s="1017">
        <f>COUNTIFS($N111:$N130,$EO$14,$DM111:$DM130,$EL$16)</f>
        <v>0</v>
      </c>
      <c r="EC126" s="1018"/>
      <c r="ED126" s="1015">
        <f>COUNTIFS($O111:$O130,$EO$13,$DM111:$DM130,$EL$16)</f>
        <v>0</v>
      </c>
      <c r="EE126" s="1016"/>
      <c r="EF126" s="1017">
        <f>COUNTIFS($O111:$O130,$EO$14,$DM111:$DM130,$EL$16)</f>
        <v>0</v>
      </c>
      <c r="EG126" s="1018"/>
      <c r="EH126" s="1015">
        <f>COUNTIFS($P111:$P130,$EO$13,$DM111:$DM130,$EL$16)</f>
        <v>0</v>
      </c>
      <c r="EI126" s="1016"/>
      <c r="EJ126" s="1017">
        <f>COUNTIFS($P111:$P130,$EO$14,$DM111:$DM130,$EL$16)</f>
        <v>0</v>
      </c>
      <c r="EK126" s="1775"/>
      <c r="EL126" s="966"/>
      <c r="EM126" s="966"/>
      <c r="EN126" s="964"/>
      <c r="EO126" s="964"/>
      <c r="EP126" s="963"/>
      <c r="EQ126" s="964"/>
      <c r="ER126" s="964"/>
      <c r="ES126" s="964"/>
      <c r="ET126" s="964"/>
    </row>
    <row r="127" spans="4:150" s="990" customFormat="1" ht="51" customHeight="1">
      <c r="D127" s="1132">
        <v>17</v>
      </c>
      <c r="E127" s="1696"/>
      <c r="F127" s="1697"/>
      <c r="G127" s="1698"/>
      <c r="H127" s="1128"/>
      <c r="I127" s="1136"/>
      <c r="J127" s="1140"/>
      <c r="K127" s="1141"/>
      <c r="L127" s="1128"/>
      <c r="M127" s="1128"/>
      <c r="N127" s="1128"/>
      <c r="O127" s="1128"/>
      <c r="P127" s="1128"/>
      <c r="Q127" s="1259"/>
      <c r="R127" s="1273"/>
      <c r="S127" s="1262"/>
      <c r="T127" s="1142"/>
      <c r="U127" s="1132">
        <v>17</v>
      </c>
      <c r="V127" s="1128"/>
      <c r="W127" s="1128"/>
      <c r="X127" s="1128"/>
      <c r="Y127" s="1128"/>
      <c r="Z127" s="1131"/>
      <c r="AA127" s="1142"/>
      <c r="AB127" s="1142"/>
      <c r="AC127" s="1142"/>
      <c r="AD127" s="1142"/>
      <c r="AE127" s="1142"/>
      <c r="AF127" s="1142"/>
      <c r="AG127" s="1142"/>
      <c r="AH127" s="1142"/>
      <c r="AI127" s="1142"/>
      <c r="AJ127" s="1142"/>
      <c r="AK127" s="1142"/>
      <c r="AL127" s="1142"/>
      <c r="AM127" s="1142"/>
      <c r="AN127" s="1142"/>
      <c r="AO127" s="1142"/>
      <c r="AP127" s="1142"/>
      <c r="AQ127" s="1142"/>
      <c r="AR127" s="1142"/>
      <c r="AS127" s="1142"/>
      <c r="AT127" s="1142"/>
      <c r="AU127" s="1142"/>
      <c r="AV127" s="1142"/>
      <c r="AW127" s="1142"/>
      <c r="AX127" s="1142"/>
      <c r="AY127" s="1142"/>
      <c r="AZ127" s="1142"/>
      <c r="BA127" s="1142"/>
      <c r="BB127" s="1142"/>
      <c r="BC127" s="1142"/>
      <c r="BD127" s="1142"/>
      <c r="BE127" s="1142"/>
      <c r="BF127" s="1142"/>
      <c r="BG127" s="1142"/>
      <c r="BH127" s="1142"/>
      <c r="BI127" s="1142"/>
      <c r="BJ127" s="1142"/>
      <c r="BK127" s="1142"/>
      <c r="BL127" s="1142"/>
      <c r="BM127" s="1142"/>
      <c r="BN127" s="1142"/>
      <c r="BO127" s="1142"/>
      <c r="BP127" s="1142"/>
      <c r="BQ127" s="1142"/>
      <c r="BR127" s="1142"/>
      <c r="BS127" s="1142"/>
      <c r="BT127" s="1142"/>
      <c r="BU127" s="1142"/>
      <c r="BV127" s="1142"/>
      <c r="BW127" s="1142"/>
      <c r="BX127" s="1142"/>
      <c r="BY127" s="1142"/>
      <c r="BZ127" s="1142"/>
      <c r="CA127" s="1142"/>
      <c r="CB127" s="1142"/>
      <c r="CC127" s="1142"/>
      <c r="CD127" s="1142"/>
      <c r="CE127" s="1142"/>
      <c r="CF127" s="1142"/>
      <c r="CG127" s="1142"/>
      <c r="CH127" s="1142"/>
      <c r="CI127" s="1142"/>
      <c r="CJ127" s="1142"/>
      <c r="CK127" s="1142"/>
      <c r="CL127" s="1142"/>
      <c r="CM127" s="1142"/>
      <c r="CN127" s="1142"/>
      <c r="CO127" s="1142"/>
      <c r="CP127" s="1142"/>
      <c r="CQ127" s="1142"/>
      <c r="CR127" s="1142"/>
      <c r="CS127" s="1142"/>
      <c r="CT127" s="1142"/>
      <c r="CU127" s="1142"/>
      <c r="CV127" s="1142"/>
      <c r="CW127" s="1142"/>
      <c r="CX127" s="1142"/>
      <c r="CY127" s="1142"/>
      <c r="CZ127" s="1142"/>
      <c r="DA127" s="1142"/>
      <c r="DB127" s="1142"/>
      <c r="DC127" s="1142"/>
      <c r="DD127" s="1142"/>
      <c r="DE127" s="1142"/>
      <c r="DF127" s="1142"/>
      <c r="DG127" s="1142"/>
      <c r="DH127" s="1142"/>
      <c r="DI127" s="1142"/>
      <c r="DJ127" s="1142"/>
      <c r="DK127" s="1142"/>
      <c r="DL127" s="966"/>
      <c r="DM127" s="986">
        <f t="shared" si="95"/>
        <v>0</v>
      </c>
      <c r="DN127" s="966">
        <f t="shared" si="92"/>
        <v>0</v>
      </c>
      <c r="DO127" s="963">
        <f t="shared" si="93"/>
        <v>0</v>
      </c>
      <c r="DP127" s="966" t="e">
        <f t="array" ref="DP127">INDEX($DP$14:$DS$21,MATCH(DM127&amp;DN127&amp;DO127,$DP$14:$DP$21&amp;$DQ$14:$DQ$21&amp;$DR$14:$DR$21,0),4)</f>
        <v>#N/A</v>
      </c>
      <c r="DQ127" s="963" t="s">
        <v>79</v>
      </c>
      <c r="DR127" s="990" t="s">
        <v>26</v>
      </c>
      <c r="DS127" s="963"/>
      <c r="EK127" s="964"/>
      <c r="EL127" s="966"/>
      <c r="EM127" s="966"/>
      <c r="EN127" s="964"/>
      <c r="EO127" s="964"/>
      <c r="EP127" s="963"/>
      <c r="EQ127" s="964"/>
      <c r="ER127" s="964"/>
      <c r="ES127" s="964"/>
      <c r="ET127" s="964"/>
    </row>
    <row r="128" spans="4:150" s="990" customFormat="1" ht="51" customHeight="1">
      <c r="D128" s="1132">
        <v>18</v>
      </c>
      <c r="E128" s="1696"/>
      <c r="F128" s="1697"/>
      <c r="G128" s="1698"/>
      <c r="H128" s="1128"/>
      <c r="I128" s="1136"/>
      <c r="J128" s="1140"/>
      <c r="K128" s="1141"/>
      <c r="L128" s="1128"/>
      <c r="M128" s="1128"/>
      <c r="N128" s="1128"/>
      <c r="O128" s="1128"/>
      <c r="P128" s="1128"/>
      <c r="Q128" s="1259"/>
      <c r="R128" s="1273"/>
      <c r="S128" s="1262"/>
      <c r="T128" s="1130"/>
      <c r="U128" s="1132">
        <v>18</v>
      </c>
      <c r="V128" s="1128"/>
      <c r="W128" s="1128"/>
      <c r="X128" s="1128"/>
      <c r="Y128" s="1128"/>
      <c r="Z128" s="1131"/>
      <c r="AA128" s="1130"/>
      <c r="AB128" s="1130"/>
      <c r="AC128" s="1130"/>
      <c r="AD128" s="1130"/>
      <c r="AE128" s="1130"/>
      <c r="AF128" s="1130"/>
      <c r="AG128" s="1130"/>
      <c r="AH128" s="1130"/>
      <c r="AI128" s="1130"/>
      <c r="AJ128" s="1130"/>
      <c r="AK128" s="1130"/>
      <c r="AL128" s="1130"/>
      <c r="AM128" s="1130"/>
      <c r="AN128" s="1130"/>
      <c r="AO128" s="1130"/>
      <c r="AP128" s="1130"/>
      <c r="AQ128" s="1130"/>
      <c r="AR128" s="1130"/>
      <c r="AS128" s="1130"/>
      <c r="AT128" s="1130"/>
      <c r="AU128" s="1130"/>
      <c r="AV128" s="1130"/>
      <c r="AW128" s="1130"/>
      <c r="AX128" s="1130"/>
      <c r="AY128" s="1130"/>
      <c r="AZ128" s="1130"/>
      <c r="BA128" s="1130"/>
      <c r="BB128" s="1130"/>
      <c r="BC128" s="1130"/>
      <c r="BD128" s="1130"/>
      <c r="BE128" s="1130"/>
      <c r="BF128" s="1130"/>
      <c r="BG128" s="1130"/>
      <c r="BH128" s="1130"/>
      <c r="BI128" s="1130"/>
      <c r="BJ128" s="1130"/>
      <c r="BK128" s="1130"/>
      <c r="BL128" s="1130"/>
      <c r="BM128" s="1130"/>
      <c r="BN128" s="1130"/>
      <c r="BO128" s="1130"/>
      <c r="BP128" s="1130"/>
      <c r="BQ128" s="1130"/>
      <c r="BR128" s="1130"/>
      <c r="BS128" s="1130"/>
      <c r="BT128" s="1130"/>
      <c r="BU128" s="1130"/>
      <c r="BV128" s="1130"/>
      <c r="BW128" s="1130"/>
      <c r="BX128" s="1130"/>
      <c r="BY128" s="1130"/>
      <c r="BZ128" s="1130"/>
      <c r="CA128" s="1130"/>
      <c r="CB128" s="1130"/>
      <c r="CC128" s="1130"/>
      <c r="CD128" s="1130"/>
      <c r="CE128" s="1130"/>
      <c r="CF128" s="1130"/>
      <c r="CG128" s="1130"/>
      <c r="CH128" s="1130"/>
      <c r="CI128" s="1130"/>
      <c r="CJ128" s="1130"/>
      <c r="CK128" s="1130"/>
      <c r="CL128" s="1130"/>
      <c r="CM128" s="1130"/>
      <c r="CN128" s="1130"/>
      <c r="CO128" s="1130"/>
      <c r="CP128" s="1130"/>
      <c r="CQ128" s="1130"/>
      <c r="CR128" s="1130"/>
      <c r="CS128" s="1130"/>
      <c r="CT128" s="1130"/>
      <c r="CU128" s="1130"/>
      <c r="CV128" s="1130"/>
      <c r="CW128" s="1130"/>
      <c r="CX128" s="1130"/>
      <c r="CY128" s="1130"/>
      <c r="CZ128" s="1130"/>
      <c r="DA128" s="1130"/>
      <c r="DB128" s="1130"/>
      <c r="DC128" s="1130"/>
      <c r="DD128" s="1130"/>
      <c r="DE128" s="1130"/>
      <c r="DF128" s="1130"/>
      <c r="DG128" s="1130"/>
      <c r="DH128" s="1130"/>
      <c r="DI128" s="1130"/>
      <c r="DJ128" s="1130"/>
      <c r="DK128" s="1130"/>
      <c r="DL128" s="966"/>
      <c r="DM128" s="986">
        <f t="shared" si="95"/>
        <v>0</v>
      </c>
      <c r="DN128" s="966">
        <f t="shared" si="92"/>
        <v>0</v>
      </c>
      <c r="DO128" s="963">
        <f t="shared" si="93"/>
        <v>0</v>
      </c>
      <c r="DP128" s="966" t="e">
        <f t="array" ref="DP128">INDEX($DP$14:$DS$21,MATCH(DM128&amp;DN128&amp;DO128,$DP$14:$DP$21&amp;$DQ$14:$DQ$21&amp;$DR$14:$DR$21,0),4)</f>
        <v>#N/A</v>
      </c>
      <c r="DQ128" s="996">
        <f>COUNTIFS(H111:H130,$EQ$14,DM111:DM130,$EL$16)</f>
        <v>0</v>
      </c>
      <c r="DR128" s="996">
        <f>COUNTIFS(I111:I130,$EQ$14,DM111:DM130,$EL$16)</f>
        <v>0</v>
      </c>
      <c r="DS128" s="963"/>
      <c r="EK128" s="964"/>
      <c r="EL128" s="966"/>
      <c r="EM128" s="966"/>
      <c r="EN128" s="964"/>
      <c r="EO128" s="964"/>
      <c r="EP128" s="963"/>
      <c r="EQ128" s="964"/>
      <c r="ER128" s="964"/>
      <c r="ES128" s="964"/>
      <c r="ET128" s="964"/>
    </row>
    <row r="129" spans="4:152" s="990" customFormat="1" ht="51" customHeight="1">
      <c r="D129" s="1132">
        <v>19</v>
      </c>
      <c r="E129" s="1696"/>
      <c r="F129" s="1697"/>
      <c r="G129" s="1698"/>
      <c r="H129" s="1128"/>
      <c r="I129" s="1136"/>
      <c r="J129" s="1140"/>
      <c r="K129" s="1141"/>
      <c r="L129" s="1128"/>
      <c r="M129" s="1128"/>
      <c r="N129" s="1128"/>
      <c r="O129" s="1128"/>
      <c r="P129" s="1128"/>
      <c r="Q129" s="1259"/>
      <c r="R129" s="1273"/>
      <c r="S129" s="1262"/>
      <c r="T129" s="1130"/>
      <c r="U129" s="1132">
        <v>19</v>
      </c>
      <c r="V129" s="1128"/>
      <c r="W129" s="1128"/>
      <c r="X129" s="1128"/>
      <c r="Y129" s="1128"/>
      <c r="Z129" s="1131"/>
      <c r="AA129" s="1130"/>
      <c r="AB129" s="1130"/>
      <c r="AC129" s="1130"/>
      <c r="AD129" s="1130"/>
      <c r="AE129" s="1130"/>
      <c r="AF129" s="1130"/>
      <c r="AG129" s="1130"/>
      <c r="AH129" s="1130"/>
      <c r="AI129" s="1130"/>
      <c r="AJ129" s="1130"/>
      <c r="AK129" s="1130"/>
      <c r="AL129" s="1130"/>
      <c r="AM129" s="1130"/>
      <c r="AN129" s="1130"/>
      <c r="AO129" s="1130"/>
      <c r="AP129" s="1130"/>
      <c r="AQ129" s="1130"/>
      <c r="AR129" s="1130"/>
      <c r="AS129" s="1130"/>
      <c r="AT129" s="1130"/>
      <c r="AU129" s="1130"/>
      <c r="AV129" s="1130"/>
      <c r="AW129" s="1130"/>
      <c r="AX129" s="1130"/>
      <c r="AY129" s="1130"/>
      <c r="AZ129" s="1130"/>
      <c r="BA129" s="1130"/>
      <c r="BB129" s="1130"/>
      <c r="BC129" s="1130"/>
      <c r="BD129" s="1130"/>
      <c r="BE129" s="1130"/>
      <c r="BF129" s="1130"/>
      <c r="BG129" s="1130"/>
      <c r="BH129" s="1130"/>
      <c r="BI129" s="1130"/>
      <c r="BJ129" s="1130"/>
      <c r="BK129" s="1130"/>
      <c r="BL129" s="1130"/>
      <c r="BM129" s="1130"/>
      <c r="BN129" s="1130"/>
      <c r="BO129" s="1130"/>
      <c r="BP129" s="1130"/>
      <c r="BQ129" s="1130"/>
      <c r="BR129" s="1130"/>
      <c r="BS129" s="1130"/>
      <c r="BT129" s="1130"/>
      <c r="BU129" s="1130"/>
      <c r="BV129" s="1130"/>
      <c r="BW129" s="1130"/>
      <c r="BX129" s="1130"/>
      <c r="BY129" s="1130"/>
      <c r="BZ129" s="1130"/>
      <c r="CA129" s="1130"/>
      <c r="CB129" s="1130"/>
      <c r="CC129" s="1130"/>
      <c r="CD129" s="1130"/>
      <c r="CE129" s="1130"/>
      <c r="CF129" s="1130"/>
      <c r="CG129" s="1130"/>
      <c r="CH129" s="1130"/>
      <c r="CI129" s="1130"/>
      <c r="CJ129" s="1130"/>
      <c r="CK129" s="1130"/>
      <c r="CL129" s="1130"/>
      <c r="CM129" s="1130"/>
      <c r="CN129" s="1130"/>
      <c r="CO129" s="1130"/>
      <c r="CP129" s="1130"/>
      <c r="CQ129" s="1130"/>
      <c r="CR129" s="1130"/>
      <c r="CS129" s="1130"/>
      <c r="CT129" s="1130"/>
      <c r="CU129" s="1130"/>
      <c r="CV129" s="1130"/>
      <c r="CW129" s="1130"/>
      <c r="CX129" s="1130"/>
      <c r="CY129" s="1130"/>
      <c r="CZ129" s="1130"/>
      <c r="DA129" s="1130"/>
      <c r="DB129" s="1130"/>
      <c r="DC129" s="1130"/>
      <c r="DD129" s="1130"/>
      <c r="DE129" s="1130"/>
      <c r="DF129" s="1130"/>
      <c r="DG129" s="1130"/>
      <c r="DH129" s="1130"/>
      <c r="DI129" s="1130"/>
      <c r="DJ129" s="1130"/>
      <c r="DK129" s="1130"/>
      <c r="DL129" s="966"/>
      <c r="DM129" s="986">
        <f t="shared" si="95"/>
        <v>0</v>
      </c>
      <c r="DN129" s="966">
        <f t="shared" si="92"/>
        <v>0</v>
      </c>
      <c r="DO129" s="963">
        <f t="shared" si="93"/>
        <v>0</v>
      </c>
      <c r="DP129" s="966" t="e">
        <f t="array" ref="DP129">INDEX($DP$14:$DS$21,MATCH(DM129&amp;DN129&amp;DO129,$DP$14:$DP$21&amp;$DQ$14:$DQ$21&amp;$DR$14:$DR$21,0),4)</f>
        <v>#N/A</v>
      </c>
      <c r="EK129" s="964"/>
      <c r="EL129" s="966"/>
      <c r="EM129" s="966"/>
      <c r="EN129" s="964"/>
      <c r="EO129" s="964"/>
      <c r="EP129" s="963"/>
      <c r="EQ129" s="964"/>
      <c r="ER129" s="964"/>
      <c r="ES129" s="964"/>
      <c r="ET129" s="964"/>
    </row>
    <row r="130" spans="4:152" s="990" customFormat="1" ht="51" customHeight="1" thickBot="1">
      <c r="D130" s="1143">
        <v>20</v>
      </c>
      <c r="E130" s="1696"/>
      <c r="F130" s="1697"/>
      <c r="G130" s="1698"/>
      <c r="H130" s="1128"/>
      <c r="I130" s="1136"/>
      <c r="J130" s="1140"/>
      <c r="K130" s="1141"/>
      <c r="L130" s="1128"/>
      <c r="M130" s="1128"/>
      <c r="N130" s="1128"/>
      <c r="O130" s="1128"/>
      <c r="P130" s="1128"/>
      <c r="Q130" s="1259"/>
      <c r="R130" s="1273"/>
      <c r="S130" s="1274"/>
      <c r="T130" s="1144"/>
      <c r="U130" s="1143">
        <v>20</v>
      </c>
      <c r="V130" s="1128"/>
      <c r="W130" s="1128"/>
      <c r="X130" s="1128"/>
      <c r="Y130" s="1128"/>
      <c r="Z130" s="1131"/>
      <c r="AA130" s="1130"/>
      <c r="AB130" s="1130"/>
      <c r="AC130" s="1130"/>
      <c r="AD130" s="1130"/>
      <c r="AE130" s="1130"/>
      <c r="AF130" s="1130"/>
      <c r="AG130" s="1130"/>
      <c r="AH130" s="1130"/>
      <c r="AI130" s="1130"/>
      <c r="AJ130" s="1130"/>
      <c r="AK130" s="1130"/>
      <c r="AL130" s="1130"/>
      <c r="AM130" s="1130"/>
      <c r="AN130" s="1130"/>
      <c r="AO130" s="1130"/>
      <c r="AP130" s="1130"/>
      <c r="AQ130" s="1130"/>
      <c r="AR130" s="1130"/>
      <c r="AS130" s="1130"/>
      <c r="AT130" s="1130"/>
      <c r="AU130" s="1130"/>
      <c r="AV130" s="1130"/>
      <c r="AW130" s="1130"/>
      <c r="AX130" s="1130"/>
      <c r="AY130" s="1130"/>
      <c r="AZ130" s="1130"/>
      <c r="BA130" s="1130"/>
      <c r="BB130" s="1130"/>
      <c r="BC130" s="1130"/>
      <c r="BD130" s="1130"/>
      <c r="BE130" s="1130"/>
      <c r="BF130" s="1130"/>
      <c r="BG130" s="1130"/>
      <c r="BH130" s="1130"/>
      <c r="BI130" s="1130"/>
      <c r="BJ130" s="1130"/>
      <c r="BK130" s="1130"/>
      <c r="BL130" s="1130"/>
      <c r="BM130" s="1130"/>
      <c r="BN130" s="1130"/>
      <c r="BO130" s="1130"/>
      <c r="BP130" s="1130"/>
      <c r="BQ130" s="1130"/>
      <c r="BR130" s="1130"/>
      <c r="BS130" s="1130"/>
      <c r="BT130" s="1130"/>
      <c r="BU130" s="1130"/>
      <c r="BV130" s="1130"/>
      <c r="BW130" s="1130"/>
      <c r="BX130" s="1130"/>
      <c r="BY130" s="1130"/>
      <c r="BZ130" s="1130"/>
      <c r="CA130" s="1130"/>
      <c r="CB130" s="1130"/>
      <c r="CC130" s="1130"/>
      <c r="CD130" s="1130"/>
      <c r="CE130" s="1130"/>
      <c r="CF130" s="1130"/>
      <c r="CG130" s="1130"/>
      <c r="CH130" s="1130"/>
      <c r="CI130" s="1130"/>
      <c r="CJ130" s="1130"/>
      <c r="CK130" s="1130"/>
      <c r="CL130" s="1130"/>
      <c r="CM130" s="1130"/>
      <c r="CN130" s="1130"/>
      <c r="CO130" s="1130"/>
      <c r="CP130" s="1130"/>
      <c r="CQ130" s="1130"/>
      <c r="CR130" s="1130"/>
      <c r="CS130" s="1130"/>
      <c r="CT130" s="1130"/>
      <c r="CU130" s="1130"/>
      <c r="CV130" s="1130"/>
      <c r="CW130" s="1130"/>
      <c r="CX130" s="1130"/>
      <c r="CY130" s="1130"/>
      <c r="CZ130" s="1130"/>
      <c r="DA130" s="1130"/>
      <c r="DB130" s="1130"/>
      <c r="DC130" s="1130"/>
      <c r="DD130" s="1130"/>
      <c r="DE130" s="1130"/>
      <c r="DF130" s="1130"/>
      <c r="DG130" s="1130"/>
      <c r="DH130" s="1130"/>
      <c r="DI130" s="1130"/>
      <c r="DJ130" s="1130"/>
      <c r="DK130" s="1130"/>
      <c r="DL130" s="966"/>
      <c r="DM130" s="986">
        <f t="shared" si="95"/>
        <v>0</v>
      </c>
      <c r="DN130" s="966">
        <f t="shared" si="92"/>
        <v>0</v>
      </c>
      <c r="DO130" s="963">
        <f t="shared" si="93"/>
        <v>0</v>
      </c>
      <c r="DP130" s="966" t="e">
        <f t="array" ref="DP130">INDEX($DP$14:$DS$21,MATCH(DM130&amp;DN130&amp;DO130,$DP$14:$DP$21&amp;$DQ$14:$DQ$21&amp;$DR$14:$DR$21,0),4)</f>
        <v>#N/A</v>
      </c>
      <c r="EK130" s="964"/>
      <c r="EL130" s="966"/>
      <c r="EM130" s="966"/>
      <c r="EN130" s="964"/>
      <c r="EO130" s="964"/>
      <c r="EP130" s="963"/>
      <c r="EQ130" s="964"/>
      <c r="ER130" s="964"/>
      <c r="ES130" s="964"/>
      <c r="ET130" s="964"/>
    </row>
    <row r="131" spans="4:152" s="990" customFormat="1" ht="51" customHeight="1" thickTop="1" thickBot="1">
      <c r="D131" s="1812" t="s">
        <v>343</v>
      </c>
      <c r="E131" s="1813"/>
      <c r="F131" s="1813"/>
      <c r="G131" s="1814"/>
      <c r="H131" s="1148">
        <f>COUNTIF(H111:H130,"〇")</f>
        <v>0</v>
      </c>
      <c r="I131" s="1149">
        <f>COUNTIF(I111:I130,"〇")</f>
        <v>0</v>
      </c>
      <c r="J131" s="1174"/>
      <c r="K131" s="1174"/>
      <c r="L131" s="1151"/>
      <c r="M131" s="1175"/>
      <c r="N131" s="1175"/>
      <c r="O131" s="1175"/>
      <c r="P131" s="1175"/>
      <c r="Q131" s="1712"/>
      <c r="R131" s="1713"/>
      <c r="S131" s="1714"/>
      <c r="U131" s="1176"/>
      <c r="V131" s="1151"/>
      <c r="W131" s="1175"/>
      <c r="X131" s="1175"/>
      <c r="Y131" s="1175"/>
      <c r="Z131" s="1177"/>
      <c r="AA131" s="999"/>
      <c r="AB131" s="999"/>
      <c r="AC131" s="999"/>
      <c r="AD131" s="999"/>
      <c r="AE131" s="999"/>
      <c r="AF131" s="999"/>
      <c r="AG131" s="999"/>
      <c r="AH131" s="999"/>
      <c r="AI131" s="999"/>
      <c r="AJ131" s="999"/>
      <c r="AK131" s="999"/>
      <c r="AL131" s="999"/>
      <c r="AM131" s="999"/>
      <c r="AN131" s="999"/>
      <c r="AO131" s="999"/>
      <c r="AP131" s="999"/>
      <c r="AQ131" s="999"/>
      <c r="AR131" s="999"/>
      <c r="AS131" s="999"/>
      <c r="AT131" s="999"/>
      <c r="AU131" s="999"/>
      <c r="AV131" s="999"/>
      <c r="AW131" s="999"/>
      <c r="AX131" s="999"/>
      <c r="AY131" s="999"/>
      <c r="AZ131" s="999"/>
      <c r="BA131" s="999"/>
      <c r="BB131" s="999"/>
      <c r="BC131" s="999"/>
      <c r="BD131" s="999"/>
      <c r="BE131" s="999"/>
      <c r="BF131" s="999"/>
      <c r="BG131" s="999"/>
      <c r="BH131" s="999"/>
      <c r="BI131" s="999"/>
      <c r="BJ131" s="999"/>
      <c r="BK131" s="999"/>
      <c r="BL131" s="999"/>
      <c r="BM131" s="999"/>
      <c r="BN131" s="999"/>
      <c r="BO131" s="999"/>
      <c r="BP131" s="999"/>
      <c r="BQ131" s="999"/>
      <c r="BR131" s="999"/>
      <c r="BS131" s="999"/>
      <c r="BT131" s="999"/>
      <c r="BU131" s="999"/>
      <c r="BV131" s="999"/>
      <c r="BW131" s="999"/>
      <c r="BX131" s="999"/>
      <c r="BY131" s="999"/>
      <c r="BZ131" s="999"/>
      <c r="CA131" s="999"/>
      <c r="CB131" s="999"/>
      <c r="CC131" s="999"/>
      <c r="CD131" s="999"/>
      <c r="CE131" s="999"/>
      <c r="CF131" s="999"/>
      <c r="CG131" s="999"/>
      <c r="CH131" s="999"/>
      <c r="CI131" s="999"/>
      <c r="CJ131" s="999"/>
      <c r="CK131" s="999"/>
      <c r="CL131" s="999"/>
      <c r="CM131" s="999"/>
      <c r="CN131" s="999"/>
      <c r="CO131" s="999"/>
      <c r="CP131" s="999"/>
      <c r="CQ131" s="999"/>
      <c r="CR131" s="999"/>
      <c r="CS131" s="999"/>
      <c r="CT131" s="999"/>
      <c r="CU131" s="999"/>
      <c r="CV131" s="999"/>
      <c r="CW131" s="999"/>
      <c r="CX131" s="999"/>
      <c r="CY131" s="999"/>
      <c r="CZ131" s="999"/>
      <c r="DA131" s="999"/>
      <c r="DB131" s="999"/>
      <c r="DC131" s="999"/>
      <c r="DD131" s="999"/>
      <c r="DE131" s="999"/>
      <c r="DF131" s="999"/>
      <c r="DG131" s="999"/>
      <c r="DH131" s="999"/>
      <c r="DI131" s="999"/>
      <c r="DJ131" s="999"/>
      <c r="DK131" s="999"/>
      <c r="DM131" s="986"/>
      <c r="DN131" s="966"/>
      <c r="DO131" s="963"/>
      <c r="DP131" s="966"/>
      <c r="EK131" s="989"/>
      <c r="EL131" s="966"/>
      <c r="EM131" s="966"/>
      <c r="EN131" s="964"/>
      <c r="EO131" s="964"/>
      <c r="EP131" s="963"/>
      <c r="EQ131" s="964"/>
      <c r="ER131" s="964"/>
      <c r="ES131" s="964"/>
      <c r="ET131" s="964"/>
    </row>
    <row r="132" spans="4:152" s="990" customFormat="1" ht="51" customHeight="1" thickTop="1">
      <c r="D132" s="1155" t="s">
        <v>39</v>
      </c>
      <c r="E132" s="1156"/>
      <c r="F132" s="1157"/>
      <c r="G132" s="1157"/>
      <c r="H132" s="1715"/>
      <c r="I132" s="1716"/>
      <c r="J132" s="1717"/>
      <c r="K132" s="1718"/>
      <c r="L132" s="1160">
        <f>COUNTIF(L111:L130,"○")</f>
        <v>0</v>
      </c>
      <c r="M132" s="1161">
        <f>COUNTIF(M111:M130,"○")</f>
        <v>0</v>
      </c>
      <c r="N132" s="1161">
        <f t="shared" ref="N132:P132" si="102">COUNTIF(N111:N130,"○")</f>
        <v>0</v>
      </c>
      <c r="O132" s="1161">
        <f t="shared" si="102"/>
        <v>0</v>
      </c>
      <c r="P132" s="1161">
        <f t="shared" si="102"/>
        <v>0</v>
      </c>
      <c r="Q132" s="1719"/>
      <c r="R132" s="1720"/>
      <c r="S132" s="1721"/>
      <c r="T132" s="1162"/>
      <c r="U132" s="1179" t="s">
        <v>39</v>
      </c>
      <c r="V132" s="1160">
        <f>COUNTIF(V111:V130,"○")</f>
        <v>0</v>
      </c>
      <c r="W132" s="1161">
        <f>COUNTIF(W111:W130,"○")</f>
        <v>0</v>
      </c>
      <c r="X132" s="1161">
        <f t="shared" ref="X132:Z132" si="103">COUNTIF(X111:X130,"○")</f>
        <v>0</v>
      </c>
      <c r="Y132" s="1161">
        <f t="shared" si="103"/>
        <v>0</v>
      </c>
      <c r="Z132" s="1164">
        <f t="shared" si="103"/>
        <v>0</v>
      </c>
      <c r="AA132" s="1178"/>
      <c r="AB132" s="1178"/>
      <c r="AC132" s="1178"/>
      <c r="AD132" s="1178"/>
      <c r="AE132" s="1178"/>
      <c r="AF132" s="1178"/>
      <c r="AG132" s="1178"/>
      <c r="AH132" s="1178"/>
      <c r="AI132" s="1178"/>
      <c r="AJ132" s="1178"/>
      <c r="AK132" s="1178"/>
      <c r="AL132" s="1178"/>
      <c r="AM132" s="1178"/>
      <c r="AN132" s="1178"/>
      <c r="AO132" s="1178"/>
      <c r="AP132" s="1178"/>
      <c r="AQ132" s="1178"/>
      <c r="AR132" s="1178"/>
      <c r="AS132" s="1178"/>
      <c r="AT132" s="1178"/>
      <c r="AU132" s="1178"/>
      <c r="AV132" s="1178"/>
      <c r="AW132" s="1178"/>
      <c r="AX132" s="1178"/>
      <c r="AY132" s="1178"/>
      <c r="AZ132" s="1178"/>
      <c r="BA132" s="1178"/>
      <c r="BB132" s="1178"/>
      <c r="BC132" s="1178"/>
      <c r="BD132" s="1178"/>
      <c r="BE132" s="1178"/>
      <c r="BF132" s="1178"/>
      <c r="BG132" s="1178"/>
      <c r="BH132" s="1178"/>
      <c r="BI132" s="1178"/>
      <c r="BJ132" s="1178"/>
      <c r="BK132" s="1178"/>
      <c r="BL132" s="1178"/>
      <c r="BM132" s="1178"/>
      <c r="BN132" s="1178"/>
      <c r="BO132" s="1178"/>
      <c r="BP132" s="1178"/>
      <c r="BQ132" s="1178"/>
      <c r="BR132" s="1178"/>
      <c r="BS132" s="1178"/>
      <c r="BT132" s="1178"/>
      <c r="BU132" s="1178"/>
      <c r="BV132" s="1178"/>
      <c r="BW132" s="1178"/>
      <c r="BX132" s="1178"/>
      <c r="BY132" s="1178"/>
      <c r="BZ132" s="1178"/>
      <c r="CA132" s="1178"/>
      <c r="CB132" s="1178"/>
      <c r="CC132" s="1178"/>
      <c r="CD132" s="1178"/>
      <c r="CE132" s="1178"/>
      <c r="CF132" s="1178"/>
      <c r="CG132" s="1178"/>
      <c r="CH132" s="1178"/>
      <c r="CI132" s="1178"/>
      <c r="CJ132" s="1178"/>
      <c r="CK132" s="1178"/>
      <c r="CL132" s="1178"/>
      <c r="CM132" s="1178"/>
      <c r="CN132" s="1178"/>
      <c r="CO132" s="1178"/>
      <c r="CP132" s="1178"/>
      <c r="CQ132" s="1178"/>
      <c r="CR132" s="1178"/>
      <c r="CS132" s="1178"/>
      <c r="CT132" s="1178"/>
      <c r="CU132" s="1178"/>
      <c r="CV132" s="1178"/>
      <c r="CW132" s="1178"/>
      <c r="CX132" s="1178"/>
      <c r="CY132" s="1178"/>
      <c r="CZ132" s="1178"/>
      <c r="DA132" s="1178"/>
      <c r="DB132" s="1178"/>
      <c r="DC132" s="1178"/>
      <c r="DD132" s="1178"/>
      <c r="DE132" s="1178"/>
      <c r="DF132" s="1178"/>
      <c r="DG132" s="1178"/>
      <c r="DH132" s="1178"/>
      <c r="DI132" s="1178"/>
      <c r="DJ132" s="1178"/>
      <c r="DK132" s="1178"/>
      <c r="DL132" s="968"/>
      <c r="DM132" s="986"/>
      <c r="DN132" s="966"/>
      <c r="DO132" s="1725"/>
      <c r="DP132" s="1725"/>
      <c r="DQ132" s="1725"/>
      <c r="DR132" s="966"/>
      <c r="DS132" s="966"/>
      <c r="DT132" s="966"/>
      <c r="DU132" s="989"/>
      <c r="DV132" s="989"/>
      <c r="DW132" s="989"/>
      <c r="DX132" s="989"/>
      <c r="DY132" s="989"/>
      <c r="DZ132" s="989"/>
      <c r="EA132" s="989"/>
      <c r="EB132" s="989"/>
      <c r="EC132" s="989"/>
      <c r="ED132" s="989"/>
      <c r="EE132" s="989"/>
      <c r="EF132" s="989"/>
      <c r="EG132" s="989"/>
      <c r="EH132" s="989"/>
      <c r="EI132" s="989"/>
      <c r="EJ132" s="989"/>
      <c r="EK132" s="989"/>
      <c r="EL132" s="966"/>
      <c r="EM132" s="966"/>
      <c r="EN132" s="964"/>
      <c r="EO132" s="964"/>
      <c r="EP132" s="963"/>
      <c r="EQ132" s="964"/>
      <c r="ER132" s="964"/>
      <c r="ES132" s="964"/>
      <c r="ET132" s="964"/>
    </row>
    <row r="133" spans="4:152" s="974" customFormat="1" ht="51" customHeight="1" thickBot="1">
      <c r="D133" s="1165" t="s">
        <v>236</v>
      </c>
      <c r="E133" s="1166"/>
      <c r="F133" s="1167"/>
      <c r="G133" s="1167"/>
      <c r="H133" s="1791"/>
      <c r="I133" s="1792"/>
      <c r="J133" s="1786"/>
      <c r="K133" s="1787"/>
      <c r="L133" s="1180">
        <f>COUNTIF(L111:L130,"△")</f>
        <v>0</v>
      </c>
      <c r="M133" s="1181">
        <f>COUNTIF(M111:M130,"△")</f>
        <v>0</v>
      </c>
      <c r="N133" s="1181">
        <f t="shared" ref="N133:P133" si="104">COUNTIF(N111:N130,"△")</f>
        <v>0</v>
      </c>
      <c r="O133" s="1181">
        <f t="shared" si="104"/>
        <v>0</v>
      </c>
      <c r="P133" s="1181">
        <f t="shared" si="104"/>
        <v>0</v>
      </c>
      <c r="Q133" s="1793"/>
      <c r="R133" s="1794"/>
      <c r="S133" s="1795"/>
      <c r="T133" s="1162"/>
      <c r="U133" s="1182" t="s">
        <v>236</v>
      </c>
      <c r="V133" s="1180">
        <f>COUNTIF(V111:V130,"△")</f>
        <v>0</v>
      </c>
      <c r="W133" s="1181">
        <f>COUNTIF(W111:W130,"△")</f>
        <v>0</v>
      </c>
      <c r="X133" s="1181">
        <f t="shared" ref="X133:Z133" si="105">COUNTIF(X111:X130,"△")</f>
        <v>0</v>
      </c>
      <c r="Y133" s="1181">
        <f t="shared" si="105"/>
        <v>0</v>
      </c>
      <c r="Z133" s="1183">
        <f t="shared" si="105"/>
        <v>0</v>
      </c>
      <c r="AA133" s="1178"/>
      <c r="AB133" s="1178"/>
      <c r="AC133" s="1178"/>
      <c r="AD133" s="1178"/>
      <c r="AE133" s="1178"/>
      <c r="AF133" s="1178"/>
      <c r="AG133" s="1178"/>
      <c r="AH133" s="1178"/>
      <c r="AI133" s="1178"/>
      <c r="AJ133" s="1178"/>
      <c r="AK133" s="1178"/>
      <c r="AL133" s="1178"/>
      <c r="AM133" s="1178"/>
      <c r="AN133" s="1178"/>
      <c r="AO133" s="1178"/>
      <c r="AP133" s="1178"/>
      <c r="AQ133" s="1178"/>
      <c r="AR133" s="1178"/>
      <c r="AS133" s="1178"/>
      <c r="AT133" s="1178"/>
      <c r="AU133" s="1178"/>
      <c r="AV133" s="1178"/>
      <c r="AW133" s="1178"/>
      <c r="AX133" s="1178"/>
      <c r="AY133" s="1178"/>
      <c r="AZ133" s="1178"/>
      <c r="BA133" s="1178"/>
      <c r="BB133" s="1178"/>
      <c r="BC133" s="1178"/>
      <c r="BD133" s="1178"/>
      <c r="BE133" s="1178"/>
      <c r="BF133" s="1178"/>
      <c r="BG133" s="1178"/>
      <c r="BH133" s="1178"/>
      <c r="BI133" s="1178"/>
      <c r="BJ133" s="1178"/>
      <c r="BK133" s="1178"/>
      <c r="BL133" s="1178"/>
      <c r="BM133" s="1178"/>
      <c r="BN133" s="1178"/>
      <c r="BO133" s="1178"/>
      <c r="BP133" s="1178"/>
      <c r="BQ133" s="1178"/>
      <c r="BR133" s="1178"/>
      <c r="BS133" s="1178"/>
      <c r="BT133" s="1178"/>
      <c r="BU133" s="1178"/>
      <c r="BV133" s="1178"/>
      <c r="BW133" s="1178"/>
      <c r="BX133" s="1178"/>
      <c r="BY133" s="1178"/>
      <c r="BZ133" s="1178"/>
      <c r="CA133" s="1178"/>
      <c r="CB133" s="1178"/>
      <c r="CC133" s="1178"/>
      <c r="CD133" s="1178"/>
      <c r="CE133" s="1178"/>
      <c r="CF133" s="1178"/>
      <c r="CG133" s="1178"/>
      <c r="CH133" s="1178"/>
      <c r="CI133" s="1178"/>
      <c r="CJ133" s="1178"/>
      <c r="CK133" s="1178"/>
      <c r="CL133" s="1178"/>
      <c r="CM133" s="1178"/>
      <c r="CN133" s="1178"/>
      <c r="CO133" s="1178"/>
      <c r="CP133" s="1178"/>
      <c r="CQ133" s="1178"/>
      <c r="CR133" s="1178"/>
      <c r="CS133" s="1178"/>
      <c r="CT133" s="1178"/>
      <c r="CU133" s="1178"/>
      <c r="CV133" s="1178"/>
      <c r="CW133" s="1178"/>
      <c r="CX133" s="1178"/>
      <c r="CY133" s="1178"/>
      <c r="CZ133" s="1178"/>
      <c r="DA133" s="1178"/>
      <c r="DB133" s="1178"/>
      <c r="DC133" s="1178"/>
      <c r="DD133" s="1178"/>
      <c r="DE133" s="1178"/>
      <c r="DF133" s="1178"/>
      <c r="DG133" s="1178"/>
      <c r="DH133" s="1178"/>
      <c r="DI133" s="1178"/>
      <c r="DJ133" s="1178"/>
      <c r="DK133" s="1178"/>
      <c r="DL133" s="968"/>
      <c r="DM133" s="981"/>
      <c r="DN133" s="970"/>
      <c r="DO133" s="966"/>
      <c r="DP133" s="968"/>
      <c r="DQ133" s="968"/>
      <c r="DR133" s="968"/>
      <c r="DS133" s="968"/>
      <c r="DT133" s="968"/>
      <c r="DU133" s="965"/>
      <c r="DV133" s="965"/>
      <c r="DW133" s="965"/>
      <c r="DX133" s="965"/>
      <c r="DY133" s="965"/>
      <c r="DZ133" s="965"/>
      <c r="EA133" s="965"/>
      <c r="EB133" s="965"/>
      <c r="EC133" s="965"/>
      <c r="ED133" s="965"/>
      <c r="EE133" s="965"/>
      <c r="EF133" s="965"/>
      <c r="EG133" s="965"/>
      <c r="EH133" s="965"/>
      <c r="EI133" s="965"/>
      <c r="EJ133" s="965"/>
      <c r="EK133" s="965"/>
      <c r="EL133" s="968"/>
      <c r="EM133" s="968"/>
      <c r="EN133" s="971"/>
      <c r="EO133" s="971"/>
      <c r="EP133" s="975"/>
      <c r="EQ133" s="971"/>
      <c r="ER133" s="971"/>
      <c r="ES133" s="971"/>
      <c r="ET133" s="971"/>
    </row>
    <row r="134" spans="4:152" s="990" customFormat="1" ht="51" customHeight="1" thickBot="1">
      <c r="D134" s="1073"/>
      <c r="Q134" s="1073"/>
      <c r="R134" s="1240"/>
      <c r="S134" s="1073"/>
      <c r="T134" s="1239"/>
      <c r="U134" s="1073"/>
      <c r="DM134" s="986"/>
      <c r="DN134" s="964"/>
      <c r="DO134" s="963"/>
      <c r="DP134" s="963"/>
      <c r="DQ134" s="963"/>
      <c r="DR134" s="963"/>
      <c r="DS134" s="963"/>
      <c r="DT134" s="963"/>
      <c r="DU134" s="964"/>
      <c r="DV134" s="964"/>
      <c r="DW134" s="964"/>
      <c r="DX134" s="964"/>
      <c r="DY134" s="964"/>
      <c r="DZ134" s="964"/>
      <c r="EA134" s="964"/>
      <c r="EB134" s="964"/>
      <c r="EC134" s="964"/>
      <c r="ED134" s="964"/>
      <c r="EE134" s="964"/>
      <c r="EF134" s="964"/>
      <c r="EG134" s="964"/>
      <c r="EH134" s="964"/>
      <c r="EI134" s="964"/>
      <c r="EJ134" s="964"/>
      <c r="EK134" s="964"/>
      <c r="EL134" s="964"/>
      <c r="EM134" s="964"/>
      <c r="EN134" s="964"/>
      <c r="EO134" s="964"/>
      <c r="EP134" s="963"/>
      <c r="EQ134" s="964"/>
      <c r="ER134" s="964"/>
      <c r="ES134" s="964"/>
      <c r="ET134" s="964"/>
    </row>
    <row r="135" spans="4:152" s="967" customFormat="1" ht="51" customHeight="1" thickBot="1">
      <c r="D135" s="1707" t="s">
        <v>252</v>
      </c>
      <c r="E135" s="1708"/>
      <c r="F135" s="1709"/>
      <c r="G135" s="1710"/>
      <c r="H135" s="1710"/>
      <c r="I135" s="1710"/>
      <c r="J135" s="1710"/>
      <c r="K135" s="1711"/>
      <c r="L135" s="1699" t="s">
        <v>846</v>
      </c>
      <c r="M135" s="1700"/>
      <c r="N135" s="1700"/>
      <c r="O135" s="1700"/>
      <c r="P135" s="1296"/>
      <c r="Q135" s="1703" t="s">
        <v>834</v>
      </c>
      <c r="R135" s="1703"/>
      <c r="S135" s="1297"/>
      <c r="T135" s="961"/>
      <c r="U135" s="1118"/>
      <c r="V135" s="1527" t="s">
        <v>847</v>
      </c>
      <c r="W135" s="1528"/>
      <c r="X135" s="1528"/>
      <c r="Y135" s="1528"/>
      <c r="Z135" s="1529"/>
      <c r="AA135" s="961"/>
      <c r="AB135" s="961"/>
      <c r="AC135" s="961"/>
      <c r="AD135" s="961"/>
      <c r="AE135" s="961"/>
      <c r="AF135" s="961"/>
      <c r="AG135" s="961"/>
      <c r="AH135" s="961"/>
      <c r="AI135" s="961"/>
      <c r="AJ135" s="961"/>
      <c r="AK135" s="961"/>
      <c r="AL135" s="961"/>
      <c r="AM135" s="961"/>
      <c r="AN135" s="961"/>
      <c r="AO135" s="961"/>
      <c r="AP135" s="961"/>
      <c r="AQ135" s="961"/>
      <c r="AR135" s="961"/>
      <c r="AS135" s="961"/>
      <c r="AT135" s="961"/>
      <c r="AU135" s="961"/>
      <c r="AV135" s="961"/>
      <c r="AW135" s="961"/>
      <c r="AX135" s="961"/>
      <c r="AY135" s="961"/>
      <c r="AZ135" s="961"/>
      <c r="BA135" s="961"/>
      <c r="BB135" s="961"/>
      <c r="BC135" s="961"/>
      <c r="BD135" s="961"/>
      <c r="BE135" s="961"/>
      <c r="BF135" s="961"/>
      <c r="BG135" s="961"/>
      <c r="BH135" s="961"/>
      <c r="BI135" s="961"/>
      <c r="BJ135" s="961"/>
      <c r="BK135" s="961"/>
      <c r="BL135" s="961"/>
      <c r="BM135" s="961"/>
      <c r="BN135" s="961"/>
      <c r="BO135" s="961"/>
      <c r="BP135" s="961"/>
      <c r="BQ135" s="961"/>
      <c r="BR135" s="961"/>
      <c r="BS135" s="961"/>
      <c r="BT135" s="961"/>
      <c r="BU135" s="961"/>
      <c r="BV135" s="961"/>
      <c r="BW135" s="961"/>
      <c r="BX135" s="961"/>
      <c r="BY135" s="961"/>
      <c r="BZ135" s="961"/>
      <c r="CA135" s="961"/>
      <c r="CB135" s="961"/>
      <c r="CC135" s="961"/>
      <c r="CD135" s="961"/>
      <c r="CE135" s="961"/>
      <c r="CF135" s="961"/>
      <c r="CG135" s="961"/>
      <c r="CH135" s="961"/>
      <c r="CI135" s="961"/>
      <c r="CJ135" s="961"/>
      <c r="CK135" s="961"/>
      <c r="CL135" s="961"/>
      <c r="CM135" s="961"/>
      <c r="CN135" s="961"/>
      <c r="CO135" s="961"/>
      <c r="CP135" s="961"/>
      <c r="CQ135" s="961"/>
      <c r="CR135" s="961"/>
      <c r="CS135" s="961"/>
      <c r="CT135" s="961"/>
      <c r="CU135" s="961"/>
      <c r="CV135" s="961"/>
      <c r="CW135" s="961"/>
      <c r="CX135" s="961"/>
      <c r="CY135" s="961"/>
      <c r="CZ135" s="961"/>
      <c r="DA135" s="961"/>
      <c r="DB135" s="961"/>
      <c r="DC135" s="961"/>
      <c r="DD135" s="961"/>
      <c r="DE135" s="961"/>
      <c r="DF135" s="961"/>
      <c r="DG135" s="961"/>
      <c r="DH135" s="961"/>
      <c r="DI135" s="961"/>
      <c r="DJ135" s="961"/>
      <c r="DK135" s="961"/>
      <c r="DL135" s="961"/>
      <c r="DM135" s="986"/>
      <c r="DN135" s="964"/>
      <c r="DO135" s="963"/>
      <c r="DP135" s="966"/>
      <c r="DQ135" s="1729" t="s">
        <v>745</v>
      </c>
      <c r="DR135" s="1730"/>
      <c r="DS135" s="1730"/>
      <c r="DT135" s="1731"/>
      <c r="DU135" s="1691" t="s">
        <v>746</v>
      </c>
      <c r="DV135" s="1692"/>
      <c r="DW135" s="1692"/>
      <c r="DX135" s="1693"/>
      <c r="DY135" s="1691" t="s">
        <v>228</v>
      </c>
      <c r="DZ135" s="1692"/>
      <c r="EA135" s="1692"/>
      <c r="EB135" s="1693"/>
      <c r="EC135" s="1691" t="s">
        <v>788</v>
      </c>
      <c r="ED135" s="1692"/>
      <c r="EE135" s="1692"/>
      <c r="EF135" s="1693"/>
      <c r="EG135" s="1691" t="s">
        <v>789</v>
      </c>
      <c r="EH135" s="1692"/>
      <c r="EI135" s="1692"/>
      <c r="EJ135" s="1693"/>
      <c r="EK135" s="968"/>
      <c r="EL135" s="964"/>
      <c r="EM135" s="964"/>
      <c r="EN135" s="964"/>
      <c r="EO135" s="964"/>
      <c r="EP135" s="963"/>
      <c r="EQ135" s="964"/>
      <c r="ER135" s="966"/>
      <c r="ES135" s="966"/>
      <c r="ET135" s="966"/>
      <c r="EU135" s="1020"/>
      <c r="EV135" s="1020"/>
    </row>
    <row r="136" spans="4:152" s="974" customFormat="1" ht="51" customHeight="1" thickBot="1">
      <c r="D136" s="1119" t="s">
        <v>837</v>
      </c>
      <c r="E136" s="1120"/>
      <c r="F136" s="1704">
        <f>①利用!$S$8</f>
        <v>0</v>
      </c>
      <c r="G136" s="1705"/>
      <c r="H136" s="1705"/>
      <c r="I136" s="1705"/>
      <c r="J136" s="1705"/>
      <c r="K136" s="1705"/>
      <c r="L136" s="1705"/>
      <c r="M136" s="1705"/>
      <c r="N136" s="1705"/>
      <c r="O136" s="1705"/>
      <c r="P136" s="1705"/>
      <c r="Q136" s="1705"/>
      <c r="R136" s="1705"/>
      <c r="S136" s="1706"/>
      <c r="T136" s="1121"/>
      <c r="U136" s="1122"/>
      <c r="V136" s="1705">
        <f>F136</f>
        <v>0</v>
      </c>
      <c r="W136" s="1705"/>
      <c r="X136" s="1705"/>
      <c r="Y136" s="1705"/>
      <c r="Z136" s="1706"/>
      <c r="AA136" s="1121"/>
      <c r="AB136" s="1121"/>
      <c r="AC136" s="1121"/>
      <c r="AD136" s="1121"/>
      <c r="AE136" s="1121"/>
      <c r="AF136" s="1121"/>
      <c r="AG136" s="1121"/>
      <c r="AH136" s="1121"/>
      <c r="AI136" s="1121"/>
      <c r="AJ136" s="1121"/>
      <c r="AK136" s="1121"/>
      <c r="AL136" s="1121"/>
      <c r="AM136" s="1121"/>
      <c r="AN136" s="1121"/>
      <c r="AO136" s="1121"/>
      <c r="AP136" s="1121"/>
      <c r="AQ136" s="1121"/>
      <c r="AR136" s="1121"/>
      <c r="AS136" s="1121"/>
      <c r="AT136" s="1121"/>
      <c r="AU136" s="1121"/>
      <c r="AV136" s="1121"/>
      <c r="AW136" s="1121"/>
      <c r="AX136" s="1121"/>
      <c r="AY136" s="1121"/>
      <c r="AZ136" s="1121"/>
      <c r="BA136" s="1121"/>
      <c r="BB136" s="1121"/>
      <c r="BC136" s="1121"/>
      <c r="BD136" s="1121"/>
      <c r="BE136" s="1121"/>
      <c r="BF136" s="1121"/>
      <c r="BG136" s="1121"/>
      <c r="BH136" s="1121"/>
      <c r="BI136" s="1121"/>
      <c r="BJ136" s="1121"/>
      <c r="BK136" s="1121"/>
      <c r="BL136" s="1121"/>
      <c r="BM136" s="1121"/>
      <c r="BN136" s="1121"/>
      <c r="BO136" s="1121"/>
      <c r="BP136" s="1121"/>
      <c r="BQ136" s="1121"/>
      <c r="BR136" s="1121"/>
      <c r="BS136" s="1121"/>
      <c r="BT136" s="1121"/>
      <c r="BU136" s="1121"/>
      <c r="BV136" s="1121"/>
      <c r="BW136" s="1121"/>
      <c r="BX136" s="1121"/>
      <c r="BY136" s="1121"/>
      <c r="BZ136" s="1121"/>
      <c r="CA136" s="1121"/>
      <c r="CB136" s="1121"/>
      <c r="CC136" s="1121"/>
      <c r="CD136" s="1121"/>
      <c r="CE136" s="1121"/>
      <c r="CF136" s="1121"/>
      <c r="CG136" s="1121"/>
      <c r="CH136" s="1121"/>
      <c r="CI136" s="1121"/>
      <c r="CJ136" s="1121"/>
      <c r="CK136" s="1121"/>
      <c r="CL136" s="1121"/>
      <c r="CM136" s="1121"/>
      <c r="CN136" s="1121"/>
      <c r="CO136" s="1121"/>
      <c r="CP136" s="1121"/>
      <c r="CQ136" s="1121"/>
      <c r="CR136" s="1121"/>
      <c r="CS136" s="1121"/>
      <c r="CT136" s="1121"/>
      <c r="CU136" s="1121"/>
      <c r="CV136" s="1121"/>
      <c r="CW136" s="1121"/>
      <c r="CX136" s="1121"/>
      <c r="CY136" s="1121"/>
      <c r="CZ136" s="1121"/>
      <c r="DA136" s="1121"/>
      <c r="DB136" s="1121"/>
      <c r="DC136" s="1121"/>
      <c r="DD136" s="1121"/>
      <c r="DE136" s="1121"/>
      <c r="DF136" s="1121"/>
      <c r="DG136" s="1121"/>
      <c r="DH136" s="1121"/>
      <c r="DI136" s="1121"/>
      <c r="DJ136" s="1121"/>
      <c r="DK136" s="1121"/>
      <c r="DL136" s="970"/>
      <c r="DM136" s="981"/>
      <c r="DN136" s="968"/>
      <c r="DO136" s="966"/>
      <c r="DP136" s="963"/>
      <c r="DQ136" s="976"/>
      <c r="DR136" s="977">
        <f>COUNTIFS(L139:L158,$EP$13,DM139:DM158,$EL$14)</f>
        <v>0</v>
      </c>
      <c r="DS136" s="977">
        <f>SUM(DQ139:DS139)</f>
        <v>0</v>
      </c>
      <c r="DT136" s="978">
        <f>COUNTIFS(L139:L158,$EP$15,DM139:DM158,$EL$14)</f>
        <v>0</v>
      </c>
      <c r="DU136" s="1694">
        <f>COUNTIFS(M139:M158,$EP$13,DM139:DM158,$EL$14)</f>
        <v>0</v>
      </c>
      <c r="DV136" s="1695"/>
      <c r="DW136" s="977">
        <f>SUM(DU139:DW139)</f>
        <v>0</v>
      </c>
      <c r="DX136" s="978">
        <f>COUNTIFS(M139:M158,$EP$15,DM139:DM158,$EL$14)</f>
        <v>0</v>
      </c>
      <c r="DY136" s="1694">
        <f>COUNTIFS($N139:$N158,$EP$13,$DM139:$DM158,$EL$14)</f>
        <v>0</v>
      </c>
      <c r="DZ136" s="1695"/>
      <c r="EA136" s="977">
        <f t="shared" ref="EA136" si="106">SUM(DY139:EA139)</f>
        <v>0</v>
      </c>
      <c r="EB136" s="978">
        <f>COUNTIFS($N139:$N158,$EP$15,$DM139:$DM158,$EL$14)</f>
        <v>0</v>
      </c>
      <c r="EC136" s="1694">
        <f>COUNTIFS($O139:$O158,$EP$13,$DM139:$DM158,$EL$14)</f>
        <v>0</v>
      </c>
      <c r="ED136" s="1695"/>
      <c r="EE136" s="977">
        <f>SUM(EC139:EE139)</f>
        <v>0</v>
      </c>
      <c r="EF136" s="978">
        <f>COUNTIFS($O139:$O158,$EP$15,$DM139:$DM158,$EL$14)</f>
        <v>0</v>
      </c>
      <c r="EG136" s="1694">
        <f>COUNTIFS($P139:$P158,$EP$13,$DM139:$DM158,$EL$14)</f>
        <v>0</v>
      </c>
      <c r="EH136" s="1695"/>
      <c r="EI136" s="977">
        <f>SUM(EG139:EI139)</f>
        <v>0</v>
      </c>
      <c r="EJ136" s="978">
        <f>COUNTIFS($O139:$O158,$EP$15,$DM139:$DM158,$EL$14)</f>
        <v>0</v>
      </c>
      <c r="EK136" s="980"/>
      <c r="EL136" s="968"/>
      <c r="EM136" s="968"/>
      <c r="EN136" s="971"/>
      <c r="EO136" s="971"/>
      <c r="EP136" s="975"/>
      <c r="EQ136" s="971"/>
      <c r="ER136" s="966"/>
      <c r="ES136" s="966"/>
      <c r="ET136" s="966"/>
      <c r="EU136" s="1020"/>
      <c r="EV136" s="1020"/>
    </row>
    <row r="137" spans="4:152" s="967" customFormat="1" ht="51" customHeight="1">
      <c r="D137" s="1732" t="s">
        <v>36</v>
      </c>
      <c r="E137" s="1734" t="s">
        <v>146</v>
      </c>
      <c r="F137" s="1735"/>
      <c r="G137" s="1736"/>
      <c r="H137" s="1740" t="s">
        <v>37</v>
      </c>
      <c r="I137" s="1742" t="s">
        <v>38</v>
      </c>
      <c r="J137" s="1744" t="s">
        <v>838</v>
      </c>
      <c r="K137" s="1745"/>
      <c r="L137" s="1184" t="s">
        <v>822</v>
      </c>
      <c r="M137" s="1185" t="s">
        <v>823</v>
      </c>
      <c r="N137" s="1185" t="s">
        <v>824</v>
      </c>
      <c r="O137" s="1185" t="s">
        <v>825</v>
      </c>
      <c r="P137" s="1186" t="s">
        <v>826</v>
      </c>
      <c r="Q137" s="1748" t="s">
        <v>751</v>
      </c>
      <c r="R137" s="1748" t="s">
        <v>366</v>
      </c>
      <c r="S137" s="1750" t="s">
        <v>821</v>
      </c>
      <c r="T137" s="1022"/>
      <c r="U137" s="1701"/>
      <c r="V137" s="1184" t="s">
        <v>822</v>
      </c>
      <c r="W137" s="1185" t="s">
        <v>823</v>
      </c>
      <c r="X137" s="1185" t="s">
        <v>824</v>
      </c>
      <c r="Y137" s="1185" t="s">
        <v>825</v>
      </c>
      <c r="Z137" s="1187" t="s">
        <v>826</v>
      </c>
      <c r="AA137" s="966"/>
      <c r="AB137" s="966"/>
      <c r="AC137" s="966"/>
      <c r="AD137" s="966"/>
      <c r="AE137" s="966"/>
      <c r="AF137" s="966"/>
      <c r="AG137" s="966"/>
      <c r="AH137" s="966"/>
      <c r="AI137" s="966"/>
      <c r="AJ137" s="966"/>
      <c r="AK137" s="966"/>
      <c r="AL137" s="966"/>
      <c r="AM137" s="966"/>
      <c r="AN137" s="966"/>
      <c r="AO137" s="966"/>
      <c r="AP137" s="966"/>
      <c r="AQ137" s="966"/>
      <c r="AR137" s="966"/>
      <c r="AS137" s="966"/>
      <c r="AT137" s="966"/>
      <c r="AU137" s="966"/>
      <c r="AV137" s="966"/>
      <c r="AW137" s="966"/>
      <c r="AX137" s="966"/>
      <c r="AY137" s="966"/>
      <c r="AZ137" s="966"/>
      <c r="BA137" s="966"/>
      <c r="BB137" s="966"/>
      <c r="BC137" s="966"/>
      <c r="BD137" s="966"/>
      <c r="BE137" s="966"/>
      <c r="BF137" s="966"/>
      <c r="BG137" s="966"/>
      <c r="BH137" s="966"/>
      <c r="BI137" s="966"/>
      <c r="BJ137" s="966"/>
      <c r="BK137" s="966"/>
      <c r="BL137" s="966"/>
      <c r="BM137" s="966"/>
      <c r="BN137" s="966"/>
      <c r="BO137" s="966"/>
      <c r="BP137" s="966"/>
      <c r="BQ137" s="966"/>
      <c r="BR137" s="966"/>
      <c r="BS137" s="966"/>
      <c r="BT137" s="966"/>
      <c r="BU137" s="966"/>
      <c r="BV137" s="966"/>
      <c r="BW137" s="966"/>
      <c r="BX137" s="966"/>
      <c r="BY137" s="966"/>
      <c r="BZ137" s="966"/>
      <c r="CA137" s="966"/>
      <c r="CB137" s="966"/>
      <c r="CC137" s="966"/>
      <c r="CD137" s="966"/>
      <c r="CE137" s="966"/>
      <c r="CF137" s="966"/>
      <c r="CG137" s="966"/>
      <c r="CH137" s="966"/>
      <c r="CI137" s="966"/>
      <c r="CJ137" s="966"/>
      <c r="CK137" s="966"/>
      <c r="CL137" s="966"/>
      <c r="CM137" s="966"/>
      <c r="CN137" s="966"/>
      <c r="CO137" s="966"/>
      <c r="CP137" s="966"/>
      <c r="CQ137" s="966"/>
      <c r="CR137" s="966"/>
      <c r="CS137" s="966"/>
      <c r="CT137" s="966"/>
      <c r="CU137" s="966"/>
      <c r="CV137" s="966"/>
      <c r="CW137" s="966"/>
      <c r="CX137" s="966"/>
      <c r="CY137" s="966"/>
      <c r="CZ137" s="966"/>
      <c r="DA137" s="966"/>
      <c r="DB137" s="966"/>
      <c r="DC137" s="966"/>
      <c r="DD137" s="966"/>
      <c r="DE137" s="966"/>
      <c r="DF137" s="966"/>
      <c r="DG137" s="966"/>
      <c r="DH137" s="966"/>
      <c r="DI137" s="966"/>
      <c r="DJ137" s="966"/>
      <c r="DK137" s="966"/>
      <c r="DL137" s="966"/>
      <c r="DM137" s="962" t="e">
        <f>#REF!</f>
        <v>#REF!</v>
      </c>
      <c r="DN137" s="964"/>
      <c r="DO137" s="975"/>
      <c r="DP137" s="964"/>
      <c r="DQ137" s="987" t="s">
        <v>362</v>
      </c>
      <c r="DR137" s="1021" t="s">
        <v>361</v>
      </c>
      <c r="DS137" s="966" t="s">
        <v>350</v>
      </c>
      <c r="DT137" s="988" t="s">
        <v>363</v>
      </c>
      <c r="DU137" s="987" t="s">
        <v>362</v>
      </c>
      <c r="DV137" s="1021" t="s">
        <v>361</v>
      </c>
      <c r="DW137" s="966" t="s">
        <v>350</v>
      </c>
      <c r="DX137" s="988" t="s">
        <v>363</v>
      </c>
      <c r="DY137" s="982" t="s">
        <v>362</v>
      </c>
      <c r="DZ137" s="983" t="s">
        <v>361</v>
      </c>
      <c r="EA137" s="984" t="s">
        <v>350</v>
      </c>
      <c r="EB137" s="985" t="s">
        <v>363</v>
      </c>
      <c r="EC137" s="982" t="s">
        <v>362</v>
      </c>
      <c r="ED137" s="983" t="s">
        <v>361</v>
      </c>
      <c r="EE137" s="984" t="s">
        <v>350</v>
      </c>
      <c r="EF137" s="985" t="s">
        <v>363</v>
      </c>
      <c r="EG137" s="982" t="s">
        <v>362</v>
      </c>
      <c r="EH137" s="983" t="s">
        <v>361</v>
      </c>
      <c r="EI137" s="984" t="s">
        <v>350</v>
      </c>
      <c r="EJ137" s="985" t="s">
        <v>363</v>
      </c>
      <c r="EK137" s="980"/>
      <c r="EL137" s="981" t="s">
        <v>325</v>
      </c>
      <c r="EM137" s="964"/>
      <c r="EN137" s="989">
        <f>COUNTIFS(J139:J158,$EL$20,K139:K158,"&lt;5",H139:H158,$EP$14)</f>
        <v>0</v>
      </c>
      <c r="EO137" s="989">
        <f>COUNTIFS(J137:J158,$EL$20,K137:K158,"&lt;5",I137:I158,$DS$14)</f>
        <v>0</v>
      </c>
      <c r="EP137" s="963"/>
      <c r="EQ137" s="964"/>
      <c r="ER137" s="966"/>
      <c r="ES137" s="966"/>
      <c r="ET137" s="989"/>
      <c r="EU137" s="1020"/>
    </row>
    <row r="138" spans="4:152" s="967" customFormat="1" ht="51" customHeight="1">
      <c r="D138" s="1733"/>
      <c r="E138" s="1737"/>
      <c r="F138" s="1738"/>
      <c r="G138" s="1739"/>
      <c r="H138" s="1741"/>
      <c r="I138" s="1743"/>
      <c r="J138" s="1746"/>
      <c r="K138" s="1747"/>
      <c r="L138" s="1371">
        <f>$L110</f>
        <v>45991</v>
      </c>
      <c r="M138" s="1372">
        <f>$M110</f>
        <v>45992</v>
      </c>
      <c r="N138" s="1372">
        <f>$N110</f>
        <v>45993</v>
      </c>
      <c r="O138" s="1372">
        <f>$O110</f>
        <v>45994</v>
      </c>
      <c r="P138" s="1372">
        <f>$P110</f>
        <v>45995</v>
      </c>
      <c r="Q138" s="1749"/>
      <c r="R138" s="1749"/>
      <c r="S138" s="1751"/>
      <c r="T138" s="1126"/>
      <c r="U138" s="1702"/>
      <c r="V138" s="1371">
        <f>L138</f>
        <v>45991</v>
      </c>
      <c r="W138" s="1372">
        <f>M138</f>
        <v>45992</v>
      </c>
      <c r="X138" s="1372">
        <f t="shared" ref="X138:Z138" si="107">N138</f>
        <v>45993</v>
      </c>
      <c r="Y138" s="1372">
        <f t="shared" si="107"/>
        <v>45994</v>
      </c>
      <c r="Z138" s="1373">
        <f t="shared" si="107"/>
        <v>45995</v>
      </c>
      <c r="AA138" s="966"/>
      <c r="AB138" s="966"/>
      <c r="AC138" s="966"/>
      <c r="AD138" s="966"/>
      <c r="AE138" s="966"/>
      <c r="AF138" s="966"/>
      <c r="AG138" s="966"/>
      <c r="AH138" s="966"/>
      <c r="AI138" s="966"/>
      <c r="AJ138" s="966"/>
      <c r="AK138" s="966"/>
      <c r="AL138" s="966"/>
      <c r="AM138" s="966"/>
      <c r="AN138" s="966"/>
      <c r="AO138" s="966"/>
      <c r="AP138" s="966"/>
      <c r="AQ138" s="966"/>
      <c r="AR138" s="966"/>
      <c r="AS138" s="966"/>
      <c r="AT138" s="966"/>
      <c r="AU138" s="966"/>
      <c r="AV138" s="966"/>
      <c r="AW138" s="966"/>
      <c r="AX138" s="966"/>
      <c r="AY138" s="966"/>
      <c r="AZ138" s="966"/>
      <c r="BA138" s="966"/>
      <c r="BB138" s="966"/>
      <c r="BC138" s="966"/>
      <c r="BD138" s="966"/>
      <c r="BE138" s="966"/>
      <c r="BF138" s="966"/>
      <c r="BG138" s="966"/>
      <c r="BH138" s="966"/>
      <c r="BI138" s="966"/>
      <c r="BJ138" s="966"/>
      <c r="BK138" s="966"/>
      <c r="BL138" s="966"/>
      <c r="BM138" s="966"/>
      <c r="BN138" s="966"/>
      <c r="BO138" s="966"/>
      <c r="BP138" s="966"/>
      <c r="BQ138" s="966"/>
      <c r="BR138" s="966"/>
      <c r="BS138" s="966"/>
      <c r="BT138" s="966"/>
      <c r="BU138" s="966"/>
      <c r="BV138" s="966"/>
      <c r="BW138" s="966"/>
      <c r="BX138" s="966"/>
      <c r="BY138" s="966"/>
      <c r="BZ138" s="966"/>
      <c r="CA138" s="966"/>
      <c r="CB138" s="966"/>
      <c r="CC138" s="966"/>
      <c r="CD138" s="966"/>
      <c r="CE138" s="966"/>
      <c r="CF138" s="966"/>
      <c r="CG138" s="966"/>
      <c r="CH138" s="966"/>
      <c r="CI138" s="966"/>
      <c r="CJ138" s="966"/>
      <c r="CK138" s="966"/>
      <c r="CL138" s="966"/>
      <c r="CM138" s="966"/>
      <c r="CN138" s="966"/>
      <c r="CO138" s="966"/>
      <c r="CP138" s="966"/>
      <c r="CQ138" s="966"/>
      <c r="CR138" s="966"/>
      <c r="CS138" s="966"/>
      <c r="CT138" s="966"/>
      <c r="CU138" s="966"/>
      <c r="CV138" s="966"/>
      <c r="CW138" s="966"/>
      <c r="CX138" s="966"/>
      <c r="CY138" s="966"/>
      <c r="CZ138" s="966"/>
      <c r="DA138" s="966"/>
      <c r="DB138" s="966"/>
      <c r="DC138" s="966"/>
      <c r="DD138" s="966"/>
      <c r="DE138" s="966"/>
      <c r="DF138" s="966"/>
      <c r="DG138" s="966"/>
      <c r="DH138" s="966"/>
      <c r="DI138" s="966"/>
      <c r="DJ138" s="966"/>
      <c r="DK138" s="966"/>
      <c r="DL138" s="966"/>
      <c r="DM138" s="962"/>
      <c r="DN138" s="964"/>
      <c r="DO138" s="975"/>
      <c r="DP138" s="964"/>
      <c r="DQ138" s="987"/>
      <c r="DR138" s="1021"/>
      <c r="DS138" s="966"/>
      <c r="DT138" s="988"/>
      <c r="DU138" s="987"/>
      <c r="DV138" s="1021"/>
      <c r="DW138" s="966"/>
      <c r="DX138" s="988"/>
      <c r="DY138" s="987"/>
      <c r="DZ138" s="1021"/>
      <c r="EA138" s="966"/>
      <c r="EB138" s="988"/>
      <c r="EC138" s="987"/>
      <c r="ED138" s="1021"/>
      <c r="EE138" s="966"/>
      <c r="EF138" s="988"/>
      <c r="EG138" s="987"/>
      <c r="EH138" s="1021"/>
      <c r="EI138" s="966"/>
      <c r="EJ138" s="988"/>
      <c r="EK138" s="980"/>
      <c r="EL138" s="981"/>
      <c r="EM138" s="964"/>
      <c r="EN138" s="989"/>
      <c r="EO138" s="989"/>
      <c r="EP138" s="963"/>
      <c r="EQ138" s="964"/>
      <c r="ER138" s="966"/>
      <c r="ES138" s="966"/>
      <c r="ET138" s="989"/>
      <c r="EU138" s="1020"/>
    </row>
    <row r="139" spans="4:152" s="967" customFormat="1" ht="51" customHeight="1">
      <c r="D139" s="1127">
        <v>1</v>
      </c>
      <c r="E139" s="1696"/>
      <c r="F139" s="1697"/>
      <c r="G139" s="1698"/>
      <c r="H139" s="1128"/>
      <c r="I139" s="1136"/>
      <c r="J139" s="1129"/>
      <c r="K139" s="1137"/>
      <c r="L139" s="1128"/>
      <c r="M139" s="1128"/>
      <c r="N139" s="1128"/>
      <c r="O139" s="1128"/>
      <c r="P139" s="1128"/>
      <c r="Q139" s="1259"/>
      <c r="R139" s="1272"/>
      <c r="S139" s="1261"/>
      <c r="T139" s="1130"/>
      <c r="U139" s="1127">
        <v>1</v>
      </c>
      <c r="V139" s="1128"/>
      <c r="W139" s="1128"/>
      <c r="X139" s="1128"/>
      <c r="Y139" s="1128"/>
      <c r="Z139" s="1131"/>
      <c r="AA139" s="1130"/>
      <c r="AB139" s="1130"/>
      <c r="AC139" s="1130"/>
      <c r="AD139" s="1130"/>
      <c r="AE139" s="1130"/>
      <c r="AF139" s="1130"/>
      <c r="AG139" s="1130"/>
      <c r="AH139" s="1130"/>
      <c r="AI139" s="1130"/>
      <c r="AJ139" s="1130"/>
      <c r="AK139" s="1130"/>
      <c r="AL139" s="1130"/>
      <c r="AM139" s="1130"/>
      <c r="AN139" s="1130"/>
      <c r="AO139" s="1130"/>
      <c r="AP139" s="1130"/>
      <c r="AQ139" s="1130"/>
      <c r="AR139" s="1130"/>
      <c r="AS139" s="1130"/>
      <c r="AT139" s="1130"/>
      <c r="AU139" s="1130"/>
      <c r="AV139" s="1130"/>
      <c r="AW139" s="1130"/>
      <c r="AX139" s="1130"/>
      <c r="AY139" s="1130"/>
      <c r="AZ139" s="1130"/>
      <c r="BA139" s="1130"/>
      <c r="BB139" s="1130"/>
      <c r="BC139" s="1130"/>
      <c r="BD139" s="1130"/>
      <c r="BE139" s="1130"/>
      <c r="BF139" s="1130"/>
      <c r="BG139" s="1130"/>
      <c r="BH139" s="1130"/>
      <c r="BI139" s="1130"/>
      <c r="BJ139" s="1130"/>
      <c r="BK139" s="1130"/>
      <c r="BL139" s="1130"/>
      <c r="BM139" s="1130"/>
      <c r="BN139" s="1130"/>
      <c r="BO139" s="1130"/>
      <c r="BP139" s="1130"/>
      <c r="BQ139" s="1130"/>
      <c r="BR139" s="1130"/>
      <c r="BS139" s="1130"/>
      <c r="BT139" s="1130"/>
      <c r="BU139" s="1130"/>
      <c r="BV139" s="1130"/>
      <c r="BW139" s="1130"/>
      <c r="BX139" s="1130"/>
      <c r="BY139" s="1130"/>
      <c r="BZ139" s="1130"/>
      <c r="CA139" s="1130"/>
      <c r="CB139" s="1130"/>
      <c r="CC139" s="1130"/>
      <c r="CD139" s="1130"/>
      <c r="CE139" s="1130"/>
      <c r="CF139" s="1130"/>
      <c r="CG139" s="1130"/>
      <c r="CH139" s="1130"/>
      <c r="CI139" s="1130"/>
      <c r="CJ139" s="1130"/>
      <c r="CK139" s="1130"/>
      <c r="CL139" s="1130"/>
      <c r="CM139" s="1130"/>
      <c r="CN139" s="1130"/>
      <c r="CO139" s="1130"/>
      <c r="CP139" s="1130"/>
      <c r="CQ139" s="1130"/>
      <c r="CR139" s="1130"/>
      <c r="CS139" s="1130"/>
      <c r="CT139" s="1130"/>
      <c r="CU139" s="1130"/>
      <c r="CV139" s="1130"/>
      <c r="CW139" s="1130"/>
      <c r="CX139" s="1130"/>
      <c r="CY139" s="1130"/>
      <c r="CZ139" s="1130"/>
      <c r="DA139" s="1130"/>
      <c r="DB139" s="1130"/>
      <c r="DC139" s="1130"/>
      <c r="DD139" s="1130"/>
      <c r="DE139" s="1130"/>
      <c r="DF139" s="1130"/>
      <c r="DG139" s="1130"/>
      <c r="DH139" s="1130"/>
      <c r="DI139" s="1130"/>
      <c r="DJ139" s="1130"/>
      <c r="DK139" s="1130"/>
      <c r="DL139" s="966"/>
      <c r="DM139" s="986">
        <f>$F$135</f>
        <v>0</v>
      </c>
      <c r="DN139" s="966">
        <f t="shared" ref="DN139:DN158" si="108">H139</f>
        <v>0</v>
      </c>
      <c r="DO139" s="963">
        <f t="shared" ref="DO139:DO158" si="109">I139</f>
        <v>0</v>
      </c>
      <c r="DP139" s="966" t="e">
        <f t="array" ref="DP139">INDEX($DP$14:$DS$21,MATCH(DM139&amp;DN139&amp;DO139,$DP$14:$DP$21&amp;$DQ$14:$DQ$21&amp;$DR$14:$DR$21,0),4)</f>
        <v>#N/A</v>
      </c>
      <c r="DQ139" s="979">
        <f>COUNTIFS(L139:L158,$EP$13,DM139:DM158,$EL$14,Q139:Q158,$ER$7)-DQ140-DQ141</f>
        <v>0</v>
      </c>
      <c r="DR139" s="977">
        <f>COUNTIFS(L139:L158,$EP$13,DM139:DM158,$EL$14)-DQ139-DQ140-DR140-DR141-DQ141</f>
        <v>0</v>
      </c>
      <c r="DS139" s="977">
        <f>COUNTIFS(L139:L158,$EP$15,DM139:DM158,$EL$14,Q139:Q158,$ER$7)-DS140-DS141</f>
        <v>0</v>
      </c>
      <c r="DT139" s="978">
        <f>DT136-DS140-DS141-DS139-DT140-DT141</f>
        <v>0</v>
      </c>
      <c r="DU139" s="979">
        <f>COUNTIFS(M139:M158,$EP$13,DM139:DM158,$EL$14,Q139:Q158,$ER$7)-DU140-DU141</f>
        <v>0</v>
      </c>
      <c r="DV139" s="977">
        <f>COUNTIFS(M139:M158,$EP$13,DM139:DM158,$EL$14)-DU139-DU140-DU141-DV141-DV140</f>
        <v>0</v>
      </c>
      <c r="DW139" s="977">
        <f>COUNTIFS(M139:M158,$EP$15,DM139:DM158,$EL$14,Q139:Q158,$ER$7)-DW140-DW141</f>
        <v>0</v>
      </c>
      <c r="DX139" s="978">
        <f>DX136-DW140-DW141-DW139-DX140-DX141</f>
        <v>0</v>
      </c>
      <c r="DY139" s="987">
        <f>COUNTIFS($N139:$N158,$EP$13,$DM139:$DM158,$EL$14,$Q139:$Q158,$ER$7)-DY140-DY141</f>
        <v>0</v>
      </c>
      <c r="DZ139" s="966">
        <f>COUNTIFS($N139:$N158,$EP$13,$DM139:$DM158,$EL$14)-DY139-DY140-DY141-DZ141-DZ140</f>
        <v>0</v>
      </c>
      <c r="EA139" s="966">
        <f>COUNTIFS($N139:$N158,$EP$15,$DM139:$DM158,$EL$14,$Q139:$Q158,$ER$7)-EA140-EA141</f>
        <v>0</v>
      </c>
      <c r="EB139" s="988">
        <f t="shared" ref="EB139" si="110">EB136-EA140-EA141-EA139-EB140-EB141</f>
        <v>0</v>
      </c>
      <c r="EC139" s="987">
        <f>COUNTIFS($O139:$O158,$EP$13,$DM139:$DM158,$EL$14,$Q139:$Q158,$ER$7)-EC140-EC141</f>
        <v>0</v>
      </c>
      <c r="ED139" s="966">
        <f>COUNTIFS($O139:$O158,$EP$13,$DM139:$DM158,$EL$14)-EC139-EC140-EC141-ED141-ED140</f>
        <v>0</v>
      </c>
      <c r="EE139" s="966">
        <f>COUNTIFS($O139:$O158,$EP$15,$DM139:$DM158,$EL$14,$Q139:$Q158,$ER$7)-EE140-EE141</f>
        <v>0</v>
      </c>
      <c r="EF139" s="988">
        <f>EF136-EE140-EE141-EE139-EF140-EF141</f>
        <v>0</v>
      </c>
      <c r="EG139" s="987">
        <f>COUNTIFS($P139:$P158,$EP$13,$DM139:$DM158,$EL$14,$Q139:$Q158,$ER$7)-EG140-EG141</f>
        <v>0</v>
      </c>
      <c r="EH139" s="966">
        <f>COUNTIFS($P139:$P158,$EP$13,$DM139:$DM158,$EL$14)-EG139-EG140-EG141-EH141-EH140</f>
        <v>0</v>
      </c>
      <c r="EI139" s="966">
        <f>COUNTIFS($P139:$P158,$EP$15,$DM139:$DM158,$EL$14,$Q139:$Q158,$ER$7)-EI140-EI141</f>
        <v>0</v>
      </c>
      <c r="EJ139" s="988">
        <f>EJ136-EI140-EI141-EI139-EJ140-EJ141</f>
        <v>0</v>
      </c>
      <c r="EK139" s="980"/>
      <c r="EL139" s="981" t="s">
        <v>326</v>
      </c>
      <c r="EM139" s="964"/>
      <c r="EN139" s="989">
        <f>COUNTIFS(J139:J158,$EL$20,K139:K158,"&gt;4",H139:H158,$EP$14)</f>
        <v>0</v>
      </c>
      <c r="EO139" s="989">
        <f>COUNTIFS(J139:J158,$EL$20,K139:K158,"&gt;4",I139:I158,$DS$14)</f>
        <v>0</v>
      </c>
      <c r="EP139" s="963"/>
      <c r="EQ139" s="964"/>
      <c r="ER139" s="964"/>
      <c r="ES139" s="964"/>
      <c r="ET139" s="964"/>
    </row>
    <row r="140" spans="4:152" s="990" customFormat="1" ht="51" customHeight="1">
      <c r="D140" s="1132">
        <v>2</v>
      </c>
      <c r="E140" s="1696"/>
      <c r="F140" s="1697"/>
      <c r="G140" s="1698"/>
      <c r="H140" s="1128"/>
      <c r="I140" s="1136"/>
      <c r="J140" s="1129"/>
      <c r="K140" s="1137"/>
      <c r="L140" s="1128"/>
      <c r="M140" s="1128"/>
      <c r="N140" s="1128"/>
      <c r="O140" s="1128"/>
      <c r="P140" s="1128"/>
      <c r="Q140" s="1259"/>
      <c r="R140" s="1273"/>
      <c r="S140" s="1262"/>
      <c r="T140" s="1130"/>
      <c r="U140" s="1132">
        <v>2</v>
      </c>
      <c r="V140" s="1128"/>
      <c r="W140" s="1128"/>
      <c r="X140" s="1128"/>
      <c r="Y140" s="1128"/>
      <c r="Z140" s="1131"/>
      <c r="AA140" s="1130"/>
      <c r="AB140" s="1130"/>
      <c r="AC140" s="1130"/>
      <c r="AD140" s="1130"/>
      <c r="AE140" s="1130"/>
      <c r="AF140" s="1130"/>
      <c r="AG140" s="1130"/>
      <c r="AH140" s="1130"/>
      <c r="AI140" s="1130"/>
      <c r="AJ140" s="1130"/>
      <c r="AK140" s="1130"/>
      <c r="AL140" s="1130"/>
      <c r="AM140" s="1130"/>
      <c r="AN140" s="1130"/>
      <c r="AO140" s="1130"/>
      <c r="AP140" s="1130"/>
      <c r="AQ140" s="1130"/>
      <c r="AR140" s="1130"/>
      <c r="AS140" s="1130"/>
      <c r="AT140" s="1130"/>
      <c r="AU140" s="1130"/>
      <c r="AV140" s="1130"/>
      <c r="AW140" s="1130"/>
      <c r="AX140" s="1130"/>
      <c r="AY140" s="1130"/>
      <c r="AZ140" s="1130"/>
      <c r="BA140" s="1130"/>
      <c r="BB140" s="1130"/>
      <c r="BC140" s="1130"/>
      <c r="BD140" s="1130"/>
      <c r="BE140" s="1130"/>
      <c r="BF140" s="1130"/>
      <c r="BG140" s="1130"/>
      <c r="BH140" s="1130"/>
      <c r="BI140" s="1130"/>
      <c r="BJ140" s="1130"/>
      <c r="BK140" s="1130"/>
      <c r="BL140" s="1130"/>
      <c r="BM140" s="1130"/>
      <c r="BN140" s="1130"/>
      <c r="BO140" s="1130"/>
      <c r="BP140" s="1130"/>
      <c r="BQ140" s="1130"/>
      <c r="BR140" s="1130"/>
      <c r="BS140" s="1130"/>
      <c r="BT140" s="1130"/>
      <c r="BU140" s="1130"/>
      <c r="BV140" s="1130"/>
      <c r="BW140" s="1130"/>
      <c r="BX140" s="1130"/>
      <c r="BY140" s="1130"/>
      <c r="BZ140" s="1130"/>
      <c r="CA140" s="1130"/>
      <c r="CB140" s="1130"/>
      <c r="CC140" s="1130"/>
      <c r="CD140" s="1130"/>
      <c r="CE140" s="1130"/>
      <c r="CF140" s="1130"/>
      <c r="CG140" s="1130"/>
      <c r="CH140" s="1130"/>
      <c r="CI140" s="1130"/>
      <c r="CJ140" s="1130"/>
      <c r="CK140" s="1130"/>
      <c r="CL140" s="1130"/>
      <c r="CM140" s="1130"/>
      <c r="CN140" s="1130"/>
      <c r="CO140" s="1130"/>
      <c r="CP140" s="1130"/>
      <c r="CQ140" s="1130"/>
      <c r="CR140" s="1130"/>
      <c r="CS140" s="1130"/>
      <c r="CT140" s="1130"/>
      <c r="CU140" s="1130"/>
      <c r="CV140" s="1130"/>
      <c r="CW140" s="1130"/>
      <c r="CX140" s="1130"/>
      <c r="CY140" s="1130"/>
      <c r="CZ140" s="1130"/>
      <c r="DA140" s="1130"/>
      <c r="DB140" s="1130"/>
      <c r="DC140" s="1130"/>
      <c r="DD140" s="1130"/>
      <c r="DE140" s="1130"/>
      <c r="DF140" s="1130"/>
      <c r="DG140" s="1130"/>
      <c r="DH140" s="1130"/>
      <c r="DI140" s="1130"/>
      <c r="DJ140" s="1130"/>
      <c r="DK140" s="1130"/>
      <c r="DL140" s="966"/>
      <c r="DM140" s="986">
        <f t="shared" ref="DM140:DM158" si="111">$F$135</f>
        <v>0</v>
      </c>
      <c r="DN140" s="966">
        <f t="shared" si="108"/>
        <v>0</v>
      </c>
      <c r="DO140" s="963">
        <f t="shared" si="109"/>
        <v>0</v>
      </c>
      <c r="DP140" s="966" t="e">
        <f t="array" ref="DP140">INDEX($DP$14:$DS$21,MATCH(DM140&amp;DN140&amp;DO140,$DP$14:$DP$21&amp;$DQ$14:$DQ$21&amp;$DR$14:$DR$21,0),4)</f>
        <v>#N/A</v>
      </c>
      <c r="DQ140" s="1133">
        <f>COUNTIFS(L139:L158,$EO$13,DM139:DM158,$EL$14,R139:R158,$EP$7,Q139:Q158,$ER$7)</f>
        <v>0</v>
      </c>
      <c r="DR140" s="1134">
        <f>COUNTIFS(L139:L158,$EP$13,DM139:DM158,$EL$14,R139:R158,$EP$7)-DQ140</f>
        <v>0</v>
      </c>
      <c r="DS140" s="1134">
        <f>COUNTIFS(L139:L158,$EO$14,DM139:DM158,$EL$14,R139:R158,$EP$7,Q139:Q158,$ER$7)</f>
        <v>0</v>
      </c>
      <c r="DT140" s="1135">
        <f>COUNTIFS(L139:L158,$EO$14,DM139:DM158,$EL$14,R139:R158,$EP$7)-DS140</f>
        <v>0</v>
      </c>
      <c r="DU140" s="1133">
        <f>COUNTIFS(M139:M158,$EP$13,DM139:DM158,$EL$14,R139:R158,$EP$7,Q139:Q158,$ER$7)</f>
        <v>0</v>
      </c>
      <c r="DV140" s="1134">
        <f>COUNTIFS(M139:M158,$EP$13,DM139:DM158,$EL$14,R139:R158,$EP$7)-DU140</f>
        <v>0</v>
      </c>
      <c r="DW140" s="1134">
        <f>COUNTIFS(M139:M158,$EO$14,DM139:DM158,$EL$14,R139:R158,$EP$7,Q139:Q158,$ER$7)</f>
        <v>0</v>
      </c>
      <c r="DX140" s="1135">
        <f>COUNTIFS(M139:M158,$EO$14,DM139:DM158,$EL$14,R139:R158,$EP$7)-DW140</f>
        <v>0</v>
      </c>
      <c r="DY140" s="1133">
        <f>COUNTIFS($N139:$N158,$EP$13,$DM139:$DM158,$EL$14,$R139:$R158,$EP$7,$Q139:$Q158,$ER$7)</f>
        <v>0</v>
      </c>
      <c r="DZ140" s="1134">
        <f>COUNTIFS($N139:$N158,$EP$13,$DM139:$DM158,$EL$14,$R139:$R158,$EP$7)-DY140</f>
        <v>0</v>
      </c>
      <c r="EA140" s="1134">
        <f>COUNTIFS($N139:$N158,$EO$14,$DM139:$DM158,$EL$14,$R139:$R158,$EP$7,$Q139:$Q158,$ER$7)</f>
        <v>0</v>
      </c>
      <c r="EB140" s="1135">
        <f>COUNTIFS($N139:$N158,$EO$14,$DM139:$DM158,$EL$14,$R139:$R158,$EP$7)-EA140</f>
        <v>0</v>
      </c>
      <c r="EC140" s="1133">
        <f>COUNTIFS($O139:$O158,$EP$13,$DM139:$DM158,$EL$14,$R139:$R158,$EP$7,$Q139:$Q158,$ER$7)</f>
        <v>0</v>
      </c>
      <c r="ED140" s="1134">
        <f>COUNTIFS($O139:$O158,$EP$13,$DM139:$DM158,$EL$14,$R139:$R158,$EP$7)-EC140</f>
        <v>0</v>
      </c>
      <c r="EE140" s="1134">
        <f>COUNTIFS($O139:$O158,$EO$14,$DM139:$DM158,$EL$14,$R139:$R158,$EP$7,$Q139:$Q158,$ER$7)</f>
        <v>0</v>
      </c>
      <c r="EF140" s="1135">
        <f>COUNTIFS($O139:$O158,$EO$14,$DM139:$DM158,$EL$14,$R139:$R158,$EP$7)-EE140</f>
        <v>0</v>
      </c>
      <c r="EG140" s="1133">
        <f>COUNTIFS($P139:$P158,$EP$13,$DM139:$DM158,$EL$14,$R139:$R158,$EP$7,$Q139:$Q158,$ER$7)</f>
        <v>0</v>
      </c>
      <c r="EH140" s="1134">
        <f>COUNTIFS($P139:$P158,$EP$13,$DM139:$DM158,$EL$14,$R139:$R158,$EP$7)-EG140</f>
        <v>0</v>
      </c>
      <c r="EI140" s="1134">
        <f>COUNTIFS($P139:$P158,$EO$14,$DM139:$DM158,$EL$14,$R139:$R158,$EP$7,$Q139:$Q158,$ER$7)</f>
        <v>0</v>
      </c>
      <c r="EJ140" s="1135">
        <f>COUNTIFS($P139:$P158,$EO$14,$DM139:$DM158,$EL$14,$R139:$R158,$EP$7)-EI140</f>
        <v>0</v>
      </c>
      <c r="EK140" s="980" t="s">
        <v>749</v>
      </c>
      <c r="EL140" s="966"/>
      <c r="EM140" s="964"/>
      <c r="EN140" s="989">
        <f>COUNTIFS(J139:J158,$EL$21,K139:K158,"&lt;5",H139:H158,$DS$14)</f>
        <v>0</v>
      </c>
      <c r="EO140" s="989">
        <f>COUNTIFS(J139:J158,$EL$21,K139:K158,"&lt;5",I139:I158,$DS$14)</f>
        <v>0</v>
      </c>
      <c r="EP140" s="963"/>
      <c r="EQ140" s="964"/>
      <c r="ER140" s="964"/>
      <c r="ES140" s="964"/>
      <c r="ET140" s="964"/>
    </row>
    <row r="141" spans="4:152" s="990" customFormat="1" ht="51" customHeight="1">
      <c r="D141" s="1132">
        <v>3</v>
      </c>
      <c r="E141" s="1696"/>
      <c r="F141" s="1697"/>
      <c r="G141" s="1698"/>
      <c r="H141" s="1128"/>
      <c r="I141" s="1136"/>
      <c r="J141" s="1129"/>
      <c r="K141" s="1137"/>
      <c r="L141" s="1128"/>
      <c r="M141" s="1128"/>
      <c r="N141" s="1128"/>
      <c r="O141" s="1128"/>
      <c r="P141" s="1128"/>
      <c r="Q141" s="1259"/>
      <c r="R141" s="1273"/>
      <c r="S141" s="1262"/>
      <c r="T141" s="1130"/>
      <c r="U141" s="1132">
        <v>3</v>
      </c>
      <c r="V141" s="1128"/>
      <c r="W141" s="1128"/>
      <c r="X141" s="1128"/>
      <c r="Y141" s="1128"/>
      <c r="Z141" s="1131"/>
      <c r="AA141" s="1130"/>
      <c r="AB141" s="1130"/>
      <c r="AC141" s="1130"/>
      <c r="AD141" s="1130"/>
      <c r="AE141" s="1130"/>
      <c r="AF141" s="1130"/>
      <c r="AG141" s="1130"/>
      <c r="AH141" s="1130"/>
      <c r="AI141" s="1130"/>
      <c r="AJ141" s="1130"/>
      <c r="AK141" s="1130"/>
      <c r="AL141" s="1130"/>
      <c r="AM141" s="1130"/>
      <c r="AN141" s="1130"/>
      <c r="AO141" s="1130"/>
      <c r="AP141" s="1130"/>
      <c r="AQ141" s="1130"/>
      <c r="AR141" s="1130"/>
      <c r="AS141" s="1130"/>
      <c r="AT141" s="1130"/>
      <c r="AU141" s="1130"/>
      <c r="AV141" s="1130"/>
      <c r="AW141" s="1130"/>
      <c r="AX141" s="1130"/>
      <c r="AY141" s="1130"/>
      <c r="AZ141" s="1130"/>
      <c r="BA141" s="1130"/>
      <c r="BB141" s="1130"/>
      <c r="BC141" s="1130"/>
      <c r="BD141" s="1130"/>
      <c r="BE141" s="1130"/>
      <c r="BF141" s="1130"/>
      <c r="BG141" s="1130"/>
      <c r="BH141" s="1130"/>
      <c r="BI141" s="1130"/>
      <c r="BJ141" s="1130"/>
      <c r="BK141" s="1130"/>
      <c r="BL141" s="1130"/>
      <c r="BM141" s="1130"/>
      <c r="BN141" s="1130"/>
      <c r="BO141" s="1130"/>
      <c r="BP141" s="1130"/>
      <c r="BQ141" s="1130"/>
      <c r="BR141" s="1130"/>
      <c r="BS141" s="1130"/>
      <c r="BT141" s="1130"/>
      <c r="BU141" s="1130"/>
      <c r="BV141" s="1130"/>
      <c r="BW141" s="1130"/>
      <c r="BX141" s="1130"/>
      <c r="BY141" s="1130"/>
      <c r="BZ141" s="1130"/>
      <c r="CA141" s="1130"/>
      <c r="CB141" s="1130"/>
      <c r="CC141" s="1130"/>
      <c r="CD141" s="1130"/>
      <c r="CE141" s="1130"/>
      <c r="CF141" s="1130"/>
      <c r="CG141" s="1130"/>
      <c r="CH141" s="1130"/>
      <c r="CI141" s="1130"/>
      <c r="CJ141" s="1130"/>
      <c r="CK141" s="1130"/>
      <c r="CL141" s="1130"/>
      <c r="CM141" s="1130"/>
      <c r="CN141" s="1130"/>
      <c r="CO141" s="1130"/>
      <c r="CP141" s="1130"/>
      <c r="CQ141" s="1130"/>
      <c r="CR141" s="1130"/>
      <c r="CS141" s="1130"/>
      <c r="CT141" s="1130"/>
      <c r="CU141" s="1130"/>
      <c r="CV141" s="1130"/>
      <c r="CW141" s="1130"/>
      <c r="CX141" s="1130"/>
      <c r="CY141" s="1130"/>
      <c r="CZ141" s="1130"/>
      <c r="DA141" s="1130"/>
      <c r="DB141" s="1130"/>
      <c r="DC141" s="1130"/>
      <c r="DD141" s="1130"/>
      <c r="DE141" s="1130"/>
      <c r="DF141" s="1130"/>
      <c r="DG141" s="1130"/>
      <c r="DH141" s="1130"/>
      <c r="DI141" s="1130"/>
      <c r="DJ141" s="1130"/>
      <c r="DK141" s="1130"/>
      <c r="DL141" s="966"/>
      <c r="DM141" s="986">
        <f t="shared" si="111"/>
        <v>0</v>
      </c>
      <c r="DN141" s="966">
        <f t="shared" si="108"/>
        <v>0</v>
      </c>
      <c r="DO141" s="963">
        <f t="shared" si="109"/>
        <v>0</v>
      </c>
      <c r="DP141" s="966" t="e">
        <f t="array" ref="DP141">INDEX($DP$14:$DS$21,MATCH(DM141&amp;DN141&amp;DO141,$DP$14:$DP$21&amp;$DQ$14:$DQ$21&amp;$DR$14:$DR$21,0),4)</f>
        <v>#N/A</v>
      </c>
      <c r="DQ141" s="991">
        <f>COUNTIFS(L139:L158,$EO$13,DM139:DM158,$EL$14,R139:R158,$EP$8,Q139:Q158,$ER$7)</f>
        <v>0</v>
      </c>
      <c r="DR141" s="992">
        <f>COUNTIFS(L139:L158,$EO$13,DM139:DM158,$EL$14,R139:R158,$EP$8)-DQ141</f>
        <v>0</v>
      </c>
      <c r="DS141" s="992">
        <f>COUNTIFS(L139:L158,$EO$14,DM139:DM158,$EL$14,R139:R158,$EP$8,Q139:Q158,$ER$7)</f>
        <v>0</v>
      </c>
      <c r="DT141" s="993">
        <f>COUNTIFS(L139:L158,$EO$14,DM139:DM158,$EL$14,R139:R158,$EP$8)-DS141</f>
        <v>0</v>
      </c>
      <c r="DU141" s="991">
        <f>COUNTIFS(M139:M158,$EO$13,DM139:DM158,$EL$14,R139:R158,$EP$8,Q139:Q158,$ER$7)</f>
        <v>0</v>
      </c>
      <c r="DV141" s="992">
        <f>COUNTIFS(M139:M158,$EO$13,DM139:DM158,$EL$14,R139:R158,$EP$8)-DU141</f>
        <v>0</v>
      </c>
      <c r="DW141" s="992">
        <f>COUNTIFS(M139:M158,$EO$14,DM139:DM158,$EL$14,R139:R158,$EP$8,Q139:Q158,$ER$7)</f>
        <v>0</v>
      </c>
      <c r="DX141" s="993">
        <f>COUNTIFS(M139:M158,$EO$14,DM139:DM158,$EL$14,R139:R158,$EP$8)-DW141</f>
        <v>0</v>
      </c>
      <c r="DY141" s="991">
        <f>COUNTIFS($N139:$N158,$EO$13,$DM139:$DM158,$EL$14,$R139:$R158,$EP$8,$Q139:$Q158,$ER$7)</f>
        <v>0</v>
      </c>
      <c r="DZ141" s="992">
        <f>COUNTIFS($N139:$N158,$EO$13,$DM139:$DM158,$EL$14,$R139:$R158,$EP$8)-DY141</f>
        <v>0</v>
      </c>
      <c r="EA141" s="992">
        <f>COUNTIFS($N139:$N158,$EO$14,$DM139:$DM158,$EL$14,$R139:$R158,$EP$8,$Q139:$Q158,$ER$7)</f>
        <v>0</v>
      </c>
      <c r="EB141" s="993">
        <f>COUNTIFS($N139:$N158,$EO$14,$DM139:$DM158,$EL$14,$R139:$R158,$EP$8)-EA141</f>
        <v>0</v>
      </c>
      <c r="EC141" s="991">
        <f>COUNTIFS($O139:$O158,$EO$13,$DM139:$DM158,$EL$14,$R139:$R158,$EP$8,$Q139:$Q158,$ER$7)</f>
        <v>0</v>
      </c>
      <c r="ED141" s="992">
        <f>COUNTIFS($O139:$O158,$EO$13,$DM139:$DM158,$EL$14,$R139:$R158,$EP$8)-EC141</f>
        <v>0</v>
      </c>
      <c r="EE141" s="992">
        <f>COUNTIFS($O139:$O158,$EO$14,$DM139:$DM158,$EL$14,$R139:$R158,$EP$8,$Q139:$Q158,$ER$7)</f>
        <v>0</v>
      </c>
      <c r="EF141" s="993">
        <f>COUNTIFS($O139:$O158,$EO$14,$DM139:$DM158,$EL$14,$R139:$R158,$EP$8)-EE141</f>
        <v>0</v>
      </c>
      <c r="EG141" s="991">
        <f>COUNTIFS($P139:$P158,$EO$13,$DM139:$DM158,$EL$14,$R139:$R158,$EP$8,$Q139:$Q158,$ER$7)</f>
        <v>0</v>
      </c>
      <c r="EH141" s="992">
        <f>COUNTIFS($P139:$P158,$EO$13,$DM139:$DM158,$EL$14,$R139:$R158,$EP$8)-EG141</f>
        <v>0</v>
      </c>
      <c r="EI141" s="992">
        <f>COUNTIFS($P139:$P158,$EO$14,$DM139:$DM158,$EL$14,$R139:$R158,$EP$8,$Q139:$Q158,$ER$7)</f>
        <v>0</v>
      </c>
      <c r="EJ141" s="993">
        <f>COUNTIFS($P139:$P158,$EO$14,$DM139:$DM158,$EL$14,$R139:$R158,$EP$8)-EI141</f>
        <v>0</v>
      </c>
      <c r="EK141" s="980" t="s">
        <v>747</v>
      </c>
      <c r="EL141" s="966"/>
      <c r="EM141" s="964"/>
      <c r="EN141" s="989">
        <f>COUNTIFS(J139:J158,$EL$22,K139:K158,"&lt;5",H139:H158,$DS$14)</f>
        <v>0</v>
      </c>
      <c r="EO141" s="989">
        <f>COUNTIFS(J139:J158,$EL$22,K139:K158,"&lt;5",I139:I158,$DS$14)</f>
        <v>0</v>
      </c>
      <c r="EP141" s="963"/>
      <c r="EQ141" s="964"/>
      <c r="ER141" s="964"/>
      <c r="ES141" s="964"/>
      <c r="ET141" s="964"/>
    </row>
    <row r="142" spans="4:152" s="990" customFormat="1" ht="51" customHeight="1">
      <c r="D142" s="1132">
        <v>4</v>
      </c>
      <c r="E142" s="1696"/>
      <c r="F142" s="1697"/>
      <c r="G142" s="1698"/>
      <c r="H142" s="1128"/>
      <c r="I142" s="1136"/>
      <c r="J142" s="1129"/>
      <c r="K142" s="1137"/>
      <c r="L142" s="1128"/>
      <c r="M142" s="1128"/>
      <c r="N142" s="1128"/>
      <c r="O142" s="1128"/>
      <c r="P142" s="1128"/>
      <c r="Q142" s="1259"/>
      <c r="R142" s="1273"/>
      <c r="S142" s="1262"/>
      <c r="T142" s="1130"/>
      <c r="U142" s="1132">
        <v>4</v>
      </c>
      <c r="V142" s="1128"/>
      <c r="W142" s="1128"/>
      <c r="X142" s="1128"/>
      <c r="Y142" s="1128"/>
      <c r="Z142" s="1131"/>
      <c r="AA142" s="1130"/>
      <c r="AB142" s="1130"/>
      <c r="AC142" s="1130"/>
      <c r="AD142" s="1130"/>
      <c r="AE142" s="1130"/>
      <c r="AF142" s="1130"/>
      <c r="AG142" s="1130"/>
      <c r="AH142" s="1130"/>
      <c r="AI142" s="1130"/>
      <c r="AJ142" s="1130"/>
      <c r="AK142" s="1130"/>
      <c r="AL142" s="1130"/>
      <c r="AM142" s="1130"/>
      <c r="AN142" s="1130"/>
      <c r="AO142" s="1130"/>
      <c r="AP142" s="1130"/>
      <c r="AQ142" s="1130"/>
      <c r="AR142" s="1130"/>
      <c r="AS142" s="1130"/>
      <c r="AT142" s="1130"/>
      <c r="AU142" s="1130"/>
      <c r="AV142" s="1130"/>
      <c r="AW142" s="1130"/>
      <c r="AX142" s="1130"/>
      <c r="AY142" s="1130"/>
      <c r="AZ142" s="1130"/>
      <c r="BA142" s="1130"/>
      <c r="BB142" s="1130"/>
      <c r="BC142" s="1130"/>
      <c r="BD142" s="1130"/>
      <c r="BE142" s="1130"/>
      <c r="BF142" s="1130"/>
      <c r="BG142" s="1130"/>
      <c r="BH142" s="1130"/>
      <c r="BI142" s="1130"/>
      <c r="BJ142" s="1130"/>
      <c r="BK142" s="1130"/>
      <c r="BL142" s="1130"/>
      <c r="BM142" s="1130"/>
      <c r="BN142" s="1130"/>
      <c r="BO142" s="1130"/>
      <c r="BP142" s="1130"/>
      <c r="BQ142" s="1130"/>
      <c r="BR142" s="1130"/>
      <c r="BS142" s="1130"/>
      <c r="BT142" s="1130"/>
      <c r="BU142" s="1130"/>
      <c r="BV142" s="1130"/>
      <c r="BW142" s="1130"/>
      <c r="BX142" s="1130"/>
      <c r="BY142" s="1130"/>
      <c r="BZ142" s="1130"/>
      <c r="CA142" s="1130"/>
      <c r="CB142" s="1130"/>
      <c r="CC142" s="1130"/>
      <c r="CD142" s="1130"/>
      <c r="CE142" s="1130"/>
      <c r="CF142" s="1130"/>
      <c r="CG142" s="1130"/>
      <c r="CH142" s="1130"/>
      <c r="CI142" s="1130"/>
      <c r="CJ142" s="1130"/>
      <c r="CK142" s="1130"/>
      <c r="CL142" s="1130"/>
      <c r="CM142" s="1130"/>
      <c r="CN142" s="1130"/>
      <c r="CO142" s="1130"/>
      <c r="CP142" s="1130"/>
      <c r="CQ142" s="1130"/>
      <c r="CR142" s="1130"/>
      <c r="CS142" s="1130"/>
      <c r="CT142" s="1130"/>
      <c r="CU142" s="1130"/>
      <c r="CV142" s="1130"/>
      <c r="CW142" s="1130"/>
      <c r="CX142" s="1130"/>
      <c r="CY142" s="1130"/>
      <c r="CZ142" s="1130"/>
      <c r="DA142" s="1130"/>
      <c r="DB142" s="1130"/>
      <c r="DC142" s="1130"/>
      <c r="DD142" s="1130"/>
      <c r="DE142" s="1130"/>
      <c r="DF142" s="1130"/>
      <c r="DG142" s="1130"/>
      <c r="DH142" s="1130"/>
      <c r="DI142" s="1130"/>
      <c r="DJ142" s="1130"/>
      <c r="DK142" s="1130"/>
      <c r="DL142" s="966"/>
      <c r="DM142" s="986">
        <f t="shared" si="111"/>
        <v>0</v>
      </c>
      <c r="DN142" s="966">
        <f t="shared" si="108"/>
        <v>0</v>
      </c>
      <c r="DO142" s="963">
        <f t="shared" si="109"/>
        <v>0</v>
      </c>
      <c r="DP142" s="966" t="e">
        <f t="array" ref="DP142">INDEX($DP$14:$DS$21,MATCH(DM142&amp;DN142&amp;DO142,$DP$14:$DP$21&amp;$DQ$14:$DQ$21&amp;$DR$14:$DR$21,0),4)</f>
        <v>#N/A</v>
      </c>
      <c r="DQ142" s="994">
        <f>SUM(DQ139:DQ141)</f>
        <v>0</v>
      </c>
      <c r="DR142" s="963">
        <f>SUM(DR139:DR141)</f>
        <v>0</v>
      </c>
      <c r="DS142" s="963">
        <f>SUM(DS139:DS141)</f>
        <v>0</v>
      </c>
      <c r="DT142" s="988">
        <f>SUM(DT139:DT141)</f>
        <v>0</v>
      </c>
      <c r="DU142" s="994">
        <f>SUM(DU139:DU141)</f>
        <v>0</v>
      </c>
      <c r="DV142" s="963">
        <f>SUM(DV137:DV141)</f>
        <v>0</v>
      </c>
      <c r="DW142" s="963">
        <f>SUM(DW137:DW141)</f>
        <v>0</v>
      </c>
      <c r="DX142" s="988">
        <f>SUM(DX139:DX141)</f>
        <v>0</v>
      </c>
      <c r="DY142" s="994">
        <f t="shared" ref="DY142" si="112">SUM(DY139:DY141)</f>
        <v>0</v>
      </c>
      <c r="DZ142" s="963">
        <f t="shared" ref="DZ142" si="113">SUM(DZ137:DZ141)</f>
        <v>0</v>
      </c>
      <c r="EA142" s="963">
        <f t="shared" ref="EA142" si="114">SUM(EA137:EA141)</f>
        <v>0</v>
      </c>
      <c r="EB142" s="988">
        <f t="shared" ref="EB142" si="115">SUM(EB139:EB141)</f>
        <v>0</v>
      </c>
      <c r="EC142" s="994">
        <f>SUM(EC139:EC141)</f>
        <v>0</v>
      </c>
      <c r="ED142" s="963">
        <f>SUM(ED137:ED141)</f>
        <v>0</v>
      </c>
      <c r="EE142" s="963">
        <f>SUM(EE137:EE141)</f>
        <v>0</v>
      </c>
      <c r="EF142" s="988">
        <f>SUM(EF139:EF141)</f>
        <v>0</v>
      </c>
      <c r="EG142" s="994">
        <f>SUM(EG139:EG141)</f>
        <v>0</v>
      </c>
      <c r="EH142" s="963">
        <f>SUM(EH137:EH141)</f>
        <v>0</v>
      </c>
      <c r="EI142" s="963">
        <f>SUM(EI137:EI141)</f>
        <v>0</v>
      </c>
      <c r="EJ142" s="988">
        <f>SUM(EJ139:EJ141)</f>
        <v>0</v>
      </c>
      <c r="EK142" s="980"/>
      <c r="EL142" s="966"/>
      <c r="EM142" s="964"/>
      <c r="EN142" s="989">
        <f>SUM(EN139:EN141)</f>
        <v>0</v>
      </c>
      <c r="EO142" s="989">
        <f>SUM(EO139:EO141)</f>
        <v>0</v>
      </c>
      <c r="EP142" s="963"/>
      <c r="EQ142" s="964"/>
      <c r="ER142" s="964"/>
      <c r="ES142" s="964"/>
      <c r="ET142" s="964"/>
    </row>
    <row r="143" spans="4:152" s="990" customFormat="1" ht="51" customHeight="1">
      <c r="D143" s="1132">
        <v>5</v>
      </c>
      <c r="E143" s="1696"/>
      <c r="F143" s="1697"/>
      <c r="G143" s="1698"/>
      <c r="H143" s="1128"/>
      <c r="I143" s="1136"/>
      <c r="J143" s="1129"/>
      <c r="K143" s="1137"/>
      <c r="L143" s="1128"/>
      <c r="M143" s="1128"/>
      <c r="N143" s="1128"/>
      <c r="O143" s="1128"/>
      <c r="P143" s="1128"/>
      <c r="Q143" s="1259"/>
      <c r="R143" s="1273"/>
      <c r="S143" s="1262"/>
      <c r="T143" s="1138"/>
      <c r="U143" s="1132">
        <v>5</v>
      </c>
      <c r="V143" s="1128"/>
      <c r="W143" s="1128"/>
      <c r="X143" s="1128"/>
      <c r="Y143" s="1128"/>
      <c r="Z143" s="1131"/>
      <c r="AA143" s="1130"/>
      <c r="AB143" s="1130"/>
      <c r="AC143" s="1130"/>
      <c r="AD143" s="1130"/>
      <c r="AE143" s="1130"/>
      <c r="AF143" s="1130"/>
      <c r="AG143" s="1130"/>
      <c r="AH143" s="1130"/>
      <c r="AI143" s="1130"/>
      <c r="AJ143" s="1130"/>
      <c r="AK143" s="1130"/>
      <c r="AL143" s="1130"/>
      <c r="AM143" s="1130"/>
      <c r="AN143" s="1130"/>
      <c r="AO143" s="1130"/>
      <c r="AP143" s="1130"/>
      <c r="AQ143" s="1130"/>
      <c r="AR143" s="1130"/>
      <c r="AS143" s="1130"/>
      <c r="AT143" s="1130"/>
      <c r="AU143" s="1130"/>
      <c r="AV143" s="1130"/>
      <c r="AW143" s="1130"/>
      <c r="AX143" s="1130"/>
      <c r="AY143" s="1130"/>
      <c r="AZ143" s="1130"/>
      <c r="BA143" s="1130"/>
      <c r="BB143" s="1130"/>
      <c r="BC143" s="1130"/>
      <c r="BD143" s="1130"/>
      <c r="BE143" s="1130"/>
      <c r="BF143" s="1130"/>
      <c r="BG143" s="1130"/>
      <c r="BH143" s="1130"/>
      <c r="BI143" s="1130"/>
      <c r="BJ143" s="1130"/>
      <c r="BK143" s="1130"/>
      <c r="BL143" s="1130"/>
      <c r="BM143" s="1130"/>
      <c r="BN143" s="1130"/>
      <c r="BO143" s="1130"/>
      <c r="BP143" s="1130"/>
      <c r="BQ143" s="1130"/>
      <c r="BR143" s="1130"/>
      <c r="BS143" s="1130"/>
      <c r="BT143" s="1130"/>
      <c r="BU143" s="1130"/>
      <c r="BV143" s="1130"/>
      <c r="BW143" s="1130"/>
      <c r="BX143" s="1130"/>
      <c r="BY143" s="1130"/>
      <c r="BZ143" s="1130"/>
      <c r="CA143" s="1130"/>
      <c r="CB143" s="1130"/>
      <c r="CC143" s="1130"/>
      <c r="CD143" s="1130"/>
      <c r="CE143" s="1130"/>
      <c r="CF143" s="1130"/>
      <c r="CG143" s="1130"/>
      <c r="CH143" s="1130"/>
      <c r="CI143" s="1130"/>
      <c r="CJ143" s="1130"/>
      <c r="CK143" s="1130"/>
      <c r="CL143" s="1130"/>
      <c r="CM143" s="1130"/>
      <c r="CN143" s="1130"/>
      <c r="CO143" s="1130"/>
      <c r="CP143" s="1130"/>
      <c r="CQ143" s="1130"/>
      <c r="CR143" s="1130"/>
      <c r="CS143" s="1130"/>
      <c r="CT143" s="1130"/>
      <c r="CU143" s="1130"/>
      <c r="CV143" s="1130"/>
      <c r="CW143" s="1130"/>
      <c r="CX143" s="1130"/>
      <c r="CY143" s="1130"/>
      <c r="CZ143" s="1130"/>
      <c r="DA143" s="1130"/>
      <c r="DB143" s="1130"/>
      <c r="DC143" s="1130"/>
      <c r="DD143" s="1130"/>
      <c r="DE143" s="1130"/>
      <c r="DF143" s="1130"/>
      <c r="DG143" s="1130"/>
      <c r="DH143" s="1130"/>
      <c r="DI143" s="1130"/>
      <c r="DJ143" s="1130"/>
      <c r="DK143" s="1130"/>
      <c r="DL143" s="966"/>
      <c r="DM143" s="986">
        <f t="shared" si="111"/>
        <v>0</v>
      </c>
      <c r="DN143" s="966">
        <f t="shared" si="108"/>
        <v>0</v>
      </c>
      <c r="DO143" s="963">
        <f t="shared" si="109"/>
        <v>0</v>
      </c>
      <c r="DP143" s="966" t="e">
        <f t="array" ref="DP143">INDEX($DP$14:$DS$21,MATCH(DM143&amp;DN143&amp;DO143,$DP$14:$DP$21&amp;$DQ$14:$DQ$21&amp;$DR$14:$DR$21,0),4)</f>
        <v>#N/A</v>
      </c>
      <c r="DQ143" s="1722">
        <f>SUM(DQ142:DT142)</f>
        <v>0</v>
      </c>
      <c r="DR143" s="1723"/>
      <c r="DS143" s="1723"/>
      <c r="DT143" s="1724"/>
      <c r="DU143" s="1722">
        <f>SUM(DU142:DX142)</f>
        <v>0</v>
      </c>
      <c r="DV143" s="1723"/>
      <c r="DW143" s="1723"/>
      <c r="DX143" s="1724"/>
      <c r="DY143" s="1722">
        <f t="shared" ref="DY143" si="116">SUM(DY142:EB142)</f>
        <v>0</v>
      </c>
      <c r="DZ143" s="1723"/>
      <c r="EA143" s="1723"/>
      <c r="EB143" s="1724"/>
      <c r="EC143" s="1722">
        <f>SUM(EC142:EF142)</f>
        <v>0</v>
      </c>
      <c r="ED143" s="1723"/>
      <c r="EE143" s="1723"/>
      <c r="EF143" s="1724"/>
      <c r="EG143" s="1722">
        <f>SUM(EG142:EJ142)</f>
        <v>0</v>
      </c>
      <c r="EH143" s="1723"/>
      <c r="EI143" s="1723"/>
      <c r="EJ143" s="1724"/>
      <c r="EK143" s="964"/>
      <c r="EL143" s="966"/>
      <c r="EM143" s="966"/>
      <c r="EN143" s="964"/>
      <c r="EO143" s="964"/>
      <c r="EP143" s="963"/>
      <c r="EQ143" s="964"/>
      <c r="ER143" s="964"/>
      <c r="ES143" s="964"/>
      <c r="ET143" s="964"/>
    </row>
    <row r="144" spans="4:152" s="990" customFormat="1" ht="51" customHeight="1">
      <c r="D144" s="1132">
        <v>6</v>
      </c>
      <c r="E144" s="1696"/>
      <c r="F144" s="1697"/>
      <c r="G144" s="1698"/>
      <c r="H144" s="1128"/>
      <c r="I144" s="1136"/>
      <c r="J144" s="1129"/>
      <c r="K144" s="1137"/>
      <c r="L144" s="1128"/>
      <c r="M144" s="1128"/>
      <c r="N144" s="1128"/>
      <c r="O144" s="1128"/>
      <c r="P144" s="1128"/>
      <c r="Q144" s="1259"/>
      <c r="R144" s="1273"/>
      <c r="S144" s="1262"/>
      <c r="T144" s="1130"/>
      <c r="U144" s="1132">
        <v>6</v>
      </c>
      <c r="V144" s="1128"/>
      <c r="W144" s="1128"/>
      <c r="X144" s="1128"/>
      <c r="Y144" s="1128"/>
      <c r="Z144" s="1131"/>
      <c r="AA144" s="1130"/>
      <c r="AB144" s="1130"/>
      <c r="AC144" s="1130"/>
      <c r="AD144" s="1130"/>
      <c r="AE144" s="1130"/>
      <c r="AF144" s="1130"/>
      <c r="AG144" s="1130"/>
      <c r="AH144" s="1130"/>
      <c r="AI144" s="1130"/>
      <c r="AJ144" s="1130"/>
      <c r="AK144" s="1130"/>
      <c r="AL144" s="1130"/>
      <c r="AM144" s="1130"/>
      <c r="AN144" s="1130"/>
      <c r="AO144" s="1130"/>
      <c r="AP144" s="1130"/>
      <c r="AQ144" s="1130"/>
      <c r="AR144" s="1130"/>
      <c r="AS144" s="1130"/>
      <c r="AT144" s="1130"/>
      <c r="AU144" s="1130"/>
      <c r="AV144" s="1130"/>
      <c r="AW144" s="1130"/>
      <c r="AX144" s="1130"/>
      <c r="AY144" s="1130"/>
      <c r="AZ144" s="1130"/>
      <c r="BA144" s="1130"/>
      <c r="BB144" s="1130"/>
      <c r="BC144" s="1130"/>
      <c r="BD144" s="1130"/>
      <c r="BE144" s="1130"/>
      <c r="BF144" s="1130"/>
      <c r="BG144" s="1130"/>
      <c r="BH144" s="1130"/>
      <c r="BI144" s="1130"/>
      <c r="BJ144" s="1130"/>
      <c r="BK144" s="1130"/>
      <c r="BL144" s="1130"/>
      <c r="BM144" s="1130"/>
      <c r="BN144" s="1130"/>
      <c r="BO144" s="1130"/>
      <c r="BP144" s="1130"/>
      <c r="BQ144" s="1130"/>
      <c r="BR144" s="1130"/>
      <c r="BS144" s="1130"/>
      <c r="BT144" s="1130"/>
      <c r="BU144" s="1130"/>
      <c r="BV144" s="1130"/>
      <c r="BW144" s="1130"/>
      <c r="BX144" s="1130"/>
      <c r="BY144" s="1130"/>
      <c r="BZ144" s="1130"/>
      <c r="CA144" s="1130"/>
      <c r="CB144" s="1130"/>
      <c r="CC144" s="1130"/>
      <c r="CD144" s="1130"/>
      <c r="CE144" s="1130"/>
      <c r="CF144" s="1130"/>
      <c r="CG144" s="1130"/>
      <c r="CH144" s="1130"/>
      <c r="CI144" s="1130"/>
      <c r="CJ144" s="1130"/>
      <c r="CK144" s="1130"/>
      <c r="CL144" s="1130"/>
      <c r="CM144" s="1130"/>
      <c r="CN144" s="1130"/>
      <c r="CO144" s="1130"/>
      <c r="CP144" s="1130"/>
      <c r="CQ144" s="1130"/>
      <c r="CR144" s="1130"/>
      <c r="CS144" s="1130"/>
      <c r="CT144" s="1130"/>
      <c r="CU144" s="1130"/>
      <c r="CV144" s="1130"/>
      <c r="CW144" s="1130"/>
      <c r="CX144" s="1130"/>
      <c r="CY144" s="1130"/>
      <c r="CZ144" s="1130"/>
      <c r="DA144" s="1130"/>
      <c r="DB144" s="1130"/>
      <c r="DC144" s="1130"/>
      <c r="DD144" s="1130"/>
      <c r="DE144" s="1130"/>
      <c r="DF144" s="1130"/>
      <c r="DG144" s="1130"/>
      <c r="DH144" s="1130"/>
      <c r="DI144" s="1130"/>
      <c r="DJ144" s="1130"/>
      <c r="DK144" s="1130"/>
      <c r="DL144" s="966"/>
      <c r="DM144" s="986">
        <f t="shared" si="111"/>
        <v>0</v>
      </c>
      <c r="DN144" s="966">
        <f t="shared" si="108"/>
        <v>0</v>
      </c>
      <c r="DO144" s="963">
        <f t="shared" si="109"/>
        <v>0</v>
      </c>
      <c r="DP144" s="966" t="e">
        <f t="array" ref="DP144">INDEX($DP$14:$DS$21,MATCH(DM144&amp;DN144&amp;DO144,$DP$14:$DP$21&amp;$DQ$14:$DQ$21&amp;$DR$14:$DR$21,0),4)</f>
        <v>#N/A</v>
      </c>
      <c r="DQ144" s="995">
        <f>COUNTIFS(H139:H158,$EQ$14,DM139:DM158,$EL$14,Q139:Q158,$ER$7)</f>
        <v>0</v>
      </c>
      <c r="DR144" s="996">
        <f>COUNTIFS(I139:I158,$EQ$14,DM139:DM158,$EL$14,Q139:Q158,$ER$7)</f>
        <v>0</v>
      </c>
      <c r="DS144" s="996">
        <f>COUNTIFS(H139:H158,$EQ$14,DM139:DM158,$EL$14)-DQ144</f>
        <v>0</v>
      </c>
      <c r="DT144" s="997">
        <f>COUNTIFS(I139:I158,$EQ$14,DM139:DM158,$EL$14)-DR144</f>
        <v>0</v>
      </c>
      <c r="DU144" s="998"/>
      <c r="DV144" s="999"/>
      <c r="DW144" s="980"/>
      <c r="DX144" s="1000"/>
      <c r="DY144" s="998"/>
      <c r="DZ144" s="999"/>
      <c r="EA144" s="980"/>
      <c r="EB144" s="1000"/>
      <c r="EC144" s="998"/>
      <c r="ED144" s="999"/>
      <c r="EE144" s="980"/>
      <c r="EF144" s="1000"/>
      <c r="EG144" s="998"/>
      <c r="EH144" s="999"/>
      <c r="EI144" s="980"/>
      <c r="EJ144" s="1000"/>
      <c r="EK144" s="964"/>
      <c r="EL144" s="966"/>
      <c r="EM144" s="966"/>
      <c r="EN144" s="964"/>
      <c r="EO144" s="964"/>
      <c r="EP144" s="963"/>
      <c r="EQ144" s="964"/>
      <c r="ER144" s="964"/>
      <c r="ES144" s="964"/>
      <c r="ET144" s="964"/>
    </row>
    <row r="145" spans="4:150" s="990" customFormat="1" ht="51" customHeight="1">
      <c r="D145" s="1132">
        <v>7</v>
      </c>
      <c r="E145" s="1696"/>
      <c r="F145" s="1697"/>
      <c r="G145" s="1698"/>
      <c r="H145" s="1128"/>
      <c r="I145" s="1136"/>
      <c r="J145" s="1129"/>
      <c r="K145" s="1137"/>
      <c r="L145" s="1128"/>
      <c r="M145" s="1128"/>
      <c r="N145" s="1128"/>
      <c r="O145" s="1128"/>
      <c r="P145" s="1128"/>
      <c r="Q145" s="1259"/>
      <c r="R145" s="1273"/>
      <c r="S145" s="1262"/>
      <c r="T145" s="1130"/>
      <c r="U145" s="1132">
        <v>7</v>
      </c>
      <c r="V145" s="1128"/>
      <c r="W145" s="1128"/>
      <c r="X145" s="1128"/>
      <c r="Y145" s="1128"/>
      <c r="Z145" s="1131"/>
      <c r="AA145" s="1130"/>
      <c r="AB145" s="1130"/>
      <c r="AC145" s="1130"/>
      <c r="AD145" s="1130"/>
      <c r="AE145" s="1130"/>
      <c r="AF145" s="1130"/>
      <c r="AG145" s="1130"/>
      <c r="AH145" s="1130"/>
      <c r="AI145" s="1130"/>
      <c r="AJ145" s="1130"/>
      <c r="AK145" s="1130"/>
      <c r="AL145" s="1130"/>
      <c r="AM145" s="1130"/>
      <c r="AN145" s="1130"/>
      <c r="AO145" s="1130"/>
      <c r="AP145" s="1130"/>
      <c r="AQ145" s="1130"/>
      <c r="AR145" s="1130"/>
      <c r="AS145" s="1130"/>
      <c r="AT145" s="1130"/>
      <c r="AU145" s="1130"/>
      <c r="AV145" s="1130"/>
      <c r="AW145" s="1130"/>
      <c r="AX145" s="1130"/>
      <c r="AY145" s="1130"/>
      <c r="AZ145" s="1130"/>
      <c r="BA145" s="1130"/>
      <c r="BB145" s="1130"/>
      <c r="BC145" s="1130"/>
      <c r="BD145" s="1130"/>
      <c r="BE145" s="1130"/>
      <c r="BF145" s="1130"/>
      <c r="BG145" s="1130"/>
      <c r="BH145" s="1130"/>
      <c r="BI145" s="1130"/>
      <c r="BJ145" s="1130"/>
      <c r="BK145" s="1130"/>
      <c r="BL145" s="1130"/>
      <c r="BM145" s="1130"/>
      <c r="BN145" s="1130"/>
      <c r="BO145" s="1130"/>
      <c r="BP145" s="1130"/>
      <c r="BQ145" s="1130"/>
      <c r="BR145" s="1130"/>
      <c r="BS145" s="1130"/>
      <c r="BT145" s="1130"/>
      <c r="BU145" s="1130"/>
      <c r="BV145" s="1130"/>
      <c r="BW145" s="1130"/>
      <c r="BX145" s="1130"/>
      <c r="BY145" s="1130"/>
      <c r="BZ145" s="1130"/>
      <c r="CA145" s="1130"/>
      <c r="CB145" s="1130"/>
      <c r="CC145" s="1130"/>
      <c r="CD145" s="1130"/>
      <c r="CE145" s="1130"/>
      <c r="CF145" s="1130"/>
      <c r="CG145" s="1130"/>
      <c r="CH145" s="1130"/>
      <c r="CI145" s="1130"/>
      <c r="CJ145" s="1130"/>
      <c r="CK145" s="1130"/>
      <c r="CL145" s="1130"/>
      <c r="CM145" s="1130"/>
      <c r="CN145" s="1130"/>
      <c r="CO145" s="1130"/>
      <c r="CP145" s="1130"/>
      <c r="CQ145" s="1130"/>
      <c r="CR145" s="1130"/>
      <c r="CS145" s="1130"/>
      <c r="CT145" s="1130"/>
      <c r="CU145" s="1130"/>
      <c r="CV145" s="1130"/>
      <c r="CW145" s="1130"/>
      <c r="CX145" s="1130"/>
      <c r="CY145" s="1130"/>
      <c r="CZ145" s="1130"/>
      <c r="DA145" s="1130"/>
      <c r="DB145" s="1130"/>
      <c r="DC145" s="1130"/>
      <c r="DD145" s="1130"/>
      <c r="DE145" s="1130"/>
      <c r="DF145" s="1130"/>
      <c r="DG145" s="1130"/>
      <c r="DH145" s="1130"/>
      <c r="DI145" s="1130"/>
      <c r="DJ145" s="1130"/>
      <c r="DK145" s="1130"/>
      <c r="DL145" s="966"/>
      <c r="DM145" s="986">
        <f t="shared" si="111"/>
        <v>0</v>
      </c>
      <c r="DN145" s="966">
        <f t="shared" si="108"/>
        <v>0</v>
      </c>
      <c r="DO145" s="963">
        <f t="shared" si="109"/>
        <v>0</v>
      </c>
      <c r="DP145" s="966" t="e">
        <f t="array" ref="DP145">INDEX($DP$14:$DS$21,MATCH(DM145&amp;DN145&amp;DO145,$DP$14:$DP$21&amp;$DQ$14:$DQ$21&amp;$DR$14:$DR$21,0),4)</f>
        <v>#N/A</v>
      </c>
      <c r="DQ145" s="1001"/>
      <c r="DR145" s="966">
        <f>COUNTIFS(L139:L158,$EP$13,DM139:DM158,$EL$15)</f>
        <v>0</v>
      </c>
      <c r="DS145" s="966">
        <f>SUM(DR147:DT147)</f>
        <v>0</v>
      </c>
      <c r="DT145" s="988">
        <f>COUNTIFS(L139:L158,$EP$15,DM139:DM158,$EL$15)</f>
        <v>0</v>
      </c>
      <c r="DU145" s="987">
        <f>COUNTIFS(M139:M158,$EP$13,DM139:DM158,$EL$14)</f>
        <v>0</v>
      </c>
      <c r="DV145" s="966">
        <f>COUNTIFS(R139:R158,$EP$13,DM139:DM158,$EL$14)</f>
        <v>0</v>
      </c>
      <c r="DW145" s="966">
        <f>SUM(DV147:DX147)</f>
        <v>0</v>
      </c>
      <c r="DX145" s="988">
        <f>COUNTIFS(M139:M158,$EP$15,DM139:DM158,$EL$15)</f>
        <v>0</v>
      </c>
      <c r="DY145" s="987">
        <f>COUNTIFS($N139:$N158,$EP$13,$DM139:$DM158,$EL$14)</f>
        <v>0</v>
      </c>
      <c r="DZ145" s="966">
        <f>COUNTIFS($R139:$R158,$EP$13,$DM139:$DM158,$EL$14)</f>
        <v>0</v>
      </c>
      <c r="EA145" s="966">
        <f>SUM(DZ147:EB147)</f>
        <v>0</v>
      </c>
      <c r="EB145" s="988">
        <f>COUNTIFS($N139:$N158,$EP$15,$DM139:$DM158,$EL$15)</f>
        <v>0</v>
      </c>
      <c r="EC145" s="987">
        <f>COUNTIFS($O139:$O158,$EP$13,$DM139:$DM158,$EL$14)</f>
        <v>0</v>
      </c>
      <c r="ED145" s="966">
        <f>COUNTIFS($R139:$R158,$EP$13,$DM139:$DM158,$EL$14)</f>
        <v>0</v>
      </c>
      <c r="EE145" s="966">
        <f>SUM(ED147:EF147)</f>
        <v>0</v>
      </c>
      <c r="EF145" s="988">
        <f>COUNTIFS($O139:$O158,$EP$15,$DM139:$DM158,$EL$15)</f>
        <v>0</v>
      </c>
      <c r="EG145" s="987">
        <f>COUNTIFS($P139:$P158,$EP$13,$DM139:$DM158,$EL$14)</f>
        <v>0</v>
      </c>
      <c r="EH145" s="966">
        <f>COUNTIFS($R139:$R158,$EP$13,$DM139:$DM158,$EL$14)</f>
        <v>0</v>
      </c>
      <c r="EI145" s="966">
        <f t="shared" ref="EI145" si="117">SUM(EH147:EJ147)</f>
        <v>0</v>
      </c>
      <c r="EJ145" s="988">
        <f>COUNTIFS($P139:$P158,$EP$15,$DM139:$DM158,$EL$15)</f>
        <v>0</v>
      </c>
      <c r="EK145" s="1774" t="s">
        <v>532</v>
      </c>
      <c r="EL145" s="966"/>
      <c r="EM145" s="966"/>
      <c r="EN145" s="964"/>
      <c r="EO145" s="964"/>
      <c r="EP145" s="963"/>
      <c r="EQ145" s="964"/>
      <c r="ER145" s="964"/>
      <c r="ES145" s="964"/>
      <c r="ET145" s="964"/>
    </row>
    <row r="146" spans="4:150" s="990" customFormat="1" ht="51" customHeight="1">
      <c r="D146" s="1132">
        <v>8</v>
      </c>
      <c r="E146" s="1696"/>
      <c r="F146" s="1697"/>
      <c r="G146" s="1698"/>
      <c r="H146" s="1128"/>
      <c r="I146" s="1136"/>
      <c r="J146" s="1129"/>
      <c r="K146" s="1137"/>
      <c r="L146" s="1128"/>
      <c r="M146" s="1128"/>
      <c r="N146" s="1128"/>
      <c r="O146" s="1128"/>
      <c r="P146" s="1128"/>
      <c r="Q146" s="1259"/>
      <c r="R146" s="1273"/>
      <c r="S146" s="1262"/>
      <c r="T146" s="1130"/>
      <c r="U146" s="1132">
        <v>8</v>
      </c>
      <c r="V146" s="1128"/>
      <c r="W146" s="1128"/>
      <c r="X146" s="1128"/>
      <c r="Y146" s="1128"/>
      <c r="Z146" s="1131"/>
      <c r="AA146" s="1130"/>
      <c r="AB146" s="1130"/>
      <c r="AC146" s="1130"/>
      <c r="AD146" s="1130"/>
      <c r="AE146" s="1130"/>
      <c r="AF146" s="1130"/>
      <c r="AG146" s="1130"/>
      <c r="AH146" s="1130"/>
      <c r="AI146" s="1130"/>
      <c r="AJ146" s="1130"/>
      <c r="AK146" s="1130"/>
      <c r="AL146" s="1130"/>
      <c r="AM146" s="1130"/>
      <c r="AN146" s="1130"/>
      <c r="AO146" s="1130"/>
      <c r="AP146" s="1130"/>
      <c r="AQ146" s="1130"/>
      <c r="AR146" s="1130"/>
      <c r="AS146" s="1130"/>
      <c r="AT146" s="1130"/>
      <c r="AU146" s="1130"/>
      <c r="AV146" s="1130"/>
      <c r="AW146" s="1130"/>
      <c r="AX146" s="1130"/>
      <c r="AY146" s="1130"/>
      <c r="AZ146" s="1130"/>
      <c r="BA146" s="1130"/>
      <c r="BB146" s="1130"/>
      <c r="BC146" s="1130"/>
      <c r="BD146" s="1130"/>
      <c r="BE146" s="1130"/>
      <c r="BF146" s="1130"/>
      <c r="BG146" s="1130"/>
      <c r="BH146" s="1130"/>
      <c r="BI146" s="1130"/>
      <c r="BJ146" s="1130"/>
      <c r="BK146" s="1130"/>
      <c r="BL146" s="1130"/>
      <c r="BM146" s="1130"/>
      <c r="BN146" s="1130"/>
      <c r="BO146" s="1130"/>
      <c r="BP146" s="1130"/>
      <c r="BQ146" s="1130"/>
      <c r="BR146" s="1130"/>
      <c r="BS146" s="1130"/>
      <c r="BT146" s="1130"/>
      <c r="BU146" s="1130"/>
      <c r="BV146" s="1130"/>
      <c r="BW146" s="1130"/>
      <c r="BX146" s="1130"/>
      <c r="BY146" s="1130"/>
      <c r="BZ146" s="1130"/>
      <c r="CA146" s="1130"/>
      <c r="CB146" s="1130"/>
      <c r="CC146" s="1130"/>
      <c r="CD146" s="1130"/>
      <c r="CE146" s="1130"/>
      <c r="CF146" s="1130"/>
      <c r="CG146" s="1130"/>
      <c r="CH146" s="1130"/>
      <c r="CI146" s="1130"/>
      <c r="CJ146" s="1130"/>
      <c r="CK146" s="1130"/>
      <c r="CL146" s="1130"/>
      <c r="CM146" s="1130"/>
      <c r="CN146" s="1130"/>
      <c r="CO146" s="1130"/>
      <c r="CP146" s="1130"/>
      <c r="CQ146" s="1130"/>
      <c r="CR146" s="1130"/>
      <c r="CS146" s="1130"/>
      <c r="CT146" s="1130"/>
      <c r="CU146" s="1130"/>
      <c r="CV146" s="1130"/>
      <c r="CW146" s="1130"/>
      <c r="CX146" s="1130"/>
      <c r="CY146" s="1130"/>
      <c r="CZ146" s="1130"/>
      <c r="DA146" s="1130"/>
      <c r="DB146" s="1130"/>
      <c r="DC146" s="1130"/>
      <c r="DD146" s="1130"/>
      <c r="DE146" s="1130"/>
      <c r="DF146" s="1130"/>
      <c r="DG146" s="1130"/>
      <c r="DH146" s="1130"/>
      <c r="DI146" s="1130"/>
      <c r="DJ146" s="1130"/>
      <c r="DK146" s="1130"/>
      <c r="DL146" s="966"/>
      <c r="DM146" s="986">
        <f t="shared" si="111"/>
        <v>0</v>
      </c>
      <c r="DN146" s="966">
        <f t="shared" si="108"/>
        <v>0</v>
      </c>
      <c r="DO146" s="963">
        <f t="shared" si="109"/>
        <v>0</v>
      </c>
      <c r="DP146" s="966" t="e">
        <f t="array" ref="DP146">INDEX($DP$14:$DS$21,MATCH(DM146&amp;DN146&amp;DO146,$DP$14:$DP$21&amp;$DQ$14:$DQ$21&amp;$DR$14:$DR$21,0),4)</f>
        <v>#N/A</v>
      </c>
      <c r="DQ146" s="979"/>
      <c r="DR146" s="1002" t="s">
        <v>364</v>
      </c>
      <c r="DS146" s="977"/>
      <c r="DT146" s="978" t="s">
        <v>365</v>
      </c>
      <c r="DU146" s="979"/>
      <c r="DV146" s="1002" t="s">
        <v>364</v>
      </c>
      <c r="DW146" s="977"/>
      <c r="DX146" s="978" t="s">
        <v>365</v>
      </c>
      <c r="DY146" s="979"/>
      <c r="DZ146" s="1002" t="s">
        <v>364</v>
      </c>
      <c r="EA146" s="977"/>
      <c r="EB146" s="978" t="s">
        <v>365</v>
      </c>
      <c r="EC146" s="979"/>
      <c r="ED146" s="1002" t="s">
        <v>364</v>
      </c>
      <c r="EE146" s="977"/>
      <c r="EF146" s="978" t="s">
        <v>365</v>
      </c>
      <c r="EG146" s="979"/>
      <c r="EH146" s="1002" t="s">
        <v>364</v>
      </c>
      <c r="EI146" s="977"/>
      <c r="EJ146" s="978" t="s">
        <v>365</v>
      </c>
      <c r="EK146" s="1774"/>
      <c r="EL146" s="966"/>
      <c r="EM146" s="966"/>
      <c r="EN146" s="964"/>
      <c r="EO146" s="964"/>
      <c r="EP146" s="963"/>
      <c r="EQ146" s="964"/>
      <c r="ER146" s="964"/>
      <c r="ES146" s="964"/>
      <c r="ET146" s="964"/>
    </row>
    <row r="147" spans="4:150" s="990" customFormat="1" ht="51" customHeight="1">
      <c r="D147" s="1132">
        <v>9</v>
      </c>
      <c r="E147" s="1696"/>
      <c r="F147" s="1697"/>
      <c r="G147" s="1698"/>
      <c r="H147" s="1128"/>
      <c r="I147" s="1136"/>
      <c r="J147" s="1129"/>
      <c r="K147" s="1137"/>
      <c r="L147" s="1128"/>
      <c r="M147" s="1128"/>
      <c r="N147" s="1128"/>
      <c r="O147" s="1128"/>
      <c r="P147" s="1128"/>
      <c r="Q147" s="1259"/>
      <c r="R147" s="1273"/>
      <c r="S147" s="1262"/>
      <c r="T147" s="1130"/>
      <c r="U147" s="1132">
        <v>9</v>
      </c>
      <c r="V147" s="1128"/>
      <c r="W147" s="1128"/>
      <c r="X147" s="1128"/>
      <c r="Y147" s="1128"/>
      <c r="Z147" s="1131"/>
      <c r="AA147" s="1130"/>
      <c r="AB147" s="1130"/>
      <c r="AC147" s="1130"/>
      <c r="AD147" s="1130"/>
      <c r="AE147" s="1130"/>
      <c r="AF147" s="1130"/>
      <c r="AG147" s="1130"/>
      <c r="AH147" s="1130"/>
      <c r="AI147" s="1130"/>
      <c r="AJ147" s="1130"/>
      <c r="AK147" s="1130"/>
      <c r="AL147" s="1130"/>
      <c r="AM147" s="1130"/>
      <c r="AN147" s="1130"/>
      <c r="AO147" s="1130"/>
      <c r="AP147" s="1130"/>
      <c r="AQ147" s="1130"/>
      <c r="AR147" s="1130"/>
      <c r="AS147" s="1130"/>
      <c r="AT147" s="1130"/>
      <c r="AU147" s="1130"/>
      <c r="AV147" s="1130"/>
      <c r="AW147" s="1130"/>
      <c r="AX147" s="1130"/>
      <c r="AY147" s="1130"/>
      <c r="AZ147" s="1130"/>
      <c r="BA147" s="1130"/>
      <c r="BB147" s="1130"/>
      <c r="BC147" s="1130"/>
      <c r="BD147" s="1130"/>
      <c r="BE147" s="1130"/>
      <c r="BF147" s="1130"/>
      <c r="BG147" s="1130"/>
      <c r="BH147" s="1130"/>
      <c r="BI147" s="1130"/>
      <c r="BJ147" s="1130"/>
      <c r="BK147" s="1130"/>
      <c r="BL147" s="1130"/>
      <c r="BM147" s="1130"/>
      <c r="BN147" s="1130"/>
      <c r="BO147" s="1130"/>
      <c r="BP147" s="1130"/>
      <c r="BQ147" s="1130"/>
      <c r="BR147" s="1130"/>
      <c r="BS147" s="1130"/>
      <c r="BT147" s="1130"/>
      <c r="BU147" s="1130"/>
      <c r="BV147" s="1130"/>
      <c r="BW147" s="1130"/>
      <c r="BX147" s="1130"/>
      <c r="BY147" s="1130"/>
      <c r="BZ147" s="1130"/>
      <c r="CA147" s="1130"/>
      <c r="CB147" s="1130"/>
      <c r="CC147" s="1130"/>
      <c r="CD147" s="1130"/>
      <c r="CE147" s="1130"/>
      <c r="CF147" s="1130"/>
      <c r="CG147" s="1130"/>
      <c r="CH147" s="1130"/>
      <c r="CI147" s="1130"/>
      <c r="CJ147" s="1130"/>
      <c r="CK147" s="1130"/>
      <c r="CL147" s="1130"/>
      <c r="CM147" s="1130"/>
      <c r="CN147" s="1130"/>
      <c r="CO147" s="1130"/>
      <c r="CP147" s="1130"/>
      <c r="CQ147" s="1130"/>
      <c r="CR147" s="1130"/>
      <c r="CS147" s="1130"/>
      <c r="CT147" s="1130"/>
      <c r="CU147" s="1130"/>
      <c r="CV147" s="1130"/>
      <c r="CW147" s="1130"/>
      <c r="CX147" s="1130"/>
      <c r="CY147" s="1130"/>
      <c r="CZ147" s="1130"/>
      <c r="DA147" s="1130"/>
      <c r="DB147" s="1130"/>
      <c r="DC147" s="1130"/>
      <c r="DD147" s="1130"/>
      <c r="DE147" s="1130"/>
      <c r="DF147" s="1130"/>
      <c r="DG147" s="1130"/>
      <c r="DH147" s="1130"/>
      <c r="DI147" s="1130"/>
      <c r="DJ147" s="1130"/>
      <c r="DK147" s="1130"/>
      <c r="DL147" s="966"/>
      <c r="DM147" s="986">
        <f t="shared" si="111"/>
        <v>0</v>
      </c>
      <c r="DN147" s="966">
        <f t="shared" si="108"/>
        <v>0</v>
      </c>
      <c r="DO147" s="963">
        <f t="shared" si="109"/>
        <v>0</v>
      </c>
      <c r="DP147" s="966" t="e">
        <f t="array" ref="DP147">INDEX($DP$14:$DS$21,MATCH(DM147&amp;DN147&amp;DO147,$DP$14:$DP$21&amp;$DQ$14:$DQ$21&amp;$DR$14:$DR$21,0),4)</f>
        <v>#N/A</v>
      </c>
      <c r="DQ147" s="987"/>
      <c r="DR147" s="966">
        <f>COUNTIFS(L139:L158,$EP$13,DM139:DM158,$EL$15)-DQ147-DQ148-DR148-DR149-DS147-DQ149</f>
        <v>0</v>
      </c>
      <c r="DS147" s="966"/>
      <c r="DT147" s="988">
        <f>DT145-DS148-DS149-DS147-DT148-DT149</f>
        <v>0</v>
      </c>
      <c r="DU147" s="987"/>
      <c r="DV147" s="966">
        <f>COUNTIFS(M139:M158,$EP$13,DM139:DM158,$EL$15)-DU147-DU148-DU149-DV149-DV148</f>
        <v>0</v>
      </c>
      <c r="DW147" s="966"/>
      <c r="DX147" s="988">
        <f>DX145-DW148-DW149-DW147-DX148-DX149</f>
        <v>0</v>
      </c>
      <c r="DY147" s="987"/>
      <c r="DZ147" s="966">
        <f>COUNTIFS($N139:$N158,$EP$13,$DM139:$DM158,$EL$15)-DY147-DY148-DY149-DZ149-DZ148</f>
        <v>0</v>
      </c>
      <c r="EA147" s="966"/>
      <c r="EB147" s="988">
        <f>EB145-EA148-EA149-EA147-EB148-EB149</f>
        <v>0</v>
      </c>
      <c r="EC147" s="987"/>
      <c r="ED147" s="966">
        <f>COUNTIFS($O139:$O158,$EP$13,$DM139:$DM158,$EL$15)-EC147-EC148-EC149-ED149-ED148</f>
        <v>0</v>
      </c>
      <c r="EE147" s="966"/>
      <c r="EF147" s="988">
        <f>EF145-EE148-EE149-EE147-EF148-EF149</f>
        <v>0</v>
      </c>
      <c r="EG147" s="987"/>
      <c r="EH147" s="966">
        <f>COUNTIFS($P139:$P158,$EP$13,$DM139:$DM158,$EL$15)-EG147-EG148-EG149-EH149-EH148</f>
        <v>0</v>
      </c>
      <c r="EI147" s="966"/>
      <c r="EJ147" s="988">
        <f>EJ145-EI148-EI149-EI147-EJ148-EJ149</f>
        <v>0</v>
      </c>
      <c r="EK147" s="1774"/>
      <c r="EL147" s="966"/>
      <c r="EM147" s="966"/>
      <c r="EN147" s="964"/>
      <c r="EO147" s="964"/>
      <c r="EP147" s="963"/>
      <c r="EQ147" s="964"/>
      <c r="ER147" s="964"/>
      <c r="ES147" s="964"/>
      <c r="ET147" s="964"/>
    </row>
    <row r="148" spans="4:150" s="990" customFormat="1" ht="51" customHeight="1">
      <c r="D148" s="1132">
        <v>10</v>
      </c>
      <c r="E148" s="1696"/>
      <c r="F148" s="1697"/>
      <c r="G148" s="1698"/>
      <c r="H148" s="1128"/>
      <c r="I148" s="1136"/>
      <c r="J148" s="1129"/>
      <c r="K148" s="1137"/>
      <c r="L148" s="1128"/>
      <c r="M148" s="1128"/>
      <c r="N148" s="1128"/>
      <c r="O148" s="1128"/>
      <c r="P148" s="1128"/>
      <c r="Q148" s="1259"/>
      <c r="R148" s="1273"/>
      <c r="S148" s="1262"/>
      <c r="T148" s="1138"/>
      <c r="U148" s="1132">
        <v>10</v>
      </c>
      <c r="V148" s="1128"/>
      <c r="W148" s="1128"/>
      <c r="X148" s="1128"/>
      <c r="Y148" s="1128"/>
      <c r="Z148" s="1131"/>
      <c r="AA148" s="1130"/>
      <c r="AB148" s="1130"/>
      <c r="AC148" s="1130"/>
      <c r="AD148" s="1130"/>
      <c r="AE148" s="1130"/>
      <c r="AF148" s="1130"/>
      <c r="AG148" s="1130"/>
      <c r="AH148" s="1130"/>
      <c r="AI148" s="1130"/>
      <c r="AJ148" s="1130"/>
      <c r="AK148" s="1130"/>
      <c r="AL148" s="1130"/>
      <c r="AM148" s="1130"/>
      <c r="AN148" s="1130"/>
      <c r="AO148" s="1130"/>
      <c r="AP148" s="1130"/>
      <c r="AQ148" s="1130"/>
      <c r="AR148" s="1130"/>
      <c r="AS148" s="1130"/>
      <c r="AT148" s="1130"/>
      <c r="AU148" s="1130"/>
      <c r="AV148" s="1130"/>
      <c r="AW148" s="1130"/>
      <c r="AX148" s="1130"/>
      <c r="AY148" s="1130"/>
      <c r="AZ148" s="1130"/>
      <c r="BA148" s="1130"/>
      <c r="BB148" s="1130"/>
      <c r="BC148" s="1130"/>
      <c r="BD148" s="1130"/>
      <c r="BE148" s="1130"/>
      <c r="BF148" s="1130"/>
      <c r="BG148" s="1130"/>
      <c r="BH148" s="1130"/>
      <c r="BI148" s="1130"/>
      <c r="BJ148" s="1130"/>
      <c r="BK148" s="1130"/>
      <c r="BL148" s="1130"/>
      <c r="BM148" s="1130"/>
      <c r="BN148" s="1130"/>
      <c r="BO148" s="1130"/>
      <c r="BP148" s="1130"/>
      <c r="BQ148" s="1130"/>
      <c r="BR148" s="1130"/>
      <c r="BS148" s="1130"/>
      <c r="BT148" s="1130"/>
      <c r="BU148" s="1130"/>
      <c r="BV148" s="1130"/>
      <c r="BW148" s="1130"/>
      <c r="BX148" s="1130"/>
      <c r="BY148" s="1130"/>
      <c r="BZ148" s="1130"/>
      <c r="CA148" s="1130"/>
      <c r="CB148" s="1130"/>
      <c r="CC148" s="1130"/>
      <c r="CD148" s="1130"/>
      <c r="CE148" s="1130"/>
      <c r="CF148" s="1130"/>
      <c r="CG148" s="1130"/>
      <c r="CH148" s="1130"/>
      <c r="CI148" s="1130"/>
      <c r="CJ148" s="1130"/>
      <c r="CK148" s="1130"/>
      <c r="CL148" s="1130"/>
      <c r="CM148" s="1130"/>
      <c r="CN148" s="1130"/>
      <c r="CO148" s="1130"/>
      <c r="CP148" s="1130"/>
      <c r="CQ148" s="1130"/>
      <c r="CR148" s="1130"/>
      <c r="CS148" s="1130"/>
      <c r="CT148" s="1130"/>
      <c r="CU148" s="1130"/>
      <c r="CV148" s="1130"/>
      <c r="CW148" s="1130"/>
      <c r="CX148" s="1130"/>
      <c r="CY148" s="1130"/>
      <c r="CZ148" s="1130"/>
      <c r="DA148" s="1130"/>
      <c r="DB148" s="1130"/>
      <c r="DC148" s="1130"/>
      <c r="DD148" s="1130"/>
      <c r="DE148" s="1130"/>
      <c r="DF148" s="1130"/>
      <c r="DG148" s="1130"/>
      <c r="DH148" s="1130"/>
      <c r="DI148" s="1130"/>
      <c r="DJ148" s="1130"/>
      <c r="DK148" s="1130"/>
      <c r="DL148" s="966"/>
      <c r="DM148" s="986">
        <f t="shared" si="111"/>
        <v>0</v>
      </c>
      <c r="DN148" s="966">
        <f t="shared" si="108"/>
        <v>0</v>
      </c>
      <c r="DO148" s="963">
        <f t="shared" si="109"/>
        <v>0</v>
      </c>
      <c r="DP148" s="966" t="e">
        <f t="array" ref="DP148">INDEX($DP$14:$DS$21,MATCH(DM148&amp;DN148&amp;DO148,$DP$14:$DP$21&amp;$DQ$14:$DQ$21&amp;$DR$14:$DR$21,0),4)</f>
        <v>#N/A</v>
      </c>
      <c r="DQ148" s="1003"/>
      <c r="DR148" s="1004">
        <f>COUNTIFS(L139:L158,$EP$13,DM139:DM158,$EL$15,R139:R158,$EP$7)-DQ148</f>
        <v>0</v>
      </c>
      <c r="DS148" s="1004"/>
      <c r="DT148" s="1005">
        <f>COUNTIFS(L139:L158,$EO$14,DM139:DM158,$EL$15,R139:R158,$EP$7)-DS148</f>
        <v>0</v>
      </c>
      <c r="DU148" s="1003"/>
      <c r="DV148" s="1004">
        <f>COUNTIFS(M139:M158,$EP$13,DM139:DM158,$EL$15,R139:R158,$EP$7)-DU148</f>
        <v>0</v>
      </c>
      <c r="DW148" s="1004"/>
      <c r="DX148" s="1005">
        <f>COUNTIFS(M139:M158,$EO$14,DM139:DM158,$EL$15,R139:R158,$EP$7)-DW148</f>
        <v>0</v>
      </c>
      <c r="DY148" s="1003"/>
      <c r="DZ148" s="1004">
        <f>COUNTIFS($N139:$N158,$EP$13,$DM139:$DM158,$EL$15,$R139:$R158,$EP$7)-DY148</f>
        <v>0</v>
      </c>
      <c r="EA148" s="1004"/>
      <c r="EB148" s="1005">
        <f>COUNTIFS($N139:$N158,$EO$14,$DM139:$DM158,$EL$15,$R139:$R158,$EP$7)-EA148</f>
        <v>0</v>
      </c>
      <c r="EC148" s="1003"/>
      <c r="ED148" s="1004">
        <f>COUNTIFS($O139:$O158,$EP$13,$DM139:$DM158,$EL$15,$R139:$R158,$EP$7)-EC148</f>
        <v>0</v>
      </c>
      <c r="EE148" s="1004"/>
      <c r="EF148" s="1005">
        <f>COUNTIFS($O139:$O158,$EO$14,$DM139:$DM158,$EL$15,$R139:$R158,$EP$7)-EE148</f>
        <v>0</v>
      </c>
      <c r="EG148" s="1003"/>
      <c r="EH148" s="1004">
        <f>COUNTIFS($P139:$P158,$EP$13,$DM139:$DM158,$EL$15,$R139:$R158,$EP$7)-EG148</f>
        <v>0</v>
      </c>
      <c r="EI148" s="1004"/>
      <c r="EJ148" s="1005">
        <f>COUNTIFS($P139:$P158,$EO$14,$DM139:$DM158,$EL$15,$R139:$R158,$EP$7)-EI148</f>
        <v>0</v>
      </c>
      <c r="EK148" s="1006" t="s">
        <v>744</v>
      </c>
      <c r="EL148" s="966"/>
      <c r="EM148" s="966"/>
      <c r="EN148" s="964"/>
      <c r="EO148" s="964"/>
      <c r="EP148" s="963"/>
      <c r="EQ148" s="964"/>
      <c r="ER148" s="964"/>
      <c r="ES148" s="964"/>
      <c r="ET148" s="964"/>
    </row>
    <row r="149" spans="4:150" s="990" customFormat="1" ht="51" customHeight="1">
      <c r="D149" s="1132">
        <v>11</v>
      </c>
      <c r="E149" s="1696"/>
      <c r="F149" s="1697"/>
      <c r="G149" s="1698"/>
      <c r="H149" s="1128"/>
      <c r="I149" s="1136"/>
      <c r="J149" s="1129"/>
      <c r="K149" s="1137"/>
      <c r="L149" s="1128"/>
      <c r="M149" s="1128"/>
      <c r="N149" s="1128"/>
      <c r="O149" s="1128"/>
      <c r="P149" s="1128"/>
      <c r="Q149" s="1259"/>
      <c r="R149" s="1273"/>
      <c r="S149" s="1262"/>
      <c r="T149" s="1130"/>
      <c r="U149" s="1132">
        <v>11</v>
      </c>
      <c r="V149" s="1128"/>
      <c r="W149" s="1128"/>
      <c r="X149" s="1128"/>
      <c r="Y149" s="1128"/>
      <c r="Z149" s="1131"/>
      <c r="AA149" s="1130"/>
      <c r="AB149" s="1130"/>
      <c r="AC149" s="1130"/>
      <c r="AD149" s="1130"/>
      <c r="AE149" s="1130"/>
      <c r="AF149" s="1130"/>
      <c r="AG149" s="1130"/>
      <c r="AH149" s="1130"/>
      <c r="AI149" s="1130"/>
      <c r="AJ149" s="1130"/>
      <c r="AK149" s="1130"/>
      <c r="AL149" s="1130"/>
      <c r="AM149" s="1130"/>
      <c r="AN149" s="1130"/>
      <c r="AO149" s="1130"/>
      <c r="AP149" s="1130"/>
      <c r="AQ149" s="1130"/>
      <c r="AR149" s="1130"/>
      <c r="AS149" s="1130"/>
      <c r="AT149" s="1130"/>
      <c r="AU149" s="1130"/>
      <c r="AV149" s="1130"/>
      <c r="AW149" s="1130"/>
      <c r="AX149" s="1130"/>
      <c r="AY149" s="1130"/>
      <c r="AZ149" s="1130"/>
      <c r="BA149" s="1130"/>
      <c r="BB149" s="1130"/>
      <c r="BC149" s="1130"/>
      <c r="BD149" s="1130"/>
      <c r="BE149" s="1130"/>
      <c r="BF149" s="1130"/>
      <c r="BG149" s="1130"/>
      <c r="BH149" s="1130"/>
      <c r="BI149" s="1130"/>
      <c r="BJ149" s="1130"/>
      <c r="BK149" s="1130"/>
      <c r="BL149" s="1130"/>
      <c r="BM149" s="1130"/>
      <c r="BN149" s="1130"/>
      <c r="BO149" s="1130"/>
      <c r="BP149" s="1130"/>
      <c r="BQ149" s="1130"/>
      <c r="BR149" s="1130"/>
      <c r="BS149" s="1130"/>
      <c r="BT149" s="1130"/>
      <c r="BU149" s="1130"/>
      <c r="BV149" s="1130"/>
      <c r="BW149" s="1130"/>
      <c r="BX149" s="1130"/>
      <c r="BY149" s="1130"/>
      <c r="BZ149" s="1130"/>
      <c r="CA149" s="1130"/>
      <c r="CB149" s="1130"/>
      <c r="CC149" s="1130"/>
      <c r="CD149" s="1130"/>
      <c r="CE149" s="1130"/>
      <c r="CF149" s="1130"/>
      <c r="CG149" s="1130"/>
      <c r="CH149" s="1130"/>
      <c r="CI149" s="1130"/>
      <c r="CJ149" s="1130"/>
      <c r="CK149" s="1130"/>
      <c r="CL149" s="1130"/>
      <c r="CM149" s="1130"/>
      <c r="CN149" s="1130"/>
      <c r="CO149" s="1130"/>
      <c r="CP149" s="1130"/>
      <c r="CQ149" s="1130"/>
      <c r="CR149" s="1130"/>
      <c r="CS149" s="1130"/>
      <c r="CT149" s="1130"/>
      <c r="CU149" s="1130"/>
      <c r="CV149" s="1130"/>
      <c r="CW149" s="1130"/>
      <c r="CX149" s="1130"/>
      <c r="CY149" s="1130"/>
      <c r="CZ149" s="1130"/>
      <c r="DA149" s="1130"/>
      <c r="DB149" s="1130"/>
      <c r="DC149" s="1130"/>
      <c r="DD149" s="1130"/>
      <c r="DE149" s="1130"/>
      <c r="DF149" s="1130"/>
      <c r="DG149" s="1130"/>
      <c r="DH149" s="1130"/>
      <c r="DI149" s="1130"/>
      <c r="DJ149" s="1130"/>
      <c r="DK149" s="1130"/>
      <c r="DL149" s="966"/>
      <c r="DM149" s="986">
        <f t="shared" si="111"/>
        <v>0</v>
      </c>
      <c r="DN149" s="966">
        <f t="shared" si="108"/>
        <v>0</v>
      </c>
      <c r="DO149" s="963">
        <f t="shared" si="109"/>
        <v>0</v>
      </c>
      <c r="DP149" s="966" t="e">
        <f t="array" ref="DP149">INDEX($DP$14:$DS$21,MATCH(DM149&amp;DN149&amp;DO149,$DP$14:$DP$21&amp;$DQ$14:$DQ$21&amp;$DR$14:$DR$21,0),4)</f>
        <v>#N/A</v>
      </c>
      <c r="DQ149" s="991"/>
      <c r="DR149" s="1139">
        <f>COUNTIFS(L139:L158,$EP$13,DM139:DM158,$EL$15,R139:R158,$EP$8)-DQ149</f>
        <v>0</v>
      </c>
      <c r="DS149" s="992"/>
      <c r="DT149" s="1007">
        <f>COUNTIFS(L139:L158,$EO$14,DM139:DM158,$EL$15,R139:R158,$EP$8)-DS149</f>
        <v>0</v>
      </c>
      <c r="DU149" s="991"/>
      <c r="DV149" s="1139">
        <f>COUNTIFS(M139:M158,$EP$13,DM139:DM158,$EL$15,R139:R158,$EP$8)-DU149</f>
        <v>0</v>
      </c>
      <c r="DW149" s="992"/>
      <c r="DX149" s="1007">
        <f>COUNTIFS(M139:M158,$EO$14,DM139:DM158,$EL$15,R139:R158,$EP$8)-DW149</f>
        <v>0</v>
      </c>
      <c r="DY149" s="991"/>
      <c r="DZ149" s="1139">
        <f>COUNTIFS($N139:$N158,$EP$13,$DM139:$DM158,$EL$15,$R139:$R158,$EP$8)-DY149</f>
        <v>0</v>
      </c>
      <c r="EA149" s="992"/>
      <c r="EB149" s="1007">
        <f>COUNTIFS($N139:$N158,$EO$14,$DM139:$DM158,$EL$15,$R139:$R158,$EP$8)-EA149</f>
        <v>0</v>
      </c>
      <c r="EC149" s="991"/>
      <c r="ED149" s="1139">
        <f>COUNTIFS($O139:$O158,$EP$13,$DM139:$DM158,$EL$15,$R139:$R158,$EP$8)-EC149</f>
        <v>0</v>
      </c>
      <c r="EE149" s="992"/>
      <c r="EF149" s="1007">
        <f>COUNTIFS($O139:$O158,$EO$14,$DM139:$DM158,$EL$15,$R139:$R158,$EP$8)-EE149</f>
        <v>0</v>
      </c>
      <c r="EG149" s="991"/>
      <c r="EH149" s="1139">
        <f>COUNTIFS($P139:$P158,$EP$13,$DM139:$DM158,$EL$15,$R139:$R158,$EP$8)-EG149</f>
        <v>0</v>
      </c>
      <c r="EI149" s="992"/>
      <c r="EJ149" s="1007">
        <f>COUNTIFS($P139:$P158,$EO$14,$DM139:$DM158,$EL$15,$R139:$R158,$EP$8)-EI149</f>
        <v>0</v>
      </c>
      <c r="EK149" s="964" t="s">
        <v>747</v>
      </c>
      <c r="EL149" s="966"/>
      <c r="EM149" s="966"/>
      <c r="EN149" s="964"/>
      <c r="EO149" s="964"/>
      <c r="EP149" s="963"/>
      <c r="EQ149" s="964"/>
      <c r="ER149" s="964"/>
      <c r="ES149" s="964"/>
      <c r="ET149" s="964"/>
    </row>
    <row r="150" spans="4:150" s="990" customFormat="1" ht="51" customHeight="1">
      <c r="D150" s="1132">
        <v>12</v>
      </c>
      <c r="E150" s="1696"/>
      <c r="F150" s="1697"/>
      <c r="G150" s="1698"/>
      <c r="H150" s="1128"/>
      <c r="I150" s="1136"/>
      <c r="J150" s="1129"/>
      <c r="K150" s="1137"/>
      <c r="L150" s="1128"/>
      <c r="M150" s="1128"/>
      <c r="N150" s="1128"/>
      <c r="O150" s="1128"/>
      <c r="P150" s="1128"/>
      <c r="Q150" s="1259"/>
      <c r="R150" s="1273"/>
      <c r="S150" s="1262"/>
      <c r="T150" s="1130"/>
      <c r="U150" s="1132">
        <v>12</v>
      </c>
      <c r="V150" s="1128"/>
      <c r="W150" s="1128"/>
      <c r="X150" s="1128"/>
      <c r="Y150" s="1128"/>
      <c r="Z150" s="1131"/>
      <c r="AA150" s="1130"/>
      <c r="AB150" s="1130"/>
      <c r="AC150" s="1130"/>
      <c r="AD150" s="1130"/>
      <c r="AE150" s="1130"/>
      <c r="AF150" s="1130"/>
      <c r="AG150" s="1130"/>
      <c r="AH150" s="1130"/>
      <c r="AI150" s="1130"/>
      <c r="AJ150" s="1130"/>
      <c r="AK150" s="1130"/>
      <c r="AL150" s="1130"/>
      <c r="AM150" s="1130"/>
      <c r="AN150" s="1130"/>
      <c r="AO150" s="1130"/>
      <c r="AP150" s="1130"/>
      <c r="AQ150" s="1130"/>
      <c r="AR150" s="1130"/>
      <c r="AS150" s="1130"/>
      <c r="AT150" s="1130"/>
      <c r="AU150" s="1130"/>
      <c r="AV150" s="1130"/>
      <c r="AW150" s="1130"/>
      <c r="AX150" s="1130"/>
      <c r="AY150" s="1130"/>
      <c r="AZ150" s="1130"/>
      <c r="BA150" s="1130"/>
      <c r="BB150" s="1130"/>
      <c r="BC150" s="1130"/>
      <c r="BD150" s="1130"/>
      <c r="BE150" s="1130"/>
      <c r="BF150" s="1130"/>
      <c r="BG150" s="1130"/>
      <c r="BH150" s="1130"/>
      <c r="BI150" s="1130"/>
      <c r="BJ150" s="1130"/>
      <c r="BK150" s="1130"/>
      <c r="BL150" s="1130"/>
      <c r="BM150" s="1130"/>
      <c r="BN150" s="1130"/>
      <c r="BO150" s="1130"/>
      <c r="BP150" s="1130"/>
      <c r="BQ150" s="1130"/>
      <c r="BR150" s="1130"/>
      <c r="BS150" s="1130"/>
      <c r="BT150" s="1130"/>
      <c r="BU150" s="1130"/>
      <c r="BV150" s="1130"/>
      <c r="BW150" s="1130"/>
      <c r="BX150" s="1130"/>
      <c r="BY150" s="1130"/>
      <c r="BZ150" s="1130"/>
      <c r="CA150" s="1130"/>
      <c r="CB150" s="1130"/>
      <c r="CC150" s="1130"/>
      <c r="CD150" s="1130"/>
      <c r="CE150" s="1130"/>
      <c r="CF150" s="1130"/>
      <c r="CG150" s="1130"/>
      <c r="CH150" s="1130"/>
      <c r="CI150" s="1130"/>
      <c r="CJ150" s="1130"/>
      <c r="CK150" s="1130"/>
      <c r="CL150" s="1130"/>
      <c r="CM150" s="1130"/>
      <c r="CN150" s="1130"/>
      <c r="CO150" s="1130"/>
      <c r="CP150" s="1130"/>
      <c r="CQ150" s="1130"/>
      <c r="CR150" s="1130"/>
      <c r="CS150" s="1130"/>
      <c r="CT150" s="1130"/>
      <c r="CU150" s="1130"/>
      <c r="CV150" s="1130"/>
      <c r="CW150" s="1130"/>
      <c r="CX150" s="1130"/>
      <c r="CY150" s="1130"/>
      <c r="CZ150" s="1130"/>
      <c r="DA150" s="1130"/>
      <c r="DB150" s="1130"/>
      <c r="DC150" s="1130"/>
      <c r="DD150" s="1130"/>
      <c r="DE150" s="1130"/>
      <c r="DF150" s="1130"/>
      <c r="DG150" s="1130"/>
      <c r="DH150" s="1130"/>
      <c r="DI150" s="1130"/>
      <c r="DJ150" s="1130"/>
      <c r="DK150" s="1130"/>
      <c r="DL150" s="966"/>
      <c r="DM150" s="986">
        <f t="shared" si="111"/>
        <v>0</v>
      </c>
      <c r="DN150" s="966">
        <f t="shared" si="108"/>
        <v>0</v>
      </c>
      <c r="DO150" s="963">
        <f t="shared" si="109"/>
        <v>0</v>
      </c>
      <c r="DP150" s="966" t="e">
        <f t="array" ref="DP150">INDEX($DP$14:$DS$21,MATCH(DM150&amp;DN150&amp;DO150,$DP$14:$DP$21&amp;$DQ$14:$DQ$21&amp;$DR$14:$DR$21,0),4)</f>
        <v>#N/A</v>
      </c>
      <c r="DQ150" s="994">
        <f>SUM(DQ147:DQ149)</f>
        <v>0</v>
      </c>
      <c r="DR150" s="963">
        <f>SUM(DR147:DR149)</f>
        <v>0</v>
      </c>
      <c r="DS150" s="966"/>
      <c r="DT150" s="988">
        <f>SUM(DT147:DT149)</f>
        <v>0</v>
      </c>
      <c r="DU150" s="994">
        <f>SUM(DU147:DU149)</f>
        <v>0</v>
      </c>
      <c r="DV150" s="963">
        <f>SUM(DV146:DV149)</f>
        <v>0</v>
      </c>
      <c r="DW150" s="966"/>
      <c r="DX150" s="988">
        <f>SUM(DX147:DX149)</f>
        <v>0</v>
      </c>
      <c r="DY150" s="994">
        <f>SUM(DY147:DY149)</f>
        <v>0</v>
      </c>
      <c r="DZ150" s="963">
        <f>SUM(DZ146:DZ149)</f>
        <v>0</v>
      </c>
      <c r="EA150" s="966"/>
      <c r="EB150" s="988">
        <f>SUM(EB147:EB149)</f>
        <v>0</v>
      </c>
      <c r="EC150" s="994">
        <f>SUM(EC147:EC149)</f>
        <v>0</v>
      </c>
      <c r="ED150" s="963">
        <f>SUM(ED146:ED149)</f>
        <v>0</v>
      </c>
      <c r="EE150" s="966"/>
      <c r="EF150" s="988">
        <f>SUM(EF147:EF149)</f>
        <v>0</v>
      </c>
      <c r="EG150" s="994">
        <f>SUM(EG147:EG149)</f>
        <v>0</v>
      </c>
      <c r="EH150" s="963">
        <f>SUM(EH146:EH149)</f>
        <v>0</v>
      </c>
      <c r="EI150" s="966"/>
      <c r="EJ150" s="988">
        <f>SUM(EJ147:EJ149)</f>
        <v>0</v>
      </c>
      <c r="EK150" s="1008"/>
      <c r="EL150" s="966"/>
      <c r="EM150" s="966"/>
      <c r="EN150" s="964"/>
      <c r="EO150" s="964"/>
      <c r="EP150" s="963"/>
      <c r="EQ150" s="964"/>
      <c r="ER150" s="964"/>
      <c r="ES150" s="964"/>
      <c r="ET150" s="964"/>
    </row>
    <row r="151" spans="4:150" s="990" customFormat="1" ht="51" customHeight="1">
      <c r="D151" s="1132">
        <v>13</v>
      </c>
      <c r="E151" s="1696"/>
      <c r="F151" s="1697"/>
      <c r="G151" s="1698"/>
      <c r="H151" s="1128"/>
      <c r="I151" s="1136"/>
      <c r="J151" s="1129"/>
      <c r="K151" s="1137"/>
      <c r="L151" s="1128"/>
      <c r="M151" s="1128"/>
      <c r="N151" s="1128"/>
      <c r="O151" s="1128"/>
      <c r="P151" s="1128"/>
      <c r="Q151" s="1259"/>
      <c r="R151" s="1273"/>
      <c r="S151" s="1262"/>
      <c r="T151" s="1130"/>
      <c r="U151" s="1132">
        <v>13</v>
      </c>
      <c r="V151" s="1128"/>
      <c r="W151" s="1128"/>
      <c r="X151" s="1128"/>
      <c r="Y151" s="1128"/>
      <c r="Z151" s="1131"/>
      <c r="AA151" s="1130"/>
      <c r="AB151" s="1130"/>
      <c r="AC151" s="1130"/>
      <c r="AD151" s="1130"/>
      <c r="AE151" s="1130"/>
      <c r="AF151" s="1130"/>
      <c r="AG151" s="1130"/>
      <c r="AH151" s="1130"/>
      <c r="AI151" s="1130"/>
      <c r="AJ151" s="1130"/>
      <c r="AK151" s="1130"/>
      <c r="AL151" s="1130"/>
      <c r="AM151" s="1130"/>
      <c r="AN151" s="1130"/>
      <c r="AO151" s="1130"/>
      <c r="AP151" s="1130"/>
      <c r="AQ151" s="1130"/>
      <c r="AR151" s="1130"/>
      <c r="AS151" s="1130"/>
      <c r="AT151" s="1130"/>
      <c r="AU151" s="1130"/>
      <c r="AV151" s="1130"/>
      <c r="AW151" s="1130"/>
      <c r="AX151" s="1130"/>
      <c r="AY151" s="1130"/>
      <c r="AZ151" s="1130"/>
      <c r="BA151" s="1130"/>
      <c r="BB151" s="1130"/>
      <c r="BC151" s="1130"/>
      <c r="BD151" s="1130"/>
      <c r="BE151" s="1130"/>
      <c r="BF151" s="1130"/>
      <c r="BG151" s="1130"/>
      <c r="BH151" s="1130"/>
      <c r="BI151" s="1130"/>
      <c r="BJ151" s="1130"/>
      <c r="BK151" s="1130"/>
      <c r="BL151" s="1130"/>
      <c r="BM151" s="1130"/>
      <c r="BN151" s="1130"/>
      <c r="BO151" s="1130"/>
      <c r="BP151" s="1130"/>
      <c r="BQ151" s="1130"/>
      <c r="BR151" s="1130"/>
      <c r="BS151" s="1130"/>
      <c r="BT151" s="1130"/>
      <c r="BU151" s="1130"/>
      <c r="BV151" s="1130"/>
      <c r="BW151" s="1130"/>
      <c r="BX151" s="1130"/>
      <c r="BY151" s="1130"/>
      <c r="BZ151" s="1130"/>
      <c r="CA151" s="1130"/>
      <c r="CB151" s="1130"/>
      <c r="CC151" s="1130"/>
      <c r="CD151" s="1130"/>
      <c r="CE151" s="1130"/>
      <c r="CF151" s="1130"/>
      <c r="CG151" s="1130"/>
      <c r="CH151" s="1130"/>
      <c r="CI151" s="1130"/>
      <c r="CJ151" s="1130"/>
      <c r="CK151" s="1130"/>
      <c r="CL151" s="1130"/>
      <c r="CM151" s="1130"/>
      <c r="CN151" s="1130"/>
      <c r="CO151" s="1130"/>
      <c r="CP151" s="1130"/>
      <c r="CQ151" s="1130"/>
      <c r="CR151" s="1130"/>
      <c r="CS151" s="1130"/>
      <c r="CT151" s="1130"/>
      <c r="CU151" s="1130"/>
      <c r="CV151" s="1130"/>
      <c r="CW151" s="1130"/>
      <c r="CX151" s="1130"/>
      <c r="CY151" s="1130"/>
      <c r="CZ151" s="1130"/>
      <c r="DA151" s="1130"/>
      <c r="DB151" s="1130"/>
      <c r="DC151" s="1130"/>
      <c r="DD151" s="1130"/>
      <c r="DE151" s="1130"/>
      <c r="DF151" s="1130"/>
      <c r="DG151" s="1130"/>
      <c r="DH151" s="1130"/>
      <c r="DI151" s="1130"/>
      <c r="DJ151" s="1130"/>
      <c r="DK151" s="1130"/>
      <c r="DL151" s="966"/>
      <c r="DM151" s="986">
        <f t="shared" si="111"/>
        <v>0</v>
      </c>
      <c r="DN151" s="966">
        <f t="shared" si="108"/>
        <v>0</v>
      </c>
      <c r="DO151" s="963">
        <f t="shared" si="109"/>
        <v>0</v>
      </c>
      <c r="DP151" s="966" t="e">
        <f t="array" ref="DP151">INDEX($DP$14:$DS$21,MATCH(DM151&amp;DN151&amp;DO151,$DP$14:$DP$21&amp;$DQ$14:$DQ$21&amp;$DR$14:$DR$21,0),4)</f>
        <v>#N/A</v>
      </c>
      <c r="DQ151" s="1722">
        <f>SUM(DQ150:DT150)</f>
        <v>0</v>
      </c>
      <c r="DR151" s="1723"/>
      <c r="DS151" s="1723"/>
      <c r="DT151" s="1724"/>
      <c r="DU151" s="1722">
        <f>SUM(DU150:DX150)</f>
        <v>0</v>
      </c>
      <c r="DV151" s="1723"/>
      <c r="DW151" s="1723"/>
      <c r="DX151" s="1724"/>
      <c r="DY151" s="1722">
        <f>SUM(DY150:EB150)</f>
        <v>0</v>
      </c>
      <c r="DZ151" s="1723"/>
      <c r="EA151" s="1723"/>
      <c r="EB151" s="1724"/>
      <c r="EC151" s="1722">
        <f>SUM(EC150:EF150)</f>
        <v>0</v>
      </c>
      <c r="ED151" s="1723"/>
      <c r="EE151" s="1723"/>
      <c r="EF151" s="1724"/>
      <c r="EG151" s="1722">
        <f>SUM(EG150:EJ150)</f>
        <v>0</v>
      </c>
      <c r="EH151" s="1723"/>
      <c r="EI151" s="1723"/>
      <c r="EJ151" s="1724"/>
      <c r="EK151" s="1008"/>
      <c r="EL151" s="966"/>
      <c r="EM151" s="966"/>
      <c r="EN151" s="964"/>
      <c r="EO151" s="964"/>
      <c r="EP151" s="963"/>
      <c r="EQ151" s="964"/>
      <c r="ER151" s="964"/>
      <c r="ES151" s="964"/>
      <c r="ET151" s="964"/>
    </row>
    <row r="152" spans="4:150" s="990" customFormat="1" ht="51" customHeight="1">
      <c r="D152" s="1132">
        <v>14</v>
      </c>
      <c r="E152" s="1696"/>
      <c r="F152" s="1697"/>
      <c r="G152" s="1698"/>
      <c r="H152" s="1128"/>
      <c r="I152" s="1136"/>
      <c r="J152" s="1140"/>
      <c r="K152" s="1141"/>
      <c r="L152" s="1128"/>
      <c r="M152" s="1128"/>
      <c r="N152" s="1128"/>
      <c r="O152" s="1128"/>
      <c r="P152" s="1128"/>
      <c r="Q152" s="1259"/>
      <c r="R152" s="1273"/>
      <c r="S152" s="1262"/>
      <c r="T152" s="1130"/>
      <c r="U152" s="1132">
        <v>14</v>
      </c>
      <c r="V152" s="1128"/>
      <c r="W152" s="1128"/>
      <c r="X152" s="1128"/>
      <c r="Y152" s="1128"/>
      <c r="Z152" s="1131"/>
      <c r="AA152" s="1130"/>
      <c r="AB152" s="1130"/>
      <c r="AC152" s="1130"/>
      <c r="AD152" s="1130"/>
      <c r="AE152" s="1130"/>
      <c r="AF152" s="1130"/>
      <c r="AG152" s="1130"/>
      <c r="AH152" s="1130"/>
      <c r="AI152" s="1130"/>
      <c r="AJ152" s="1130"/>
      <c r="AK152" s="1130"/>
      <c r="AL152" s="1130"/>
      <c r="AM152" s="1130"/>
      <c r="AN152" s="1130"/>
      <c r="AO152" s="1130"/>
      <c r="AP152" s="1130"/>
      <c r="AQ152" s="1130"/>
      <c r="AR152" s="1130"/>
      <c r="AS152" s="1130"/>
      <c r="AT152" s="1130"/>
      <c r="AU152" s="1130"/>
      <c r="AV152" s="1130"/>
      <c r="AW152" s="1130"/>
      <c r="AX152" s="1130"/>
      <c r="AY152" s="1130"/>
      <c r="AZ152" s="1130"/>
      <c r="BA152" s="1130"/>
      <c r="BB152" s="1130"/>
      <c r="BC152" s="1130"/>
      <c r="BD152" s="1130"/>
      <c r="BE152" s="1130"/>
      <c r="BF152" s="1130"/>
      <c r="BG152" s="1130"/>
      <c r="BH152" s="1130"/>
      <c r="BI152" s="1130"/>
      <c r="BJ152" s="1130"/>
      <c r="BK152" s="1130"/>
      <c r="BL152" s="1130"/>
      <c r="BM152" s="1130"/>
      <c r="BN152" s="1130"/>
      <c r="BO152" s="1130"/>
      <c r="BP152" s="1130"/>
      <c r="BQ152" s="1130"/>
      <c r="BR152" s="1130"/>
      <c r="BS152" s="1130"/>
      <c r="BT152" s="1130"/>
      <c r="BU152" s="1130"/>
      <c r="BV152" s="1130"/>
      <c r="BW152" s="1130"/>
      <c r="BX152" s="1130"/>
      <c r="BY152" s="1130"/>
      <c r="BZ152" s="1130"/>
      <c r="CA152" s="1130"/>
      <c r="CB152" s="1130"/>
      <c r="CC152" s="1130"/>
      <c r="CD152" s="1130"/>
      <c r="CE152" s="1130"/>
      <c r="CF152" s="1130"/>
      <c r="CG152" s="1130"/>
      <c r="CH152" s="1130"/>
      <c r="CI152" s="1130"/>
      <c r="CJ152" s="1130"/>
      <c r="CK152" s="1130"/>
      <c r="CL152" s="1130"/>
      <c r="CM152" s="1130"/>
      <c r="CN152" s="1130"/>
      <c r="CO152" s="1130"/>
      <c r="CP152" s="1130"/>
      <c r="CQ152" s="1130"/>
      <c r="CR152" s="1130"/>
      <c r="CS152" s="1130"/>
      <c r="CT152" s="1130"/>
      <c r="CU152" s="1130"/>
      <c r="CV152" s="1130"/>
      <c r="CW152" s="1130"/>
      <c r="CX152" s="1130"/>
      <c r="CY152" s="1130"/>
      <c r="CZ152" s="1130"/>
      <c r="DA152" s="1130"/>
      <c r="DB152" s="1130"/>
      <c r="DC152" s="1130"/>
      <c r="DD152" s="1130"/>
      <c r="DE152" s="1130"/>
      <c r="DF152" s="1130"/>
      <c r="DG152" s="1130"/>
      <c r="DH152" s="1130"/>
      <c r="DI152" s="1130"/>
      <c r="DJ152" s="1130"/>
      <c r="DK152" s="1130"/>
      <c r="DL152" s="966"/>
      <c r="DM152" s="986">
        <f t="shared" si="111"/>
        <v>0</v>
      </c>
      <c r="DN152" s="966">
        <f t="shared" si="108"/>
        <v>0</v>
      </c>
      <c r="DO152" s="963">
        <f t="shared" si="109"/>
        <v>0</v>
      </c>
      <c r="DP152" s="966" t="e">
        <f t="array" ref="DP152">INDEX($DP$14:$DS$21,MATCH(DM152&amp;DN152&amp;DO152,$DP$14:$DP$21&amp;$DQ$14:$DQ$21&amp;$DR$14:$DR$21,0),4)</f>
        <v>#N/A</v>
      </c>
      <c r="DQ152" s="995">
        <f>COUNTIFS(H139:H158,$EQ$14,DM139:DM158,$EL$15)</f>
        <v>0</v>
      </c>
      <c r="DR152" s="996">
        <f>COUNTIFS(I139:I158,$EQ$14,DM139:DM158,$EL$14)</f>
        <v>0</v>
      </c>
      <c r="DT152" s="1009"/>
      <c r="DU152" s="998"/>
      <c r="DX152" s="1009"/>
      <c r="DY152" s="998"/>
      <c r="EB152" s="1009"/>
      <c r="EC152" s="998"/>
      <c r="EF152" s="1009"/>
      <c r="EG152" s="998"/>
      <c r="EJ152" s="1009"/>
      <c r="EK152" s="1008"/>
      <c r="EL152" s="966"/>
      <c r="EM152" s="966"/>
      <c r="EN152" s="964"/>
      <c r="EO152" s="964"/>
      <c r="EP152" s="963"/>
      <c r="EQ152" s="964"/>
      <c r="ER152" s="964"/>
      <c r="ES152" s="964"/>
      <c r="ET152" s="964"/>
    </row>
    <row r="153" spans="4:150" s="990" customFormat="1" ht="51" customHeight="1">
      <c r="D153" s="1132">
        <v>15</v>
      </c>
      <c r="E153" s="1696"/>
      <c r="F153" s="1697"/>
      <c r="G153" s="1698"/>
      <c r="H153" s="1128"/>
      <c r="I153" s="1136"/>
      <c r="J153" s="1140"/>
      <c r="K153" s="1141"/>
      <c r="L153" s="1128"/>
      <c r="M153" s="1128"/>
      <c r="N153" s="1128"/>
      <c r="O153" s="1128"/>
      <c r="P153" s="1128"/>
      <c r="Q153" s="1259"/>
      <c r="R153" s="1273"/>
      <c r="S153" s="1262"/>
      <c r="T153" s="1138"/>
      <c r="U153" s="1132">
        <v>15</v>
      </c>
      <c r="V153" s="1128"/>
      <c r="W153" s="1128"/>
      <c r="X153" s="1128"/>
      <c r="Y153" s="1128"/>
      <c r="Z153" s="1131"/>
      <c r="AA153" s="1130"/>
      <c r="AB153" s="1130"/>
      <c r="AC153" s="1130"/>
      <c r="AD153" s="1130"/>
      <c r="AE153" s="1130"/>
      <c r="AF153" s="1130"/>
      <c r="AG153" s="1130"/>
      <c r="AH153" s="1130"/>
      <c r="AI153" s="1130"/>
      <c r="AJ153" s="1130"/>
      <c r="AK153" s="1130"/>
      <c r="AL153" s="1130"/>
      <c r="AM153" s="1130"/>
      <c r="AN153" s="1130"/>
      <c r="AO153" s="1130"/>
      <c r="AP153" s="1130"/>
      <c r="AQ153" s="1130"/>
      <c r="AR153" s="1130"/>
      <c r="AS153" s="1130"/>
      <c r="AT153" s="1130"/>
      <c r="AU153" s="1130"/>
      <c r="AV153" s="1130"/>
      <c r="AW153" s="1130"/>
      <c r="AX153" s="1130"/>
      <c r="AY153" s="1130"/>
      <c r="AZ153" s="1130"/>
      <c r="BA153" s="1130"/>
      <c r="BB153" s="1130"/>
      <c r="BC153" s="1130"/>
      <c r="BD153" s="1130"/>
      <c r="BE153" s="1130"/>
      <c r="BF153" s="1130"/>
      <c r="BG153" s="1130"/>
      <c r="BH153" s="1130"/>
      <c r="BI153" s="1130"/>
      <c r="BJ153" s="1130"/>
      <c r="BK153" s="1130"/>
      <c r="BL153" s="1130"/>
      <c r="BM153" s="1130"/>
      <c r="BN153" s="1130"/>
      <c r="BO153" s="1130"/>
      <c r="BP153" s="1130"/>
      <c r="BQ153" s="1130"/>
      <c r="BR153" s="1130"/>
      <c r="BS153" s="1130"/>
      <c r="BT153" s="1130"/>
      <c r="BU153" s="1130"/>
      <c r="BV153" s="1130"/>
      <c r="BW153" s="1130"/>
      <c r="BX153" s="1130"/>
      <c r="BY153" s="1130"/>
      <c r="BZ153" s="1130"/>
      <c r="CA153" s="1130"/>
      <c r="CB153" s="1130"/>
      <c r="CC153" s="1130"/>
      <c r="CD153" s="1130"/>
      <c r="CE153" s="1130"/>
      <c r="CF153" s="1130"/>
      <c r="CG153" s="1130"/>
      <c r="CH153" s="1130"/>
      <c r="CI153" s="1130"/>
      <c r="CJ153" s="1130"/>
      <c r="CK153" s="1130"/>
      <c r="CL153" s="1130"/>
      <c r="CM153" s="1130"/>
      <c r="CN153" s="1130"/>
      <c r="CO153" s="1130"/>
      <c r="CP153" s="1130"/>
      <c r="CQ153" s="1130"/>
      <c r="CR153" s="1130"/>
      <c r="CS153" s="1130"/>
      <c r="CT153" s="1130"/>
      <c r="CU153" s="1130"/>
      <c r="CV153" s="1130"/>
      <c r="CW153" s="1130"/>
      <c r="CX153" s="1130"/>
      <c r="CY153" s="1130"/>
      <c r="CZ153" s="1130"/>
      <c r="DA153" s="1130"/>
      <c r="DB153" s="1130"/>
      <c r="DC153" s="1130"/>
      <c r="DD153" s="1130"/>
      <c r="DE153" s="1130"/>
      <c r="DF153" s="1130"/>
      <c r="DG153" s="1130"/>
      <c r="DH153" s="1130"/>
      <c r="DI153" s="1130"/>
      <c r="DJ153" s="1130"/>
      <c r="DK153" s="1130"/>
      <c r="DL153" s="966"/>
      <c r="DM153" s="986">
        <f t="shared" si="111"/>
        <v>0</v>
      </c>
      <c r="DN153" s="966">
        <f t="shared" si="108"/>
        <v>0</v>
      </c>
      <c r="DO153" s="963">
        <f t="shared" si="109"/>
        <v>0</v>
      </c>
      <c r="DP153" s="966" t="e">
        <f t="array" ref="DP153">INDEX($DP$14:$DS$21,MATCH(DM153&amp;DN153&amp;DO153,$DP$14:$DP$21&amp;$DQ$14:$DQ$21&amp;$DR$14:$DR$21,0),4)</f>
        <v>#N/A</v>
      </c>
      <c r="DQ153" s="1010"/>
      <c r="DR153" s="1002" t="s">
        <v>372</v>
      </c>
      <c r="DS153" s="1011"/>
      <c r="DT153" s="978" t="s">
        <v>373</v>
      </c>
      <c r="DU153" s="1012"/>
      <c r="DV153" s="1002" t="s">
        <v>372</v>
      </c>
      <c r="DW153" s="1013"/>
      <c r="DX153" s="978" t="s">
        <v>373</v>
      </c>
      <c r="DY153" s="1012"/>
      <c r="DZ153" s="1002" t="s">
        <v>372</v>
      </c>
      <c r="EA153" s="1013"/>
      <c r="EB153" s="978" t="s">
        <v>373</v>
      </c>
      <c r="EC153" s="1012"/>
      <c r="ED153" s="1002" t="s">
        <v>372</v>
      </c>
      <c r="EE153" s="1013"/>
      <c r="EF153" s="978" t="s">
        <v>373</v>
      </c>
      <c r="EG153" s="1012"/>
      <c r="EH153" s="1002" t="s">
        <v>372</v>
      </c>
      <c r="EI153" s="1013"/>
      <c r="EJ153" s="978" t="s">
        <v>373</v>
      </c>
      <c r="EK153" s="1775" t="s">
        <v>748</v>
      </c>
      <c r="EL153" s="966"/>
      <c r="EM153" s="966"/>
      <c r="EN153" s="964"/>
      <c r="EO153" s="964"/>
      <c r="EP153" s="963"/>
      <c r="EQ153" s="964"/>
      <c r="ER153" s="964"/>
      <c r="ES153" s="964"/>
      <c r="ET153" s="964"/>
    </row>
    <row r="154" spans="4:150" s="990" customFormat="1" ht="51" customHeight="1">
      <c r="D154" s="1132">
        <v>16</v>
      </c>
      <c r="E154" s="1696"/>
      <c r="F154" s="1697"/>
      <c r="G154" s="1698"/>
      <c r="H154" s="1128"/>
      <c r="I154" s="1136"/>
      <c r="J154" s="1140"/>
      <c r="K154" s="1141"/>
      <c r="L154" s="1128"/>
      <c r="M154" s="1128"/>
      <c r="N154" s="1128"/>
      <c r="O154" s="1128"/>
      <c r="P154" s="1128"/>
      <c r="Q154" s="1259"/>
      <c r="R154" s="1273"/>
      <c r="S154" s="1262"/>
      <c r="T154" s="1130"/>
      <c r="U154" s="1132">
        <v>16</v>
      </c>
      <c r="V154" s="1128"/>
      <c r="W154" s="1128"/>
      <c r="X154" s="1128"/>
      <c r="Y154" s="1128"/>
      <c r="Z154" s="1131"/>
      <c r="AA154" s="1130"/>
      <c r="AB154" s="1130"/>
      <c r="AC154" s="1130"/>
      <c r="AD154" s="1130"/>
      <c r="AE154" s="1130"/>
      <c r="AF154" s="1130"/>
      <c r="AG154" s="1130"/>
      <c r="AH154" s="1130"/>
      <c r="AI154" s="1130"/>
      <c r="AJ154" s="1130"/>
      <c r="AK154" s="1130"/>
      <c r="AL154" s="1130"/>
      <c r="AM154" s="1130"/>
      <c r="AN154" s="1130"/>
      <c r="AO154" s="1130"/>
      <c r="AP154" s="1130"/>
      <c r="AQ154" s="1130"/>
      <c r="AR154" s="1130"/>
      <c r="AS154" s="1130"/>
      <c r="AT154" s="1130"/>
      <c r="AU154" s="1130"/>
      <c r="AV154" s="1130"/>
      <c r="AW154" s="1130"/>
      <c r="AX154" s="1130"/>
      <c r="AY154" s="1130"/>
      <c r="AZ154" s="1130"/>
      <c r="BA154" s="1130"/>
      <c r="BB154" s="1130"/>
      <c r="BC154" s="1130"/>
      <c r="BD154" s="1130"/>
      <c r="BE154" s="1130"/>
      <c r="BF154" s="1130"/>
      <c r="BG154" s="1130"/>
      <c r="BH154" s="1130"/>
      <c r="BI154" s="1130"/>
      <c r="BJ154" s="1130"/>
      <c r="BK154" s="1130"/>
      <c r="BL154" s="1130"/>
      <c r="BM154" s="1130"/>
      <c r="BN154" s="1130"/>
      <c r="BO154" s="1130"/>
      <c r="BP154" s="1130"/>
      <c r="BQ154" s="1130"/>
      <c r="BR154" s="1130"/>
      <c r="BS154" s="1130"/>
      <c r="BT154" s="1130"/>
      <c r="BU154" s="1130"/>
      <c r="BV154" s="1130"/>
      <c r="BW154" s="1130"/>
      <c r="BX154" s="1130"/>
      <c r="BY154" s="1130"/>
      <c r="BZ154" s="1130"/>
      <c r="CA154" s="1130"/>
      <c r="CB154" s="1130"/>
      <c r="CC154" s="1130"/>
      <c r="CD154" s="1130"/>
      <c r="CE154" s="1130"/>
      <c r="CF154" s="1130"/>
      <c r="CG154" s="1130"/>
      <c r="CH154" s="1130"/>
      <c r="CI154" s="1130"/>
      <c r="CJ154" s="1130"/>
      <c r="CK154" s="1130"/>
      <c r="CL154" s="1130"/>
      <c r="CM154" s="1130"/>
      <c r="CN154" s="1130"/>
      <c r="CO154" s="1130"/>
      <c r="CP154" s="1130"/>
      <c r="CQ154" s="1130"/>
      <c r="CR154" s="1130"/>
      <c r="CS154" s="1130"/>
      <c r="CT154" s="1130"/>
      <c r="CU154" s="1130"/>
      <c r="CV154" s="1130"/>
      <c r="CW154" s="1130"/>
      <c r="CX154" s="1130"/>
      <c r="CY154" s="1130"/>
      <c r="CZ154" s="1130"/>
      <c r="DA154" s="1130"/>
      <c r="DB154" s="1130"/>
      <c r="DC154" s="1130"/>
      <c r="DD154" s="1130"/>
      <c r="DE154" s="1130"/>
      <c r="DF154" s="1130"/>
      <c r="DG154" s="1130"/>
      <c r="DH154" s="1130"/>
      <c r="DI154" s="1130"/>
      <c r="DJ154" s="1130"/>
      <c r="DK154" s="1130"/>
      <c r="DL154" s="966"/>
      <c r="DM154" s="986">
        <f t="shared" si="111"/>
        <v>0</v>
      </c>
      <c r="DN154" s="966">
        <f t="shared" si="108"/>
        <v>0</v>
      </c>
      <c r="DO154" s="963">
        <f t="shared" si="109"/>
        <v>0</v>
      </c>
      <c r="DP154" s="966" t="e">
        <f t="array" ref="DP154">INDEX($DP$14:$DS$21,MATCH(DM154&amp;DN154&amp;DO154,$DP$14:$DP$21&amp;$DQ$14:$DQ$21&amp;$DR$14:$DR$21,0),4)</f>
        <v>#N/A</v>
      </c>
      <c r="DQ154" s="1014"/>
      <c r="DR154" s="1015">
        <f>COUNTIFS(L139:L158,$EO$13,DM139:DM158,$EL$16)</f>
        <v>0</v>
      </c>
      <c r="DS154" s="1016"/>
      <c r="DT154" s="1017">
        <f>COUNTIFS(L139:L158,$EO$14,DM139:DM158,$EL$16)</f>
        <v>0</v>
      </c>
      <c r="DU154" s="1018"/>
      <c r="DV154" s="1015">
        <f>COUNTIFS(M139:M158,$EO$13,DM139:DM158,$EL$16)</f>
        <v>0</v>
      </c>
      <c r="DW154" s="1016"/>
      <c r="DX154" s="1017">
        <f>COUNTIFS(M139:M158,$EO$14,DM139:DM158,$EL$16)</f>
        <v>0</v>
      </c>
      <c r="DY154" s="1018"/>
      <c r="DZ154" s="1015">
        <f>COUNTIFS($N139:$N158,$EO$13,$DM139:$DM158,$EL$16)</f>
        <v>0</v>
      </c>
      <c r="EA154" s="1016"/>
      <c r="EB154" s="1017">
        <f>COUNTIFS($N139:$N158,$EO$14,$DM139:$DM158,$EL$16)</f>
        <v>0</v>
      </c>
      <c r="EC154" s="1018"/>
      <c r="ED154" s="1015">
        <f>COUNTIFS($O139:$O158,$EO$13,$DM139:$DM158,$EL$16)</f>
        <v>0</v>
      </c>
      <c r="EE154" s="1016"/>
      <c r="EF154" s="1017">
        <f>COUNTIFS($O139:$O158,$EO$14,$DM139:$DM158,$EL$16)</f>
        <v>0</v>
      </c>
      <c r="EG154" s="1018"/>
      <c r="EH154" s="1015">
        <f>COUNTIFS($P139:$P158,$EO$13,$DM139:$DM158,$EL$16)</f>
        <v>0</v>
      </c>
      <c r="EI154" s="1016"/>
      <c r="EJ154" s="1017">
        <f>COUNTIFS($P139:$P158,$EO$14,$DM139:$DM158,$EL$16)</f>
        <v>0</v>
      </c>
      <c r="EK154" s="1775"/>
      <c r="EL154" s="966"/>
      <c r="EM154" s="966"/>
      <c r="EN154" s="964"/>
      <c r="EO154" s="964"/>
      <c r="EP154" s="963"/>
      <c r="EQ154" s="964"/>
      <c r="ER154" s="964"/>
      <c r="ES154" s="964"/>
      <c r="ET154" s="964"/>
    </row>
    <row r="155" spans="4:150" s="990" customFormat="1" ht="51" customHeight="1">
      <c r="D155" s="1132">
        <v>17</v>
      </c>
      <c r="E155" s="1696"/>
      <c r="F155" s="1697"/>
      <c r="G155" s="1698"/>
      <c r="H155" s="1128"/>
      <c r="I155" s="1136"/>
      <c r="J155" s="1140"/>
      <c r="K155" s="1141"/>
      <c r="L155" s="1128"/>
      <c r="M155" s="1128"/>
      <c r="N155" s="1128"/>
      <c r="O155" s="1128"/>
      <c r="P155" s="1128"/>
      <c r="Q155" s="1259"/>
      <c r="R155" s="1273"/>
      <c r="S155" s="1262"/>
      <c r="T155" s="1142"/>
      <c r="U155" s="1132">
        <v>17</v>
      </c>
      <c r="V155" s="1128"/>
      <c r="W155" s="1128"/>
      <c r="X155" s="1128"/>
      <c r="Y155" s="1128"/>
      <c r="Z155" s="1131"/>
      <c r="AA155" s="1142"/>
      <c r="AB155" s="1142"/>
      <c r="AC155" s="1142"/>
      <c r="AD155" s="1142"/>
      <c r="AE155" s="1142"/>
      <c r="AF155" s="1142"/>
      <c r="AG155" s="1142"/>
      <c r="AH155" s="1142"/>
      <c r="AI155" s="1142"/>
      <c r="AJ155" s="1142"/>
      <c r="AK155" s="1142"/>
      <c r="AL155" s="1142"/>
      <c r="AM155" s="1142"/>
      <c r="AN155" s="1142"/>
      <c r="AO155" s="1142"/>
      <c r="AP155" s="1142"/>
      <c r="AQ155" s="1142"/>
      <c r="AR155" s="1142"/>
      <c r="AS155" s="1142"/>
      <c r="AT155" s="1142"/>
      <c r="AU155" s="1142"/>
      <c r="AV155" s="1142"/>
      <c r="AW155" s="1142"/>
      <c r="AX155" s="1142"/>
      <c r="AY155" s="1142"/>
      <c r="AZ155" s="1142"/>
      <c r="BA155" s="1142"/>
      <c r="BB155" s="1142"/>
      <c r="BC155" s="1142"/>
      <c r="BD155" s="1142"/>
      <c r="BE155" s="1142"/>
      <c r="BF155" s="1142"/>
      <c r="BG155" s="1142"/>
      <c r="BH155" s="1142"/>
      <c r="BI155" s="1142"/>
      <c r="BJ155" s="1142"/>
      <c r="BK155" s="1142"/>
      <c r="BL155" s="1142"/>
      <c r="BM155" s="1142"/>
      <c r="BN155" s="1142"/>
      <c r="BO155" s="1142"/>
      <c r="BP155" s="1142"/>
      <c r="BQ155" s="1142"/>
      <c r="BR155" s="1142"/>
      <c r="BS155" s="1142"/>
      <c r="BT155" s="1142"/>
      <c r="BU155" s="1142"/>
      <c r="BV155" s="1142"/>
      <c r="BW155" s="1142"/>
      <c r="BX155" s="1142"/>
      <c r="BY155" s="1142"/>
      <c r="BZ155" s="1142"/>
      <c r="CA155" s="1142"/>
      <c r="CB155" s="1142"/>
      <c r="CC155" s="1142"/>
      <c r="CD155" s="1142"/>
      <c r="CE155" s="1142"/>
      <c r="CF155" s="1142"/>
      <c r="CG155" s="1142"/>
      <c r="CH155" s="1142"/>
      <c r="CI155" s="1142"/>
      <c r="CJ155" s="1142"/>
      <c r="CK155" s="1142"/>
      <c r="CL155" s="1142"/>
      <c r="CM155" s="1142"/>
      <c r="CN155" s="1142"/>
      <c r="CO155" s="1142"/>
      <c r="CP155" s="1142"/>
      <c r="CQ155" s="1142"/>
      <c r="CR155" s="1142"/>
      <c r="CS155" s="1142"/>
      <c r="CT155" s="1142"/>
      <c r="CU155" s="1142"/>
      <c r="CV155" s="1142"/>
      <c r="CW155" s="1142"/>
      <c r="CX155" s="1142"/>
      <c r="CY155" s="1142"/>
      <c r="CZ155" s="1142"/>
      <c r="DA155" s="1142"/>
      <c r="DB155" s="1142"/>
      <c r="DC155" s="1142"/>
      <c r="DD155" s="1142"/>
      <c r="DE155" s="1142"/>
      <c r="DF155" s="1142"/>
      <c r="DG155" s="1142"/>
      <c r="DH155" s="1142"/>
      <c r="DI155" s="1142"/>
      <c r="DJ155" s="1142"/>
      <c r="DK155" s="1142"/>
      <c r="DL155" s="966"/>
      <c r="DM155" s="986">
        <f t="shared" si="111"/>
        <v>0</v>
      </c>
      <c r="DN155" s="966">
        <f t="shared" si="108"/>
        <v>0</v>
      </c>
      <c r="DO155" s="963">
        <f t="shared" si="109"/>
        <v>0</v>
      </c>
      <c r="DP155" s="966" t="e">
        <f t="array" ref="DP155">INDEX($DP$14:$DS$21,MATCH(DM155&amp;DN155&amp;DO155,$DP$14:$DP$21&amp;$DQ$14:$DQ$21&amp;$DR$14:$DR$21,0),4)</f>
        <v>#N/A</v>
      </c>
      <c r="DQ155" s="963" t="s">
        <v>79</v>
      </c>
      <c r="DR155" s="990" t="s">
        <v>26</v>
      </c>
      <c r="DS155" s="963"/>
      <c r="EK155" s="964"/>
      <c r="EL155" s="966"/>
      <c r="EM155" s="966"/>
      <c r="EN155" s="964"/>
      <c r="EO155" s="964"/>
      <c r="EP155" s="963"/>
      <c r="EQ155" s="964"/>
      <c r="ER155" s="964"/>
      <c r="ES155" s="964"/>
      <c r="ET155" s="964"/>
    </row>
    <row r="156" spans="4:150" s="990" customFormat="1" ht="51" customHeight="1">
      <c r="D156" s="1132">
        <v>18</v>
      </c>
      <c r="E156" s="1696"/>
      <c r="F156" s="1697"/>
      <c r="G156" s="1698"/>
      <c r="H156" s="1128"/>
      <c r="I156" s="1136"/>
      <c r="J156" s="1140"/>
      <c r="K156" s="1141"/>
      <c r="L156" s="1128"/>
      <c r="M156" s="1128"/>
      <c r="N156" s="1128"/>
      <c r="O156" s="1128"/>
      <c r="P156" s="1128"/>
      <c r="Q156" s="1259"/>
      <c r="R156" s="1273"/>
      <c r="S156" s="1262"/>
      <c r="T156" s="1130"/>
      <c r="U156" s="1132">
        <v>18</v>
      </c>
      <c r="V156" s="1128"/>
      <c r="W156" s="1128"/>
      <c r="X156" s="1128"/>
      <c r="Y156" s="1128"/>
      <c r="Z156" s="1131"/>
      <c r="AA156" s="1130"/>
      <c r="AB156" s="1130"/>
      <c r="AC156" s="1130"/>
      <c r="AD156" s="1130"/>
      <c r="AE156" s="1130"/>
      <c r="AF156" s="1130"/>
      <c r="AG156" s="1130"/>
      <c r="AH156" s="1130"/>
      <c r="AI156" s="1130"/>
      <c r="AJ156" s="1130"/>
      <c r="AK156" s="1130"/>
      <c r="AL156" s="1130"/>
      <c r="AM156" s="1130"/>
      <c r="AN156" s="1130"/>
      <c r="AO156" s="1130"/>
      <c r="AP156" s="1130"/>
      <c r="AQ156" s="1130"/>
      <c r="AR156" s="1130"/>
      <c r="AS156" s="1130"/>
      <c r="AT156" s="1130"/>
      <c r="AU156" s="1130"/>
      <c r="AV156" s="1130"/>
      <c r="AW156" s="1130"/>
      <c r="AX156" s="1130"/>
      <c r="AY156" s="1130"/>
      <c r="AZ156" s="1130"/>
      <c r="BA156" s="1130"/>
      <c r="BB156" s="1130"/>
      <c r="BC156" s="1130"/>
      <c r="BD156" s="1130"/>
      <c r="BE156" s="1130"/>
      <c r="BF156" s="1130"/>
      <c r="BG156" s="1130"/>
      <c r="BH156" s="1130"/>
      <c r="BI156" s="1130"/>
      <c r="BJ156" s="1130"/>
      <c r="BK156" s="1130"/>
      <c r="BL156" s="1130"/>
      <c r="BM156" s="1130"/>
      <c r="BN156" s="1130"/>
      <c r="BO156" s="1130"/>
      <c r="BP156" s="1130"/>
      <c r="BQ156" s="1130"/>
      <c r="BR156" s="1130"/>
      <c r="BS156" s="1130"/>
      <c r="BT156" s="1130"/>
      <c r="BU156" s="1130"/>
      <c r="BV156" s="1130"/>
      <c r="BW156" s="1130"/>
      <c r="BX156" s="1130"/>
      <c r="BY156" s="1130"/>
      <c r="BZ156" s="1130"/>
      <c r="CA156" s="1130"/>
      <c r="CB156" s="1130"/>
      <c r="CC156" s="1130"/>
      <c r="CD156" s="1130"/>
      <c r="CE156" s="1130"/>
      <c r="CF156" s="1130"/>
      <c r="CG156" s="1130"/>
      <c r="CH156" s="1130"/>
      <c r="CI156" s="1130"/>
      <c r="CJ156" s="1130"/>
      <c r="CK156" s="1130"/>
      <c r="CL156" s="1130"/>
      <c r="CM156" s="1130"/>
      <c r="CN156" s="1130"/>
      <c r="CO156" s="1130"/>
      <c r="CP156" s="1130"/>
      <c r="CQ156" s="1130"/>
      <c r="CR156" s="1130"/>
      <c r="CS156" s="1130"/>
      <c r="CT156" s="1130"/>
      <c r="CU156" s="1130"/>
      <c r="CV156" s="1130"/>
      <c r="CW156" s="1130"/>
      <c r="CX156" s="1130"/>
      <c r="CY156" s="1130"/>
      <c r="CZ156" s="1130"/>
      <c r="DA156" s="1130"/>
      <c r="DB156" s="1130"/>
      <c r="DC156" s="1130"/>
      <c r="DD156" s="1130"/>
      <c r="DE156" s="1130"/>
      <c r="DF156" s="1130"/>
      <c r="DG156" s="1130"/>
      <c r="DH156" s="1130"/>
      <c r="DI156" s="1130"/>
      <c r="DJ156" s="1130"/>
      <c r="DK156" s="1130"/>
      <c r="DL156" s="966"/>
      <c r="DM156" s="986">
        <f t="shared" si="111"/>
        <v>0</v>
      </c>
      <c r="DN156" s="966">
        <f t="shared" si="108"/>
        <v>0</v>
      </c>
      <c r="DO156" s="963">
        <f t="shared" si="109"/>
        <v>0</v>
      </c>
      <c r="DP156" s="966" t="e">
        <f t="array" ref="DP156">INDEX($DP$14:$DS$21,MATCH(DM156&amp;DN156&amp;DO156,$DP$14:$DP$21&amp;$DQ$14:$DQ$21&amp;$DR$14:$DR$21,0),4)</f>
        <v>#N/A</v>
      </c>
      <c r="DQ156" s="996">
        <f>COUNTIFS(H139:H158,$EQ$14,DM139:DM158,$EL$16)</f>
        <v>0</v>
      </c>
      <c r="DR156" s="996">
        <f>COUNTIFS(I139:I158,$EQ$14,DM139:DM158,$EL$16)</f>
        <v>0</v>
      </c>
      <c r="DS156" s="963"/>
      <c r="EK156" s="964"/>
      <c r="EL156" s="966"/>
      <c r="EM156" s="966"/>
      <c r="EN156" s="964"/>
      <c r="EO156" s="964"/>
      <c r="EP156" s="963"/>
      <c r="EQ156" s="964"/>
      <c r="ER156" s="964"/>
      <c r="ES156" s="964"/>
      <c r="ET156" s="964"/>
    </row>
    <row r="157" spans="4:150" s="990" customFormat="1" ht="51" customHeight="1">
      <c r="D157" s="1132">
        <v>19</v>
      </c>
      <c r="E157" s="1696"/>
      <c r="F157" s="1697"/>
      <c r="G157" s="1698"/>
      <c r="H157" s="1128"/>
      <c r="I157" s="1136"/>
      <c r="J157" s="1140"/>
      <c r="K157" s="1141"/>
      <c r="L157" s="1128"/>
      <c r="M157" s="1128"/>
      <c r="N157" s="1128"/>
      <c r="O157" s="1128"/>
      <c r="P157" s="1128"/>
      <c r="Q157" s="1259"/>
      <c r="R157" s="1273"/>
      <c r="S157" s="1262"/>
      <c r="T157" s="1130"/>
      <c r="U157" s="1132">
        <v>19</v>
      </c>
      <c r="V157" s="1128"/>
      <c r="W157" s="1128"/>
      <c r="X157" s="1128"/>
      <c r="Y157" s="1128"/>
      <c r="Z157" s="1131"/>
      <c r="AA157" s="1130"/>
      <c r="AB157" s="1130"/>
      <c r="AC157" s="1130"/>
      <c r="AD157" s="1130"/>
      <c r="AE157" s="1130"/>
      <c r="AF157" s="1130"/>
      <c r="AG157" s="1130"/>
      <c r="AH157" s="1130"/>
      <c r="AI157" s="1130"/>
      <c r="AJ157" s="1130"/>
      <c r="AK157" s="1130"/>
      <c r="AL157" s="1130"/>
      <c r="AM157" s="1130"/>
      <c r="AN157" s="1130"/>
      <c r="AO157" s="1130"/>
      <c r="AP157" s="1130"/>
      <c r="AQ157" s="1130"/>
      <c r="AR157" s="1130"/>
      <c r="AS157" s="1130"/>
      <c r="AT157" s="1130"/>
      <c r="AU157" s="1130"/>
      <c r="AV157" s="1130"/>
      <c r="AW157" s="1130"/>
      <c r="AX157" s="1130"/>
      <c r="AY157" s="1130"/>
      <c r="AZ157" s="1130"/>
      <c r="BA157" s="1130"/>
      <c r="BB157" s="1130"/>
      <c r="BC157" s="1130"/>
      <c r="BD157" s="1130"/>
      <c r="BE157" s="1130"/>
      <c r="BF157" s="1130"/>
      <c r="BG157" s="1130"/>
      <c r="BH157" s="1130"/>
      <c r="BI157" s="1130"/>
      <c r="BJ157" s="1130"/>
      <c r="BK157" s="1130"/>
      <c r="BL157" s="1130"/>
      <c r="BM157" s="1130"/>
      <c r="BN157" s="1130"/>
      <c r="BO157" s="1130"/>
      <c r="BP157" s="1130"/>
      <c r="BQ157" s="1130"/>
      <c r="BR157" s="1130"/>
      <c r="BS157" s="1130"/>
      <c r="BT157" s="1130"/>
      <c r="BU157" s="1130"/>
      <c r="BV157" s="1130"/>
      <c r="BW157" s="1130"/>
      <c r="BX157" s="1130"/>
      <c r="BY157" s="1130"/>
      <c r="BZ157" s="1130"/>
      <c r="CA157" s="1130"/>
      <c r="CB157" s="1130"/>
      <c r="CC157" s="1130"/>
      <c r="CD157" s="1130"/>
      <c r="CE157" s="1130"/>
      <c r="CF157" s="1130"/>
      <c r="CG157" s="1130"/>
      <c r="CH157" s="1130"/>
      <c r="CI157" s="1130"/>
      <c r="CJ157" s="1130"/>
      <c r="CK157" s="1130"/>
      <c r="CL157" s="1130"/>
      <c r="CM157" s="1130"/>
      <c r="CN157" s="1130"/>
      <c r="CO157" s="1130"/>
      <c r="CP157" s="1130"/>
      <c r="CQ157" s="1130"/>
      <c r="CR157" s="1130"/>
      <c r="CS157" s="1130"/>
      <c r="CT157" s="1130"/>
      <c r="CU157" s="1130"/>
      <c r="CV157" s="1130"/>
      <c r="CW157" s="1130"/>
      <c r="CX157" s="1130"/>
      <c r="CY157" s="1130"/>
      <c r="CZ157" s="1130"/>
      <c r="DA157" s="1130"/>
      <c r="DB157" s="1130"/>
      <c r="DC157" s="1130"/>
      <c r="DD157" s="1130"/>
      <c r="DE157" s="1130"/>
      <c r="DF157" s="1130"/>
      <c r="DG157" s="1130"/>
      <c r="DH157" s="1130"/>
      <c r="DI157" s="1130"/>
      <c r="DJ157" s="1130"/>
      <c r="DK157" s="1130"/>
      <c r="DL157" s="966"/>
      <c r="DM157" s="986">
        <f t="shared" si="111"/>
        <v>0</v>
      </c>
      <c r="DN157" s="966">
        <f t="shared" si="108"/>
        <v>0</v>
      </c>
      <c r="DO157" s="963">
        <f t="shared" si="109"/>
        <v>0</v>
      </c>
      <c r="DP157" s="966" t="e">
        <f t="array" ref="DP157">INDEX($DP$14:$DS$21,MATCH(DM157&amp;DN157&amp;DO157,$DP$14:$DP$21&amp;$DQ$14:$DQ$21&amp;$DR$14:$DR$21,0),4)</f>
        <v>#N/A</v>
      </c>
      <c r="EK157" s="964"/>
      <c r="EL157" s="966"/>
      <c r="EM157" s="966"/>
      <c r="EN157" s="964"/>
      <c r="EO157" s="964"/>
      <c r="EP157" s="963"/>
      <c r="EQ157" s="964"/>
      <c r="ER157" s="964"/>
      <c r="ES157" s="964"/>
      <c r="ET157" s="964"/>
    </row>
    <row r="158" spans="4:150" s="990" customFormat="1" ht="51" customHeight="1" thickBot="1">
      <c r="D158" s="1143">
        <v>20</v>
      </c>
      <c r="E158" s="1696"/>
      <c r="F158" s="1697"/>
      <c r="G158" s="1698"/>
      <c r="H158" s="1128"/>
      <c r="I158" s="1136"/>
      <c r="J158" s="1140"/>
      <c r="K158" s="1141"/>
      <c r="L158" s="1128"/>
      <c r="M158" s="1128"/>
      <c r="N158" s="1128"/>
      <c r="O158" s="1128"/>
      <c r="P158" s="1128"/>
      <c r="Q158" s="1259"/>
      <c r="R158" s="1273"/>
      <c r="S158" s="1274"/>
      <c r="T158" s="1144"/>
      <c r="U158" s="1143">
        <v>20</v>
      </c>
      <c r="V158" s="1128"/>
      <c r="W158" s="1128"/>
      <c r="X158" s="1128"/>
      <c r="Y158" s="1128"/>
      <c r="Z158" s="1131"/>
      <c r="AA158" s="1130"/>
      <c r="AB158" s="1130"/>
      <c r="AC158" s="1130"/>
      <c r="AD158" s="1130"/>
      <c r="AE158" s="1130"/>
      <c r="AF158" s="1130"/>
      <c r="AG158" s="1130"/>
      <c r="AH158" s="1130"/>
      <c r="AI158" s="1130"/>
      <c r="AJ158" s="1130"/>
      <c r="AK158" s="1130"/>
      <c r="AL158" s="1130"/>
      <c r="AM158" s="1130"/>
      <c r="AN158" s="1130"/>
      <c r="AO158" s="1130"/>
      <c r="AP158" s="1130"/>
      <c r="AQ158" s="1130"/>
      <c r="AR158" s="1130"/>
      <c r="AS158" s="1130"/>
      <c r="AT158" s="1130"/>
      <c r="AU158" s="1130"/>
      <c r="AV158" s="1130"/>
      <c r="AW158" s="1130"/>
      <c r="AX158" s="1130"/>
      <c r="AY158" s="1130"/>
      <c r="AZ158" s="1130"/>
      <c r="BA158" s="1130"/>
      <c r="BB158" s="1130"/>
      <c r="BC158" s="1130"/>
      <c r="BD158" s="1130"/>
      <c r="BE158" s="1130"/>
      <c r="BF158" s="1130"/>
      <c r="BG158" s="1130"/>
      <c r="BH158" s="1130"/>
      <c r="BI158" s="1130"/>
      <c r="BJ158" s="1130"/>
      <c r="BK158" s="1130"/>
      <c r="BL158" s="1130"/>
      <c r="BM158" s="1130"/>
      <c r="BN158" s="1130"/>
      <c r="BO158" s="1130"/>
      <c r="BP158" s="1130"/>
      <c r="BQ158" s="1130"/>
      <c r="BR158" s="1130"/>
      <c r="BS158" s="1130"/>
      <c r="BT158" s="1130"/>
      <c r="BU158" s="1130"/>
      <c r="BV158" s="1130"/>
      <c r="BW158" s="1130"/>
      <c r="BX158" s="1130"/>
      <c r="BY158" s="1130"/>
      <c r="BZ158" s="1130"/>
      <c r="CA158" s="1130"/>
      <c r="CB158" s="1130"/>
      <c r="CC158" s="1130"/>
      <c r="CD158" s="1130"/>
      <c r="CE158" s="1130"/>
      <c r="CF158" s="1130"/>
      <c r="CG158" s="1130"/>
      <c r="CH158" s="1130"/>
      <c r="CI158" s="1130"/>
      <c r="CJ158" s="1130"/>
      <c r="CK158" s="1130"/>
      <c r="CL158" s="1130"/>
      <c r="CM158" s="1130"/>
      <c r="CN158" s="1130"/>
      <c r="CO158" s="1130"/>
      <c r="CP158" s="1130"/>
      <c r="CQ158" s="1130"/>
      <c r="CR158" s="1130"/>
      <c r="CS158" s="1130"/>
      <c r="CT158" s="1130"/>
      <c r="CU158" s="1130"/>
      <c r="CV158" s="1130"/>
      <c r="CW158" s="1130"/>
      <c r="CX158" s="1130"/>
      <c r="CY158" s="1130"/>
      <c r="CZ158" s="1130"/>
      <c r="DA158" s="1130"/>
      <c r="DB158" s="1130"/>
      <c r="DC158" s="1130"/>
      <c r="DD158" s="1130"/>
      <c r="DE158" s="1130"/>
      <c r="DF158" s="1130"/>
      <c r="DG158" s="1130"/>
      <c r="DH158" s="1130"/>
      <c r="DI158" s="1130"/>
      <c r="DJ158" s="1130"/>
      <c r="DK158" s="1130"/>
      <c r="DL158" s="966"/>
      <c r="DM158" s="986">
        <f t="shared" si="111"/>
        <v>0</v>
      </c>
      <c r="DN158" s="966">
        <f t="shared" si="108"/>
        <v>0</v>
      </c>
      <c r="DO158" s="963">
        <f t="shared" si="109"/>
        <v>0</v>
      </c>
      <c r="DP158" s="966" t="e">
        <f t="array" ref="DP158">INDEX($DP$14:$DS$21,MATCH(DM158&amp;DN158&amp;DO158,$DP$14:$DP$21&amp;$DQ$14:$DQ$21&amp;$DR$14:$DR$21,0),4)</f>
        <v>#N/A</v>
      </c>
      <c r="EK158" s="964"/>
      <c r="EL158" s="966"/>
      <c r="EM158" s="966"/>
      <c r="EN158" s="964"/>
      <c r="EO158" s="964"/>
      <c r="EP158" s="963"/>
      <c r="EQ158" s="964"/>
      <c r="ER158" s="964"/>
      <c r="ES158" s="964"/>
      <c r="ET158" s="964"/>
    </row>
    <row r="159" spans="4:150" s="990" customFormat="1" ht="51" customHeight="1" thickTop="1" thickBot="1">
      <c r="D159" s="1812" t="s">
        <v>343</v>
      </c>
      <c r="E159" s="1813"/>
      <c r="F159" s="1813"/>
      <c r="G159" s="1814"/>
      <c r="H159" s="1148">
        <f>COUNTIF(H139:H158,"〇")</f>
        <v>0</v>
      </c>
      <c r="I159" s="1149">
        <f>COUNTIF(I139:I158,"〇")</f>
        <v>0</v>
      </c>
      <c r="J159" s="1174"/>
      <c r="K159" s="1174"/>
      <c r="L159" s="1151"/>
      <c r="M159" s="1175"/>
      <c r="N159" s="1175"/>
      <c r="O159" s="1175"/>
      <c r="P159" s="1175"/>
      <c r="Q159" s="1712"/>
      <c r="R159" s="1713"/>
      <c r="S159" s="1714"/>
      <c r="U159" s="1176"/>
      <c r="V159" s="1151"/>
      <c r="W159" s="1175"/>
      <c r="X159" s="1175"/>
      <c r="Y159" s="1175"/>
      <c r="Z159" s="1177"/>
      <c r="AA159" s="999"/>
      <c r="AB159" s="999"/>
      <c r="AC159" s="999"/>
      <c r="AD159" s="999"/>
      <c r="AE159" s="999"/>
      <c r="AF159" s="999"/>
      <c r="AG159" s="999"/>
      <c r="AH159" s="999"/>
      <c r="AI159" s="999"/>
      <c r="AJ159" s="999"/>
      <c r="AK159" s="999"/>
      <c r="AL159" s="999"/>
      <c r="AM159" s="999"/>
      <c r="AN159" s="999"/>
      <c r="AO159" s="999"/>
      <c r="AP159" s="999"/>
      <c r="AQ159" s="999"/>
      <c r="AR159" s="999"/>
      <c r="AS159" s="999"/>
      <c r="AT159" s="999"/>
      <c r="AU159" s="999"/>
      <c r="AV159" s="999"/>
      <c r="AW159" s="999"/>
      <c r="AX159" s="999"/>
      <c r="AY159" s="999"/>
      <c r="AZ159" s="999"/>
      <c r="BA159" s="999"/>
      <c r="BB159" s="999"/>
      <c r="BC159" s="999"/>
      <c r="BD159" s="999"/>
      <c r="BE159" s="999"/>
      <c r="BF159" s="999"/>
      <c r="BG159" s="999"/>
      <c r="BH159" s="999"/>
      <c r="BI159" s="999"/>
      <c r="BJ159" s="999"/>
      <c r="BK159" s="999"/>
      <c r="BL159" s="999"/>
      <c r="BM159" s="999"/>
      <c r="BN159" s="999"/>
      <c r="BO159" s="999"/>
      <c r="BP159" s="999"/>
      <c r="BQ159" s="999"/>
      <c r="BR159" s="999"/>
      <c r="BS159" s="999"/>
      <c r="BT159" s="999"/>
      <c r="BU159" s="999"/>
      <c r="BV159" s="999"/>
      <c r="BW159" s="999"/>
      <c r="BX159" s="999"/>
      <c r="BY159" s="999"/>
      <c r="BZ159" s="999"/>
      <c r="CA159" s="999"/>
      <c r="CB159" s="999"/>
      <c r="CC159" s="999"/>
      <c r="CD159" s="999"/>
      <c r="CE159" s="999"/>
      <c r="CF159" s="999"/>
      <c r="CG159" s="999"/>
      <c r="CH159" s="999"/>
      <c r="CI159" s="999"/>
      <c r="CJ159" s="999"/>
      <c r="CK159" s="999"/>
      <c r="CL159" s="999"/>
      <c r="CM159" s="999"/>
      <c r="CN159" s="999"/>
      <c r="CO159" s="999"/>
      <c r="CP159" s="999"/>
      <c r="CQ159" s="999"/>
      <c r="CR159" s="999"/>
      <c r="CS159" s="999"/>
      <c r="CT159" s="999"/>
      <c r="CU159" s="999"/>
      <c r="CV159" s="999"/>
      <c r="CW159" s="999"/>
      <c r="CX159" s="999"/>
      <c r="CY159" s="999"/>
      <c r="CZ159" s="999"/>
      <c r="DA159" s="999"/>
      <c r="DB159" s="999"/>
      <c r="DC159" s="999"/>
      <c r="DD159" s="999"/>
      <c r="DE159" s="999"/>
      <c r="DF159" s="999"/>
      <c r="DG159" s="999"/>
      <c r="DH159" s="999"/>
      <c r="DI159" s="999"/>
      <c r="DJ159" s="999"/>
      <c r="DK159" s="999"/>
      <c r="DM159" s="986"/>
      <c r="DN159" s="966"/>
      <c r="DO159" s="963"/>
      <c r="DP159" s="966"/>
      <c r="EK159" s="989"/>
      <c r="EL159" s="966"/>
      <c r="EM159" s="966"/>
      <c r="EN159" s="964"/>
      <c r="EO159" s="964"/>
      <c r="EP159" s="963"/>
      <c r="EQ159" s="964"/>
      <c r="ER159" s="964"/>
      <c r="ES159" s="964"/>
      <c r="ET159" s="964"/>
    </row>
    <row r="160" spans="4:150" s="990" customFormat="1" ht="51" customHeight="1" thickTop="1">
      <c r="D160" s="1155" t="s">
        <v>39</v>
      </c>
      <c r="E160" s="1156"/>
      <c r="F160" s="1157"/>
      <c r="G160" s="1157"/>
      <c r="H160" s="1715"/>
      <c r="I160" s="1716"/>
      <c r="J160" s="1717"/>
      <c r="K160" s="1718"/>
      <c r="L160" s="1160">
        <f>COUNTIF(L139:L158,"○")</f>
        <v>0</v>
      </c>
      <c r="M160" s="1161">
        <f>COUNTIF(M139:M158,"○")</f>
        <v>0</v>
      </c>
      <c r="N160" s="1161">
        <f t="shared" ref="N160:P160" si="118">COUNTIF(N139:N158,"○")</f>
        <v>0</v>
      </c>
      <c r="O160" s="1161">
        <f t="shared" si="118"/>
        <v>0</v>
      </c>
      <c r="P160" s="1161">
        <f t="shared" si="118"/>
        <v>0</v>
      </c>
      <c r="Q160" s="1719"/>
      <c r="R160" s="1720"/>
      <c r="S160" s="1721"/>
      <c r="T160" s="1162"/>
      <c r="U160" s="1179" t="s">
        <v>39</v>
      </c>
      <c r="V160" s="1160">
        <f>COUNTIF(V139:V158,"○")</f>
        <v>0</v>
      </c>
      <c r="W160" s="1161">
        <f>COUNTIF(W139:W158,"○")</f>
        <v>0</v>
      </c>
      <c r="X160" s="1161">
        <f t="shared" ref="X160:Z160" si="119">COUNTIF(X139:X158,"○")</f>
        <v>0</v>
      </c>
      <c r="Y160" s="1161">
        <f t="shared" si="119"/>
        <v>0</v>
      </c>
      <c r="Z160" s="1164">
        <f t="shared" si="119"/>
        <v>0</v>
      </c>
      <c r="AA160" s="1178"/>
      <c r="AB160" s="1178"/>
      <c r="AC160" s="1178"/>
      <c r="AD160" s="1178"/>
      <c r="AE160" s="1178"/>
      <c r="AF160" s="1178"/>
      <c r="AG160" s="1178"/>
      <c r="AH160" s="1178"/>
      <c r="AI160" s="1178"/>
      <c r="AJ160" s="1178"/>
      <c r="AK160" s="1178"/>
      <c r="AL160" s="1178"/>
      <c r="AM160" s="1178"/>
      <c r="AN160" s="1178"/>
      <c r="AO160" s="1178"/>
      <c r="AP160" s="1178"/>
      <c r="AQ160" s="1178"/>
      <c r="AR160" s="1178"/>
      <c r="AS160" s="1178"/>
      <c r="AT160" s="1178"/>
      <c r="AU160" s="1178"/>
      <c r="AV160" s="1178"/>
      <c r="AW160" s="1178"/>
      <c r="AX160" s="1178"/>
      <c r="AY160" s="1178"/>
      <c r="AZ160" s="1178"/>
      <c r="BA160" s="1178"/>
      <c r="BB160" s="1178"/>
      <c r="BC160" s="1178"/>
      <c r="BD160" s="1178"/>
      <c r="BE160" s="1178"/>
      <c r="BF160" s="1178"/>
      <c r="BG160" s="1178"/>
      <c r="BH160" s="1178"/>
      <c r="BI160" s="1178"/>
      <c r="BJ160" s="1178"/>
      <c r="BK160" s="1178"/>
      <c r="BL160" s="1178"/>
      <c r="BM160" s="1178"/>
      <c r="BN160" s="1178"/>
      <c r="BO160" s="1178"/>
      <c r="BP160" s="1178"/>
      <c r="BQ160" s="1178"/>
      <c r="BR160" s="1178"/>
      <c r="BS160" s="1178"/>
      <c r="BT160" s="1178"/>
      <c r="BU160" s="1178"/>
      <c r="BV160" s="1178"/>
      <c r="BW160" s="1178"/>
      <c r="BX160" s="1178"/>
      <c r="BY160" s="1178"/>
      <c r="BZ160" s="1178"/>
      <c r="CA160" s="1178"/>
      <c r="CB160" s="1178"/>
      <c r="CC160" s="1178"/>
      <c r="CD160" s="1178"/>
      <c r="CE160" s="1178"/>
      <c r="CF160" s="1178"/>
      <c r="CG160" s="1178"/>
      <c r="CH160" s="1178"/>
      <c r="CI160" s="1178"/>
      <c r="CJ160" s="1178"/>
      <c r="CK160" s="1178"/>
      <c r="CL160" s="1178"/>
      <c r="CM160" s="1178"/>
      <c r="CN160" s="1178"/>
      <c r="CO160" s="1178"/>
      <c r="CP160" s="1178"/>
      <c r="CQ160" s="1178"/>
      <c r="CR160" s="1178"/>
      <c r="CS160" s="1178"/>
      <c r="CT160" s="1178"/>
      <c r="CU160" s="1178"/>
      <c r="CV160" s="1178"/>
      <c r="CW160" s="1178"/>
      <c r="CX160" s="1178"/>
      <c r="CY160" s="1178"/>
      <c r="CZ160" s="1178"/>
      <c r="DA160" s="1178"/>
      <c r="DB160" s="1178"/>
      <c r="DC160" s="1178"/>
      <c r="DD160" s="1178"/>
      <c r="DE160" s="1178"/>
      <c r="DF160" s="1178"/>
      <c r="DG160" s="1178"/>
      <c r="DH160" s="1178"/>
      <c r="DI160" s="1178"/>
      <c r="DJ160" s="1178"/>
      <c r="DK160" s="1178"/>
      <c r="DL160" s="968"/>
      <c r="DM160" s="986"/>
      <c r="DN160" s="966"/>
      <c r="DO160" s="1725"/>
      <c r="DP160" s="1725"/>
      <c r="DQ160" s="1725"/>
      <c r="DR160" s="966"/>
      <c r="DS160" s="966"/>
      <c r="DT160" s="966"/>
      <c r="DU160" s="989"/>
      <c r="DV160" s="989"/>
      <c r="DW160" s="989"/>
      <c r="DX160" s="989"/>
      <c r="DY160" s="989"/>
      <c r="DZ160" s="989"/>
      <c r="EA160" s="989"/>
      <c r="EB160" s="989"/>
      <c r="EC160" s="989"/>
      <c r="ED160" s="989"/>
      <c r="EE160" s="989"/>
      <c r="EF160" s="989"/>
      <c r="EG160" s="989"/>
      <c r="EH160" s="989"/>
      <c r="EI160" s="989"/>
      <c r="EJ160" s="989"/>
      <c r="EK160" s="989"/>
      <c r="EL160" s="966"/>
      <c r="EM160" s="966"/>
      <c r="EN160" s="964"/>
      <c r="EO160" s="964"/>
      <c r="EP160" s="963"/>
      <c r="EQ160" s="964"/>
      <c r="ER160" s="964"/>
      <c r="ES160" s="964"/>
      <c r="ET160" s="964"/>
    </row>
    <row r="161" spans="4:152" s="974" customFormat="1" ht="51" customHeight="1" thickBot="1">
      <c r="D161" s="1165" t="s">
        <v>236</v>
      </c>
      <c r="E161" s="1166"/>
      <c r="F161" s="1167"/>
      <c r="G161" s="1167"/>
      <c r="H161" s="1791"/>
      <c r="I161" s="1792"/>
      <c r="J161" s="1786"/>
      <c r="K161" s="1787"/>
      <c r="L161" s="1180">
        <f>COUNTIF(L139:L158,"△")</f>
        <v>0</v>
      </c>
      <c r="M161" s="1181">
        <f>COUNTIF(M139:M158,"△")</f>
        <v>0</v>
      </c>
      <c r="N161" s="1181">
        <f t="shared" ref="N161:P161" si="120">COUNTIF(N139:N158,"△")</f>
        <v>0</v>
      </c>
      <c r="O161" s="1181">
        <f t="shared" si="120"/>
        <v>0</v>
      </c>
      <c r="P161" s="1181">
        <f t="shared" si="120"/>
        <v>0</v>
      </c>
      <c r="Q161" s="1793"/>
      <c r="R161" s="1794"/>
      <c r="S161" s="1795"/>
      <c r="T161" s="1238"/>
      <c r="U161" s="1182" t="s">
        <v>236</v>
      </c>
      <c r="V161" s="1180">
        <f>COUNTIF(V139:V158,"△")</f>
        <v>0</v>
      </c>
      <c r="W161" s="1181">
        <f>COUNTIF(W139:W158,"△")</f>
        <v>0</v>
      </c>
      <c r="X161" s="1181">
        <f t="shared" ref="X161:Z161" si="121">COUNTIF(X139:X158,"△")</f>
        <v>0</v>
      </c>
      <c r="Y161" s="1181">
        <f t="shared" si="121"/>
        <v>0</v>
      </c>
      <c r="Z161" s="1183">
        <f t="shared" si="121"/>
        <v>0</v>
      </c>
      <c r="AA161" s="1178"/>
      <c r="AB161" s="1178"/>
      <c r="AC161" s="1178"/>
      <c r="AD161" s="1178"/>
      <c r="AE161" s="1178"/>
      <c r="AF161" s="1178"/>
      <c r="AG161" s="1178"/>
      <c r="AH161" s="1178"/>
      <c r="AI161" s="1178"/>
      <c r="AJ161" s="1178"/>
      <c r="AK161" s="1178"/>
      <c r="AL161" s="1178"/>
      <c r="AM161" s="1178"/>
      <c r="AN161" s="1178"/>
      <c r="AO161" s="1178"/>
      <c r="AP161" s="1178"/>
      <c r="AQ161" s="1178"/>
      <c r="AR161" s="1178"/>
      <c r="AS161" s="1178"/>
      <c r="AT161" s="1178"/>
      <c r="AU161" s="1178"/>
      <c r="AV161" s="1178"/>
      <c r="AW161" s="1178"/>
      <c r="AX161" s="1178"/>
      <c r="AY161" s="1178"/>
      <c r="AZ161" s="1178"/>
      <c r="BA161" s="1178"/>
      <c r="BB161" s="1178"/>
      <c r="BC161" s="1178"/>
      <c r="BD161" s="1178"/>
      <c r="BE161" s="1178"/>
      <c r="BF161" s="1178"/>
      <c r="BG161" s="1178"/>
      <c r="BH161" s="1178"/>
      <c r="BI161" s="1178"/>
      <c r="BJ161" s="1178"/>
      <c r="BK161" s="1178"/>
      <c r="BL161" s="1178"/>
      <c r="BM161" s="1178"/>
      <c r="BN161" s="1178"/>
      <c r="BO161" s="1178"/>
      <c r="BP161" s="1178"/>
      <c r="BQ161" s="1178"/>
      <c r="BR161" s="1178"/>
      <c r="BS161" s="1178"/>
      <c r="BT161" s="1178"/>
      <c r="BU161" s="1178"/>
      <c r="BV161" s="1178"/>
      <c r="BW161" s="1178"/>
      <c r="BX161" s="1178"/>
      <c r="BY161" s="1178"/>
      <c r="BZ161" s="1178"/>
      <c r="CA161" s="1178"/>
      <c r="CB161" s="1178"/>
      <c r="CC161" s="1178"/>
      <c r="CD161" s="1178"/>
      <c r="CE161" s="1178"/>
      <c r="CF161" s="1178"/>
      <c r="CG161" s="1178"/>
      <c r="CH161" s="1178"/>
      <c r="CI161" s="1178"/>
      <c r="CJ161" s="1178"/>
      <c r="CK161" s="1178"/>
      <c r="CL161" s="1178"/>
      <c r="CM161" s="1178"/>
      <c r="CN161" s="1178"/>
      <c r="CO161" s="1178"/>
      <c r="CP161" s="1178"/>
      <c r="CQ161" s="1178"/>
      <c r="CR161" s="1178"/>
      <c r="CS161" s="1178"/>
      <c r="CT161" s="1178"/>
      <c r="CU161" s="1178"/>
      <c r="CV161" s="1178"/>
      <c r="CW161" s="1178"/>
      <c r="CX161" s="1178"/>
      <c r="CY161" s="1178"/>
      <c r="CZ161" s="1178"/>
      <c r="DA161" s="1178"/>
      <c r="DB161" s="1178"/>
      <c r="DC161" s="1178"/>
      <c r="DD161" s="1178"/>
      <c r="DE161" s="1178"/>
      <c r="DF161" s="1178"/>
      <c r="DG161" s="1178"/>
      <c r="DH161" s="1178"/>
      <c r="DI161" s="1178"/>
      <c r="DJ161" s="1178"/>
      <c r="DK161" s="1178"/>
      <c r="DL161" s="968"/>
      <c r="DM161" s="981"/>
      <c r="DN161" s="970"/>
      <c r="DO161" s="966"/>
      <c r="DP161" s="968"/>
      <c r="DQ161" s="968"/>
      <c r="DR161" s="968"/>
      <c r="DS161" s="968"/>
      <c r="DT161" s="968"/>
      <c r="DU161" s="965"/>
      <c r="DV161" s="965"/>
      <c r="DW161" s="965"/>
      <c r="DX161" s="965"/>
      <c r="DY161" s="965"/>
      <c r="DZ161" s="965"/>
      <c r="EA161" s="965"/>
      <c r="EB161" s="965"/>
      <c r="EC161" s="965"/>
      <c r="ED161" s="965"/>
      <c r="EE161" s="965"/>
      <c r="EF161" s="965"/>
      <c r="EG161" s="965"/>
      <c r="EH161" s="965"/>
      <c r="EI161" s="965"/>
      <c r="EJ161" s="965"/>
      <c r="EK161" s="965"/>
      <c r="EL161" s="968"/>
      <c r="EM161" s="968"/>
      <c r="EN161" s="971"/>
      <c r="EO161" s="971"/>
      <c r="EP161" s="975"/>
      <c r="EQ161" s="971"/>
      <c r="ER161" s="971"/>
      <c r="ES161" s="971"/>
      <c r="ET161" s="971"/>
    </row>
    <row r="162" spans="4:152" s="990" customFormat="1" ht="51" customHeight="1" thickBot="1">
      <c r="D162" s="1073"/>
      <c r="Q162" s="1073"/>
      <c r="R162" s="1240"/>
      <c r="S162" s="1073"/>
      <c r="T162" s="1239"/>
      <c r="U162" s="1073"/>
      <c r="DM162" s="986"/>
      <c r="DN162" s="964"/>
      <c r="DO162" s="963"/>
      <c r="DP162" s="963"/>
      <c r="DQ162" s="963"/>
      <c r="DR162" s="963"/>
      <c r="DS162" s="963"/>
      <c r="DT162" s="963"/>
      <c r="DU162" s="964"/>
      <c r="DV162" s="964"/>
      <c r="DW162" s="964"/>
      <c r="DX162" s="964"/>
      <c r="DY162" s="964"/>
      <c r="DZ162" s="964"/>
      <c r="EA162" s="964"/>
      <c r="EB162" s="964"/>
      <c r="EC162" s="964"/>
      <c r="ED162" s="964"/>
      <c r="EE162" s="964"/>
      <c r="EF162" s="964"/>
      <c r="EG162" s="964"/>
      <c r="EH162" s="964"/>
      <c r="EI162" s="964"/>
      <c r="EJ162" s="964"/>
      <c r="EK162" s="964"/>
      <c r="EL162" s="964"/>
      <c r="EM162" s="964"/>
      <c r="EN162" s="964"/>
      <c r="EO162" s="964"/>
      <c r="EP162" s="963"/>
      <c r="EQ162" s="964"/>
      <c r="ER162" s="964"/>
      <c r="ES162" s="964"/>
      <c r="ET162" s="964"/>
    </row>
    <row r="163" spans="4:152" s="967" customFormat="1" ht="51" customHeight="1" thickBot="1">
      <c r="D163" s="1707" t="s">
        <v>252</v>
      </c>
      <c r="E163" s="1708"/>
      <c r="F163" s="1709"/>
      <c r="G163" s="1710"/>
      <c r="H163" s="1710"/>
      <c r="I163" s="1710"/>
      <c r="J163" s="1710"/>
      <c r="K163" s="1711"/>
      <c r="L163" s="1699" t="s">
        <v>846</v>
      </c>
      <c r="M163" s="1700"/>
      <c r="N163" s="1700"/>
      <c r="O163" s="1700"/>
      <c r="P163" s="1296"/>
      <c r="Q163" s="1703" t="s">
        <v>835</v>
      </c>
      <c r="R163" s="1703"/>
      <c r="S163" s="1297"/>
      <c r="T163" s="961"/>
      <c r="U163" s="1118"/>
      <c r="V163" s="1527" t="s">
        <v>847</v>
      </c>
      <c r="W163" s="1528"/>
      <c r="X163" s="1528"/>
      <c r="Y163" s="1528"/>
      <c r="Z163" s="1529"/>
      <c r="AA163" s="961"/>
      <c r="AB163" s="961"/>
      <c r="AC163" s="961"/>
      <c r="AD163" s="961"/>
      <c r="AE163" s="961"/>
      <c r="AF163" s="961"/>
      <c r="AG163" s="961"/>
      <c r="AH163" s="961"/>
      <c r="AI163" s="961"/>
      <c r="AJ163" s="961"/>
      <c r="AK163" s="961"/>
      <c r="AL163" s="961"/>
      <c r="AM163" s="961"/>
      <c r="AN163" s="961"/>
      <c r="AO163" s="961"/>
      <c r="AP163" s="961"/>
      <c r="AQ163" s="961"/>
      <c r="AR163" s="961"/>
      <c r="AS163" s="961"/>
      <c r="AT163" s="961"/>
      <c r="AU163" s="961"/>
      <c r="AV163" s="961"/>
      <c r="AW163" s="961"/>
      <c r="AX163" s="961"/>
      <c r="AY163" s="961"/>
      <c r="AZ163" s="961"/>
      <c r="BA163" s="961"/>
      <c r="BB163" s="961"/>
      <c r="BC163" s="961"/>
      <c r="BD163" s="961"/>
      <c r="BE163" s="961"/>
      <c r="BF163" s="961"/>
      <c r="BG163" s="961"/>
      <c r="BH163" s="961"/>
      <c r="BI163" s="961"/>
      <c r="BJ163" s="961"/>
      <c r="BK163" s="961"/>
      <c r="BL163" s="961"/>
      <c r="BM163" s="961"/>
      <c r="BN163" s="961"/>
      <c r="BO163" s="961"/>
      <c r="BP163" s="961"/>
      <c r="BQ163" s="961"/>
      <c r="BR163" s="961"/>
      <c r="BS163" s="961"/>
      <c r="BT163" s="961"/>
      <c r="BU163" s="961"/>
      <c r="BV163" s="961"/>
      <c r="BW163" s="961"/>
      <c r="BX163" s="961"/>
      <c r="BY163" s="961"/>
      <c r="BZ163" s="961"/>
      <c r="CA163" s="961"/>
      <c r="CB163" s="961"/>
      <c r="CC163" s="961"/>
      <c r="CD163" s="961"/>
      <c r="CE163" s="961"/>
      <c r="CF163" s="961"/>
      <c r="CG163" s="961"/>
      <c r="CH163" s="961"/>
      <c r="CI163" s="961"/>
      <c r="CJ163" s="961"/>
      <c r="CK163" s="961"/>
      <c r="CL163" s="961"/>
      <c r="CM163" s="961"/>
      <c r="CN163" s="961"/>
      <c r="CO163" s="961"/>
      <c r="CP163" s="961"/>
      <c r="CQ163" s="961"/>
      <c r="CR163" s="961"/>
      <c r="CS163" s="961"/>
      <c r="CT163" s="961"/>
      <c r="CU163" s="961"/>
      <c r="CV163" s="961"/>
      <c r="CW163" s="961"/>
      <c r="CX163" s="961"/>
      <c r="CY163" s="961"/>
      <c r="CZ163" s="961"/>
      <c r="DA163" s="961"/>
      <c r="DB163" s="961"/>
      <c r="DC163" s="961"/>
      <c r="DD163" s="961"/>
      <c r="DE163" s="961"/>
      <c r="DF163" s="961"/>
      <c r="DG163" s="961"/>
      <c r="DH163" s="961"/>
      <c r="DI163" s="961"/>
      <c r="DJ163" s="961"/>
      <c r="DK163" s="961"/>
      <c r="DL163" s="961"/>
      <c r="DM163" s="986"/>
      <c r="DN163" s="964"/>
      <c r="DO163" s="963"/>
      <c r="DP163" s="966"/>
      <c r="DQ163" s="1729" t="s">
        <v>745</v>
      </c>
      <c r="DR163" s="1730"/>
      <c r="DS163" s="1730"/>
      <c r="DT163" s="1731"/>
      <c r="DU163" s="1691" t="s">
        <v>746</v>
      </c>
      <c r="DV163" s="1692"/>
      <c r="DW163" s="1692"/>
      <c r="DX163" s="1693"/>
      <c r="DY163" s="1691" t="s">
        <v>228</v>
      </c>
      <c r="DZ163" s="1692"/>
      <c r="EA163" s="1692"/>
      <c r="EB163" s="1693"/>
      <c r="EC163" s="1691" t="s">
        <v>788</v>
      </c>
      <c r="ED163" s="1692"/>
      <c r="EE163" s="1692"/>
      <c r="EF163" s="1693"/>
      <c r="EG163" s="1691" t="s">
        <v>789</v>
      </c>
      <c r="EH163" s="1692"/>
      <c r="EI163" s="1692"/>
      <c r="EJ163" s="1693"/>
      <c r="EK163" s="968"/>
      <c r="EL163" s="964"/>
      <c r="EM163" s="964"/>
      <c r="EN163" s="964"/>
      <c r="EO163" s="964"/>
      <c r="EP163" s="963"/>
      <c r="EQ163" s="964"/>
      <c r="ER163" s="966"/>
      <c r="ES163" s="966"/>
      <c r="ET163" s="966"/>
      <c r="EU163" s="1020"/>
      <c r="EV163" s="1020"/>
    </row>
    <row r="164" spans="4:152" s="974" customFormat="1" ht="51" customHeight="1" thickBot="1">
      <c r="D164" s="1119" t="s">
        <v>837</v>
      </c>
      <c r="E164" s="1120"/>
      <c r="F164" s="1704">
        <f>①利用!$S$8</f>
        <v>0</v>
      </c>
      <c r="G164" s="1705"/>
      <c r="H164" s="1705"/>
      <c r="I164" s="1705"/>
      <c r="J164" s="1705"/>
      <c r="K164" s="1705"/>
      <c r="L164" s="1705"/>
      <c r="M164" s="1705"/>
      <c r="N164" s="1705"/>
      <c r="O164" s="1705"/>
      <c r="P164" s="1705"/>
      <c r="Q164" s="1705"/>
      <c r="R164" s="1705"/>
      <c r="S164" s="1706"/>
      <c r="T164" s="1121"/>
      <c r="U164" s="1122"/>
      <c r="V164" s="1705">
        <f>F164</f>
        <v>0</v>
      </c>
      <c r="W164" s="1705"/>
      <c r="X164" s="1705"/>
      <c r="Y164" s="1705"/>
      <c r="Z164" s="1706"/>
      <c r="AA164" s="1121"/>
      <c r="AB164" s="1121"/>
      <c r="AC164" s="1121"/>
      <c r="AD164" s="1121"/>
      <c r="AE164" s="1121"/>
      <c r="AF164" s="1121"/>
      <c r="AG164" s="1121"/>
      <c r="AH164" s="1121"/>
      <c r="AI164" s="1121"/>
      <c r="AJ164" s="1121"/>
      <c r="AK164" s="1121"/>
      <c r="AL164" s="1121"/>
      <c r="AM164" s="1121"/>
      <c r="AN164" s="1121"/>
      <c r="AO164" s="1121"/>
      <c r="AP164" s="1121"/>
      <c r="AQ164" s="1121"/>
      <c r="AR164" s="1121"/>
      <c r="AS164" s="1121"/>
      <c r="AT164" s="1121"/>
      <c r="AU164" s="1121"/>
      <c r="AV164" s="1121"/>
      <c r="AW164" s="1121"/>
      <c r="AX164" s="1121"/>
      <c r="AY164" s="1121"/>
      <c r="AZ164" s="1121"/>
      <c r="BA164" s="1121"/>
      <c r="BB164" s="1121"/>
      <c r="BC164" s="1121"/>
      <c r="BD164" s="1121"/>
      <c r="BE164" s="1121"/>
      <c r="BF164" s="1121"/>
      <c r="BG164" s="1121"/>
      <c r="BH164" s="1121"/>
      <c r="BI164" s="1121"/>
      <c r="BJ164" s="1121"/>
      <c r="BK164" s="1121"/>
      <c r="BL164" s="1121"/>
      <c r="BM164" s="1121"/>
      <c r="BN164" s="1121"/>
      <c r="BO164" s="1121"/>
      <c r="BP164" s="1121"/>
      <c r="BQ164" s="1121"/>
      <c r="BR164" s="1121"/>
      <c r="BS164" s="1121"/>
      <c r="BT164" s="1121"/>
      <c r="BU164" s="1121"/>
      <c r="BV164" s="1121"/>
      <c r="BW164" s="1121"/>
      <c r="BX164" s="1121"/>
      <c r="BY164" s="1121"/>
      <c r="BZ164" s="1121"/>
      <c r="CA164" s="1121"/>
      <c r="CB164" s="1121"/>
      <c r="CC164" s="1121"/>
      <c r="CD164" s="1121"/>
      <c r="CE164" s="1121"/>
      <c r="CF164" s="1121"/>
      <c r="CG164" s="1121"/>
      <c r="CH164" s="1121"/>
      <c r="CI164" s="1121"/>
      <c r="CJ164" s="1121"/>
      <c r="CK164" s="1121"/>
      <c r="CL164" s="1121"/>
      <c r="CM164" s="1121"/>
      <c r="CN164" s="1121"/>
      <c r="CO164" s="1121"/>
      <c r="CP164" s="1121"/>
      <c r="CQ164" s="1121"/>
      <c r="CR164" s="1121"/>
      <c r="CS164" s="1121"/>
      <c r="CT164" s="1121"/>
      <c r="CU164" s="1121"/>
      <c r="CV164" s="1121"/>
      <c r="CW164" s="1121"/>
      <c r="CX164" s="1121"/>
      <c r="CY164" s="1121"/>
      <c r="CZ164" s="1121"/>
      <c r="DA164" s="1121"/>
      <c r="DB164" s="1121"/>
      <c r="DC164" s="1121"/>
      <c r="DD164" s="1121"/>
      <c r="DE164" s="1121"/>
      <c r="DF164" s="1121"/>
      <c r="DG164" s="1121"/>
      <c r="DH164" s="1121"/>
      <c r="DI164" s="1121"/>
      <c r="DJ164" s="1121"/>
      <c r="DK164" s="1121"/>
      <c r="DL164" s="970"/>
      <c r="DM164" s="981"/>
      <c r="DN164" s="968"/>
      <c r="DO164" s="966"/>
      <c r="DP164" s="963"/>
      <c r="DQ164" s="976"/>
      <c r="DR164" s="977">
        <f>COUNTIFS(L167:L186,$EP$13,DM167:DM186,$EL$14)</f>
        <v>0</v>
      </c>
      <c r="DS164" s="977">
        <f>SUM(DQ167:DS167)</f>
        <v>0</v>
      </c>
      <c r="DT164" s="978">
        <f>COUNTIFS(L167:L186,$EP$15,DM167:DM186,$EL$14)</f>
        <v>0</v>
      </c>
      <c r="DU164" s="1694">
        <f>COUNTIFS(M167:M186,$EP$13,DM167:DM186,$EL$14)</f>
        <v>0</v>
      </c>
      <c r="DV164" s="1695"/>
      <c r="DW164" s="977">
        <f>SUM(DU167:DW167)</f>
        <v>0</v>
      </c>
      <c r="DX164" s="978">
        <f>COUNTIFS(M167:M186,$EP$15,DM167:DM186,$EL$14)</f>
        <v>0</v>
      </c>
      <c r="DY164" s="1694">
        <f>COUNTIFS($N167:$N186,$EP$13,$DM167:$DM186,$EL$14)</f>
        <v>0</v>
      </c>
      <c r="DZ164" s="1695"/>
      <c r="EA164" s="977">
        <f t="shared" ref="EA164" si="122">SUM(DY167:EA167)</f>
        <v>0</v>
      </c>
      <c r="EB164" s="978">
        <f>COUNTIFS($N167:$N186,$EP$15,$DM167:$DM186,$EL$14)</f>
        <v>0</v>
      </c>
      <c r="EC164" s="1694">
        <f>COUNTIFS($O167:$O186,$EP$13,$DM167:$DM186,$EL$14)</f>
        <v>0</v>
      </c>
      <c r="ED164" s="1695"/>
      <c r="EE164" s="977">
        <f>SUM(EC167:EE167)</f>
        <v>0</v>
      </c>
      <c r="EF164" s="978">
        <f>COUNTIFS($O167:$O186,$EP$15,$DM167:$DM186,$EL$14)</f>
        <v>0</v>
      </c>
      <c r="EG164" s="1694">
        <f>COUNTIFS($P167:$P186,$EP$13,$DM167:$DM186,$EL$14)</f>
        <v>0</v>
      </c>
      <c r="EH164" s="1695"/>
      <c r="EI164" s="977">
        <f>SUM(EG167:EI167)</f>
        <v>0</v>
      </c>
      <c r="EJ164" s="978">
        <f>COUNTIFS($O167:$O186,$EP$15,$DM167:$DM186,$EL$14)</f>
        <v>0</v>
      </c>
      <c r="EK164" s="980"/>
      <c r="EL164" s="968"/>
      <c r="EM164" s="968"/>
      <c r="EN164" s="971"/>
      <c r="EO164" s="971"/>
      <c r="EP164" s="975"/>
      <c r="EQ164" s="971"/>
      <c r="ER164" s="966"/>
      <c r="ES164" s="966"/>
      <c r="ET164" s="966"/>
      <c r="EU164" s="1020"/>
      <c r="EV164" s="1020"/>
    </row>
    <row r="165" spans="4:152" s="967" customFormat="1" ht="51" customHeight="1">
      <c r="D165" s="1732" t="s">
        <v>36</v>
      </c>
      <c r="E165" s="1734" t="s">
        <v>146</v>
      </c>
      <c r="F165" s="1735"/>
      <c r="G165" s="1736"/>
      <c r="H165" s="1740" t="s">
        <v>37</v>
      </c>
      <c r="I165" s="1742" t="s">
        <v>38</v>
      </c>
      <c r="J165" s="1744" t="s">
        <v>838</v>
      </c>
      <c r="K165" s="1745"/>
      <c r="L165" s="1184" t="s">
        <v>822</v>
      </c>
      <c r="M165" s="1185" t="s">
        <v>823</v>
      </c>
      <c r="N165" s="1185" t="s">
        <v>824</v>
      </c>
      <c r="O165" s="1185" t="s">
        <v>825</v>
      </c>
      <c r="P165" s="1186" t="s">
        <v>826</v>
      </c>
      <c r="Q165" s="1748" t="s">
        <v>751</v>
      </c>
      <c r="R165" s="1748" t="s">
        <v>366</v>
      </c>
      <c r="S165" s="1750" t="s">
        <v>821</v>
      </c>
      <c r="T165" s="1022"/>
      <c r="U165" s="1701"/>
      <c r="V165" s="1184" t="s">
        <v>822</v>
      </c>
      <c r="W165" s="1185" t="s">
        <v>823</v>
      </c>
      <c r="X165" s="1185" t="s">
        <v>824</v>
      </c>
      <c r="Y165" s="1185" t="s">
        <v>825</v>
      </c>
      <c r="Z165" s="1187" t="s">
        <v>826</v>
      </c>
      <c r="AA165" s="966"/>
      <c r="AB165" s="966"/>
      <c r="AC165" s="966"/>
      <c r="AD165" s="966"/>
      <c r="AE165" s="966"/>
      <c r="AF165" s="966"/>
      <c r="AG165" s="966"/>
      <c r="AH165" s="966"/>
      <c r="AI165" s="966"/>
      <c r="AJ165" s="966"/>
      <c r="AK165" s="966"/>
      <c r="AL165" s="966"/>
      <c r="AM165" s="966"/>
      <c r="AN165" s="966"/>
      <c r="AO165" s="966"/>
      <c r="AP165" s="966"/>
      <c r="AQ165" s="966"/>
      <c r="AR165" s="966"/>
      <c r="AS165" s="966"/>
      <c r="AT165" s="966"/>
      <c r="AU165" s="966"/>
      <c r="AV165" s="966"/>
      <c r="AW165" s="966"/>
      <c r="AX165" s="966"/>
      <c r="AY165" s="966"/>
      <c r="AZ165" s="966"/>
      <c r="BA165" s="966"/>
      <c r="BB165" s="966"/>
      <c r="BC165" s="966"/>
      <c r="BD165" s="966"/>
      <c r="BE165" s="966"/>
      <c r="BF165" s="966"/>
      <c r="BG165" s="966"/>
      <c r="BH165" s="966"/>
      <c r="BI165" s="966"/>
      <c r="BJ165" s="966"/>
      <c r="BK165" s="966"/>
      <c r="BL165" s="966"/>
      <c r="BM165" s="966"/>
      <c r="BN165" s="966"/>
      <c r="BO165" s="966"/>
      <c r="BP165" s="966"/>
      <c r="BQ165" s="966"/>
      <c r="BR165" s="966"/>
      <c r="BS165" s="966"/>
      <c r="BT165" s="966"/>
      <c r="BU165" s="966"/>
      <c r="BV165" s="966"/>
      <c r="BW165" s="966"/>
      <c r="BX165" s="966"/>
      <c r="BY165" s="966"/>
      <c r="BZ165" s="966"/>
      <c r="CA165" s="966"/>
      <c r="CB165" s="966"/>
      <c r="CC165" s="966"/>
      <c r="CD165" s="966"/>
      <c r="CE165" s="966"/>
      <c r="CF165" s="966"/>
      <c r="CG165" s="966"/>
      <c r="CH165" s="966"/>
      <c r="CI165" s="966"/>
      <c r="CJ165" s="966"/>
      <c r="CK165" s="966"/>
      <c r="CL165" s="966"/>
      <c r="CM165" s="966"/>
      <c r="CN165" s="966"/>
      <c r="CO165" s="966"/>
      <c r="CP165" s="966"/>
      <c r="CQ165" s="966"/>
      <c r="CR165" s="966"/>
      <c r="CS165" s="966"/>
      <c r="CT165" s="966"/>
      <c r="CU165" s="966"/>
      <c r="CV165" s="966"/>
      <c r="CW165" s="966"/>
      <c r="CX165" s="966"/>
      <c r="CY165" s="966"/>
      <c r="CZ165" s="966"/>
      <c r="DA165" s="966"/>
      <c r="DB165" s="966"/>
      <c r="DC165" s="966"/>
      <c r="DD165" s="966"/>
      <c r="DE165" s="966"/>
      <c r="DF165" s="966"/>
      <c r="DG165" s="966"/>
      <c r="DH165" s="966"/>
      <c r="DI165" s="966"/>
      <c r="DJ165" s="966"/>
      <c r="DK165" s="966"/>
      <c r="DL165" s="966"/>
      <c r="DM165" s="962" t="e">
        <f>#REF!</f>
        <v>#REF!</v>
      </c>
      <c r="DN165" s="964"/>
      <c r="DO165" s="975"/>
      <c r="DP165" s="964"/>
      <c r="DQ165" s="987" t="s">
        <v>362</v>
      </c>
      <c r="DR165" s="1021" t="s">
        <v>361</v>
      </c>
      <c r="DS165" s="966" t="s">
        <v>350</v>
      </c>
      <c r="DT165" s="988" t="s">
        <v>363</v>
      </c>
      <c r="DU165" s="987" t="s">
        <v>362</v>
      </c>
      <c r="DV165" s="1021" t="s">
        <v>361</v>
      </c>
      <c r="DW165" s="966" t="s">
        <v>350</v>
      </c>
      <c r="DX165" s="988" t="s">
        <v>363</v>
      </c>
      <c r="DY165" s="982" t="s">
        <v>362</v>
      </c>
      <c r="DZ165" s="983" t="s">
        <v>361</v>
      </c>
      <c r="EA165" s="984" t="s">
        <v>350</v>
      </c>
      <c r="EB165" s="985" t="s">
        <v>363</v>
      </c>
      <c r="EC165" s="982" t="s">
        <v>362</v>
      </c>
      <c r="ED165" s="983" t="s">
        <v>361</v>
      </c>
      <c r="EE165" s="984" t="s">
        <v>350</v>
      </c>
      <c r="EF165" s="985" t="s">
        <v>363</v>
      </c>
      <c r="EG165" s="982" t="s">
        <v>362</v>
      </c>
      <c r="EH165" s="983" t="s">
        <v>361</v>
      </c>
      <c r="EI165" s="984" t="s">
        <v>350</v>
      </c>
      <c r="EJ165" s="985" t="s">
        <v>363</v>
      </c>
      <c r="EK165" s="980"/>
      <c r="EL165" s="981" t="s">
        <v>325</v>
      </c>
      <c r="EM165" s="964"/>
      <c r="EN165" s="989">
        <f>COUNTIFS(J167:J186,$EL$20,K167:K186,"&lt;5",H167:H186,$EP$14)</f>
        <v>0</v>
      </c>
      <c r="EO165" s="989">
        <f>COUNTIFS(J165:J186,$EL$20,K165:K186,"&lt;5",I165:I186,$DS$14)</f>
        <v>0</v>
      </c>
      <c r="EP165" s="963"/>
      <c r="EQ165" s="964"/>
      <c r="ER165" s="966"/>
      <c r="ES165" s="966"/>
      <c r="ET165" s="989"/>
      <c r="EU165" s="1020"/>
    </row>
    <row r="166" spans="4:152" s="967" customFormat="1" ht="51" customHeight="1">
      <c r="D166" s="1733"/>
      <c r="E166" s="1737"/>
      <c r="F166" s="1738"/>
      <c r="G166" s="1739"/>
      <c r="H166" s="1741"/>
      <c r="I166" s="1743"/>
      <c r="J166" s="1746"/>
      <c r="K166" s="1747"/>
      <c r="L166" s="1371">
        <f>$L138</f>
        <v>45991</v>
      </c>
      <c r="M166" s="1372">
        <f>$M138</f>
        <v>45992</v>
      </c>
      <c r="N166" s="1372">
        <f>$N138</f>
        <v>45993</v>
      </c>
      <c r="O166" s="1372">
        <f>$O138</f>
        <v>45994</v>
      </c>
      <c r="P166" s="1372">
        <f>$P138</f>
        <v>45995</v>
      </c>
      <c r="Q166" s="1749"/>
      <c r="R166" s="1749"/>
      <c r="S166" s="1751"/>
      <c r="T166" s="1126"/>
      <c r="U166" s="1702"/>
      <c r="V166" s="1371">
        <f>L166</f>
        <v>45991</v>
      </c>
      <c r="W166" s="1372">
        <f>M166</f>
        <v>45992</v>
      </c>
      <c r="X166" s="1372">
        <f t="shared" ref="X166:Z166" si="123">N166</f>
        <v>45993</v>
      </c>
      <c r="Y166" s="1372">
        <f t="shared" si="123"/>
        <v>45994</v>
      </c>
      <c r="Z166" s="1373">
        <f t="shared" si="123"/>
        <v>45995</v>
      </c>
      <c r="AA166" s="966"/>
      <c r="AB166" s="966"/>
      <c r="AC166" s="966"/>
      <c r="AD166" s="966"/>
      <c r="AE166" s="966"/>
      <c r="AF166" s="966"/>
      <c r="AG166" s="966"/>
      <c r="AH166" s="966"/>
      <c r="AI166" s="966"/>
      <c r="AJ166" s="966"/>
      <c r="AK166" s="966"/>
      <c r="AL166" s="966"/>
      <c r="AM166" s="966"/>
      <c r="AN166" s="966"/>
      <c r="AO166" s="966"/>
      <c r="AP166" s="966"/>
      <c r="AQ166" s="966"/>
      <c r="AR166" s="966"/>
      <c r="AS166" s="966"/>
      <c r="AT166" s="966"/>
      <c r="AU166" s="966"/>
      <c r="AV166" s="966"/>
      <c r="AW166" s="966"/>
      <c r="AX166" s="966"/>
      <c r="AY166" s="966"/>
      <c r="AZ166" s="966"/>
      <c r="BA166" s="966"/>
      <c r="BB166" s="966"/>
      <c r="BC166" s="966"/>
      <c r="BD166" s="966"/>
      <c r="BE166" s="966"/>
      <c r="BF166" s="966"/>
      <c r="BG166" s="966"/>
      <c r="BH166" s="966"/>
      <c r="BI166" s="966"/>
      <c r="BJ166" s="966"/>
      <c r="BK166" s="966"/>
      <c r="BL166" s="966"/>
      <c r="BM166" s="966"/>
      <c r="BN166" s="966"/>
      <c r="BO166" s="966"/>
      <c r="BP166" s="966"/>
      <c r="BQ166" s="966"/>
      <c r="BR166" s="966"/>
      <c r="BS166" s="966"/>
      <c r="BT166" s="966"/>
      <c r="BU166" s="966"/>
      <c r="BV166" s="966"/>
      <c r="BW166" s="966"/>
      <c r="BX166" s="966"/>
      <c r="BY166" s="966"/>
      <c r="BZ166" s="966"/>
      <c r="CA166" s="966"/>
      <c r="CB166" s="966"/>
      <c r="CC166" s="966"/>
      <c r="CD166" s="966"/>
      <c r="CE166" s="966"/>
      <c r="CF166" s="966"/>
      <c r="CG166" s="966"/>
      <c r="CH166" s="966"/>
      <c r="CI166" s="966"/>
      <c r="CJ166" s="966"/>
      <c r="CK166" s="966"/>
      <c r="CL166" s="966"/>
      <c r="CM166" s="966"/>
      <c r="CN166" s="966"/>
      <c r="CO166" s="966"/>
      <c r="CP166" s="966"/>
      <c r="CQ166" s="966"/>
      <c r="CR166" s="966"/>
      <c r="CS166" s="966"/>
      <c r="CT166" s="966"/>
      <c r="CU166" s="966"/>
      <c r="CV166" s="966"/>
      <c r="CW166" s="966"/>
      <c r="CX166" s="966"/>
      <c r="CY166" s="966"/>
      <c r="CZ166" s="966"/>
      <c r="DA166" s="966"/>
      <c r="DB166" s="966"/>
      <c r="DC166" s="966"/>
      <c r="DD166" s="966"/>
      <c r="DE166" s="966"/>
      <c r="DF166" s="966"/>
      <c r="DG166" s="966"/>
      <c r="DH166" s="966"/>
      <c r="DI166" s="966"/>
      <c r="DJ166" s="966"/>
      <c r="DK166" s="966"/>
      <c r="DL166" s="966"/>
      <c r="DM166" s="962"/>
      <c r="DN166" s="964"/>
      <c r="DO166" s="975"/>
      <c r="DP166" s="964"/>
      <c r="DQ166" s="987"/>
      <c r="DR166" s="1021"/>
      <c r="DS166" s="966"/>
      <c r="DT166" s="988"/>
      <c r="DU166" s="987"/>
      <c r="DV166" s="1021"/>
      <c r="DW166" s="966"/>
      <c r="DX166" s="988"/>
      <c r="DY166" s="987"/>
      <c r="DZ166" s="1021"/>
      <c r="EA166" s="966"/>
      <c r="EB166" s="988"/>
      <c r="EC166" s="987"/>
      <c r="ED166" s="1021"/>
      <c r="EE166" s="966"/>
      <c r="EF166" s="988"/>
      <c r="EG166" s="987"/>
      <c r="EH166" s="1021"/>
      <c r="EI166" s="966"/>
      <c r="EJ166" s="988"/>
      <c r="EK166" s="980"/>
      <c r="EL166" s="981"/>
      <c r="EM166" s="964"/>
      <c r="EN166" s="989"/>
      <c r="EO166" s="989"/>
      <c r="EP166" s="963"/>
      <c r="EQ166" s="964"/>
      <c r="ER166" s="966"/>
      <c r="ES166" s="966"/>
      <c r="ET166" s="989"/>
      <c r="EU166" s="1020"/>
    </row>
    <row r="167" spans="4:152" s="967" customFormat="1" ht="51" customHeight="1">
      <c r="D167" s="1127">
        <v>1</v>
      </c>
      <c r="E167" s="1696"/>
      <c r="F167" s="1697"/>
      <c r="G167" s="1698"/>
      <c r="H167" s="1128"/>
      <c r="I167" s="1136"/>
      <c r="J167" s="1129"/>
      <c r="K167" s="1137"/>
      <c r="L167" s="1128"/>
      <c r="M167" s="1128"/>
      <c r="N167" s="1128"/>
      <c r="O167" s="1128"/>
      <c r="P167" s="1128"/>
      <c r="Q167" s="1259"/>
      <c r="R167" s="1272"/>
      <c r="S167" s="1261"/>
      <c r="T167" s="1130"/>
      <c r="U167" s="1127">
        <v>1</v>
      </c>
      <c r="V167" s="1128"/>
      <c r="W167" s="1128"/>
      <c r="X167" s="1128"/>
      <c r="Y167" s="1128"/>
      <c r="Z167" s="1131"/>
      <c r="AA167" s="1130"/>
      <c r="AB167" s="1130"/>
      <c r="AC167" s="1130"/>
      <c r="AD167" s="1130"/>
      <c r="AE167" s="1130"/>
      <c r="AF167" s="1130"/>
      <c r="AG167" s="1130"/>
      <c r="AH167" s="1130"/>
      <c r="AI167" s="1130"/>
      <c r="AJ167" s="1130"/>
      <c r="AK167" s="1130"/>
      <c r="AL167" s="1130"/>
      <c r="AM167" s="1130"/>
      <c r="AN167" s="1130"/>
      <c r="AO167" s="1130"/>
      <c r="AP167" s="1130"/>
      <c r="AQ167" s="1130"/>
      <c r="AR167" s="1130"/>
      <c r="AS167" s="1130"/>
      <c r="AT167" s="1130"/>
      <c r="AU167" s="1130"/>
      <c r="AV167" s="1130"/>
      <c r="AW167" s="1130"/>
      <c r="AX167" s="1130"/>
      <c r="AY167" s="1130"/>
      <c r="AZ167" s="1130"/>
      <c r="BA167" s="1130"/>
      <c r="BB167" s="1130"/>
      <c r="BC167" s="1130"/>
      <c r="BD167" s="1130"/>
      <c r="BE167" s="1130"/>
      <c r="BF167" s="1130"/>
      <c r="BG167" s="1130"/>
      <c r="BH167" s="1130"/>
      <c r="BI167" s="1130"/>
      <c r="BJ167" s="1130"/>
      <c r="BK167" s="1130"/>
      <c r="BL167" s="1130"/>
      <c r="BM167" s="1130"/>
      <c r="BN167" s="1130"/>
      <c r="BO167" s="1130"/>
      <c r="BP167" s="1130"/>
      <c r="BQ167" s="1130"/>
      <c r="BR167" s="1130"/>
      <c r="BS167" s="1130"/>
      <c r="BT167" s="1130"/>
      <c r="BU167" s="1130"/>
      <c r="BV167" s="1130"/>
      <c r="BW167" s="1130"/>
      <c r="BX167" s="1130"/>
      <c r="BY167" s="1130"/>
      <c r="BZ167" s="1130"/>
      <c r="CA167" s="1130"/>
      <c r="CB167" s="1130"/>
      <c r="CC167" s="1130"/>
      <c r="CD167" s="1130"/>
      <c r="CE167" s="1130"/>
      <c r="CF167" s="1130"/>
      <c r="CG167" s="1130"/>
      <c r="CH167" s="1130"/>
      <c r="CI167" s="1130"/>
      <c r="CJ167" s="1130"/>
      <c r="CK167" s="1130"/>
      <c r="CL167" s="1130"/>
      <c r="CM167" s="1130"/>
      <c r="CN167" s="1130"/>
      <c r="CO167" s="1130"/>
      <c r="CP167" s="1130"/>
      <c r="CQ167" s="1130"/>
      <c r="CR167" s="1130"/>
      <c r="CS167" s="1130"/>
      <c r="CT167" s="1130"/>
      <c r="CU167" s="1130"/>
      <c r="CV167" s="1130"/>
      <c r="CW167" s="1130"/>
      <c r="CX167" s="1130"/>
      <c r="CY167" s="1130"/>
      <c r="CZ167" s="1130"/>
      <c r="DA167" s="1130"/>
      <c r="DB167" s="1130"/>
      <c r="DC167" s="1130"/>
      <c r="DD167" s="1130"/>
      <c r="DE167" s="1130"/>
      <c r="DF167" s="1130"/>
      <c r="DG167" s="1130"/>
      <c r="DH167" s="1130"/>
      <c r="DI167" s="1130"/>
      <c r="DJ167" s="1130"/>
      <c r="DK167" s="1130"/>
      <c r="DL167" s="966"/>
      <c r="DM167" s="986">
        <f>$F$163</f>
        <v>0</v>
      </c>
      <c r="DN167" s="966">
        <f t="shared" ref="DN167:DN186" si="124">H167</f>
        <v>0</v>
      </c>
      <c r="DO167" s="963">
        <f t="shared" ref="DO167:DO186" si="125">I167</f>
        <v>0</v>
      </c>
      <c r="DP167" s="966" t="e">
        <f t="array" ref="DP167">INDEX($DP$14:$DS$21,MATCH(DM167&amp;DN167&amp;DO167,$DP$14:$DP$21&amp;$DQ$14:$DQ$21&amp;$DR$14:$DR$21,0),4)</f>
        <v>#N/A</v>
      </c>
      <c r="DQ167" s="979">
        <f>COUNTIFS(L167:L186,$EP$13,DM167:DM186,$EL$14,Q167:Q186,$ER$7)-DQ168-DQ169</f>
        <v>0</v>
      </c>
      <c r="DR167" s="977">
        <f>COUNTIFS(L167:L186,$EP$13,DM167:DM186,$EL$14)-DQ167-DQ168-DR168-DR169-DQ169</f>
        <v>0</v>
      </c>
      <c r="DS167" s="977">
        <f>COUNTIFS(L167:L186,$EP$15,DM167:DM186,$EL$14,Q167:Q186,$ER$7)-DS168-DS169</f>
        <v>0</v>
      </c>
      <c r="DT167" s="978">
        <f>DT164-DS168-DS169-DS167-DT168-DT169</f>
        <v>0</v>
      </c>
      <c r="DU167" s="979">
        <f>COUNTIFS(M167:M186,$EP$13,DM167:DM186,$EL$14,Q167:Q186,$ER$7)-DU168-DU169</f>
        <v>0</v>
      </c>
      <c r="DV167" s="977">
        <f>COUNTIFS(M167:M186,$EP$13,DM167:DM186,$EL$14)-DU167-DU168-DU169-DV169-DV168</f>
        <v>0</v>
      </c>
      <c r="DW167" s="977">
        <f>COUNTIFS(M167:M186,$EP$15,DM167:DM186,$EL$14,Q167:Q186,$ER$7)-DW168-DW169</f>
        <v>0</v>
      </c>
      <c r="DX167" s="978">
        <f>DX164-DW168-DW169-DW167-DX168-DX169</f>
        <v>0</v>
      </c>
      <c r="DY167" s="987">
        <f>COUNTIFS($N167:$N186,$EP$13,$DM167:$DM186,$EL$14,$Q167:$Q186,$ER$7)-DY168-DY169</f>
        <v>0</v>
      </c>
      <c r="DZ167" s="966">
        <f>COUNTIFS($N167:$N186,$EP$13,$DM167:$DM186,$EL$14)-DY167-DY168-DY169-DZ169-DZ168</f>
        <v>0</v>
      </c>
      <c r="EA167" s="966">
        <f>COUNTIFS($N167:$N186,$EP$15,$DM167:$DM186,$EL$14,$Q167:$Q186,$ER$7)-EA168-EA169</f>
        <v>0</v>
      </c>
      <c r="EB167" s="988">
        <f t="shared" ref="EB167" si="126">EB164-EA168-EA169-EA167-EB168-EB169</f>
        <v>0</v>
      </c>
      <c r="EC167" s="987">
        <f>COUNTIFS($O167:$O186,$EP$13,$DM167:$DM186,$EL$14,$Q167:$Q186,$ER$7)-EC168-EC169</f>
        <v>0</v>
      </c>
      <c r="ED167" s="966">
        <f>COUNTIFS($O167:$O186,$EP$13,$DM167:$DM186,$EL$14)-EC167-EC168-EC169-ED169-ED168</f>
        <v>0</v>
      </c>
      <c r="EE167" s="966">
        <f>COUNTIFS($O167:$O186,$EP$15,$DM167:$DM186,$EL$14,$Q167:$Q186,$ER$7)-EE168-EE169</f>
        <v>0</v>
      </c>
      <c r="EF167" s="988">
        <f>EF164-EE168-EE169-EE167-EF168-EF169</f>
        <v>0</v>
      </c>
      <c r="EG167" s="987">
        <f>COUNTIFS($P167:$P186,$EP$13,$DM167:$DM186,$EL$14,$Q167:$Q186,$ER$7)-EG168-EG169</f>
        <v>0</v>
      </c>
      <c r="EH167" s="966">
        <f>COUNTIFS($P167:$P186,$EP$13,$DM167:$DM186,$EL$14)-EG167-EG168-EG169-EH169-EH168</f>
        <v>0</v>
      </c>
      <c r="EI167" s="966">
        <f>COUNTIFS($P167:$P186,$EP$15,$DM167:$DM186,$EL$14,$Q167:$Q186,$ER$7)-EI168-EI169</f>
        <v>0</v>
      </c>
      <c r="EJ167" s="988">
        <f>EJ164-EI168-EI169-EI167-EJ168-EJ169</f>
        <v>0</v>
      </c>
      <c r="EK167" s="980"/>
      <c r="EL167" s="981" t="s">
        <v>326</v>
      </c>
      <c r="EM167" s="964"/>
      <c r="EN167" s="989">
        <f>COUNTIFS(J167:J186,$EL$20,K167:K186,"&gt;4",H167:H186,$EP$14)</f>
        <v>0</v>
      </c>
      <c r="EO167" s="989">
        <f>COUNTIFS(J167:J186,$EL$20,K167:K186,"&gt;4",I167:I186,$DS$14)</f>
        <v>0</v>
      </c>
      <c r="EP167" s="963"/>
      <c r="EQ167" s="964"/>
      <c r="ER167" s="964"/>
      <c r="ES167" s="964"/>
      <c r="ET167" s="964"/>
    </row>
    <row r="168" spans="4:152" s="990" customFormat="1" ht="51" customHeight="1">
      <c r="D168" s="1132">
        <v>2</v>
      </c>
      <c r="E168" s="1696"/>
      <c r="F168" s="1697"/>
      <c r="G168" s="1698"/>
      <c r="H168" s="1128"/>
      <c r="I168" s="1136"/>
      <c r="J168" s="1129"/>
      <c r="K168" s="1137"/>
      <c r="L168" s="1128"/>
      <c r="M168" s="1128"/>
      <c r="N168" s="1128"/>
      <c r="O168" s="1128"/>
      <c r="P168" s="1128"/>
      <c r="Q168" s="1259"/>
      <c r="R168" s="1273"/>
      <c r="S168" s="1262"/>
      <c r="T168" s="1130"/>
      <c r="U168" s="1132">
        <v>2</v>
      </c>
      <c r="V168" s="1128"/>
      <c r="W168" s="1128"/>
      <c r="X168" s="1128"/>
      <c r="Y168" s="1128"/>
      <c r="Z168" s="1131"/>
      <c r="AA168" s="1130"/>
      <c r="AB168" s="1130"/>
      <c r="AC168" s="1130"/>
      <c r="AD168" s="1130"/>
      <c r="AE168" s="1130"/>
      <c r="AF168" s="1130"/>
      <c r="AG168" s="1130"/>
      <c r="AH168" s="1130"/>
      <c r="AI168" s="1130"/>
      <c r="AJ168" s="1130"/>
      <c r="AK168" s="1130"/>
      <c r="AL168" s="1130"/>
      <c r="AM168" s="1130"/>
      <c r="AN168" s="1130"/>
      <c r="AO168" s="1130"/>
      <c r="AP168" s="1130"/>
      <c r="AQ168" s="1130"/>
      <c r="AR168" s="1130"/>
      <c r="AS168" s="1130"/>
      <c r="AT168" s="1130"/>
      <c r="AU168" s="1130"/>
      <c r="AV168" s="1130"/>
      <c r="AW168" s="1130"/>
      <c r="AX168" s="1130"/>
      <c r="AY168" s="1130"/>
      <c r="AZ168" s="1130"/>
      <c r="BA168" s="1130"/>
      <c r="BB168" s="1130"/>
      <c r="BC168" s="1130"/>
      <c r="BD168" s="1130"/>
      <c r="BE168" s="1130"/>
      <c r="BF168" s="1130"/>
      <c r="BG168" s="1130"/>
      <c r="BH168" s="1130"/>
      <c r="BI168" s="1130"/>
      <c r="BJ168" s="1130"/>
      <c r="BK168" s="1130"/>
      <c r="BL168" s="1130"/>
      <c r="BM168" s="1130"/>
      <c r="BN168" s="1130"/>
      <c r="BO168" s="1130"/>
      <c r="BP168" s="1130"/>
      <c r="BQ168" s="1130"/>
      <c r="BR168" s="1130"/>
      <c r="BS168" s="1130"/>
      <c r="BT168" s="1130"/>
      <c r="BU168" s="1130"/>
      <c r="BV168" s="1130"/>
      <c r="BW168" s="1130"/>
      <c r="BX168" s="1130"/>
      <c r="BY168" s="1130"/>
      <c r="BZ168" s="1130"/>
      <c r="CA168" s="1130"/>
      <c r="CB168" s="1130"/>
      <c r="CC168" s="1130"/>
      <c r="CD168" s="1130"/>
      <c r="CE168" s="1130"/>
      <c r="CF168" s="1130"/>
      <c r="CG168" s="1130"/>
      <c r="CH168" s="1130"/>
      <c r="CI168" s="1130"/>
      <c r="CJ168" s="1130"/>
      <c r="CK168" s="1130"/>
      <c r="CL168" s="1130"/>
      <c r="CM168" s="1130"/>
      <c r="CN168" s="1130"/>
      <c r="CO168" s="1130"/>
      <c r="CP168" s="1130"/>
      <c r="CQ168" s="1130"/>
      <c r="CR168" s="1130"/>
      <c r="CS168" s="1130"/>
      <c r="CT168" s="1130"/>
      <c r="CU168" s="1130"/>
      <c r="CV168" s="1130"/>
      <c r="CW168" s="1130"/>
      <c r="CX168" s="1130"/>
      <c r="CY168" s="1130"/>
      <c r="CZ168" s="1130"/>
      <c r="DA168" s="1130"/>
      <c r="DB168" s="1130"/>
      <c r="DC168" s="1130"/>
      <c r="DD168" s="1130"/>
      <c r="DE168" s="1130"/>
      <c r="DF168" s="1130"/>
      <c r="DG168" s="1130"/>
      <c r="DH168" s="1130"/>
      <c r="DI168" s="1130"/>
      <c r="DJ168" s="1130"/>
      <c r="DK168" s="1130"/>
      <c r="DL168" s="966"/>
      <c r="DM168" s="986">
        <f t="shared" ref="DM168:DM186" si="127">$F$163</f>
        <v>0</v>
      </c>
      <c r="DN168" s="966">
        <f t="shared" si="124"/>
        <v>0</v>
      </c>
      <c r="DO168" s="963">
        <f t="shared" si="125"/>
        <v>0</v>
      </c>
      <c r="DP168" s="966" t="e">
        <f t="array" ref="DP168">INDEX($DP$14:$DS$21,MATCH(DM168&amp;DN168&amp;DO168,$DP$14:$DP$21&amp;$DQ$14:$DQ$21&amp;$DR$14:$DR$21,0),4)</f>
        <v>#N/A</v>
      </c>
      <c r="DQ168" s="1133">
        <f>COUNTIFS(L167:L186,$EO$13,DM167:DM186,$EL$14,R167:R186,$EP$7,Q167:Q186,$ER$7)</f>
        <v>0</v>
      </c>
      <c r="DR168" s="1134">
        <f>COUNTIFS(L167:L186,$EP$13,DM167:DM186,$EL$14,R167:R186,$EP$7)-DQ168</f>
        <v>0</v>
      </c>
      <c r="DS168" s="1134">
        <f>COUNTIFS(L167:L186,$EO$14,DM167:DM186,$EL$14,R167:R186,$EP$7,Q167:Q186,$ER$7)</f>
        <v>0</v>
      </c>
      <c r="DT168" s="1135">
        <f>COUNTIFS(L167:L186,$EO$14,DM167:DM186,$EL$14,R167:R186,$EP$7)-DS168</f>
        <v>0</v>
      </c>
      <c r="DU168" s="1133">
        <f>COUNTIFS(M167:M186,$EP$13,DM167:DM186,$EL$14,R167:R186,$EP$7,Q167:Q186,$ER$7)</f>
        <v>0</v>
      </c>
      <c r="DV168" s="1134">
        <f>COUNTIFS(M167:M186,$EP$13,DM167:DM186,$EL$14,R167:R186,$EP$7)-DU168</f>
        <v>0</v>
      </c>
      <c r="DW168" s="1134">
        <f>COUNTIFS(M167:M186,$EO$14,DM167:DM186,$EL$14,R167:R186,$EP$7,Q167:Q186,$ER$7)</f>
        <v>0</v>
      </c>
      <c r="DX168" s="1135">
        <f>COUNTIFS(M167:M186,$EO$14,DM167:DM186,$EL$14,R167:R186,$EP$7)-DW168</f>
        <v>0</v>
      </c>
      <c r="DY168" s="1133">
        <f>COUNTIFS($N167:$N186,$EP$13,$DM167:$DM186,$EL$14,$R167:$R186,$EP$7,$Q167:$Q186,$ER$7)</f>
        <v>0</v>
      </c>
      <c r="DZ168" s="1134">
        <f>COUNTIFS($N167:$N186,$EP$13,$DM167:$DM186,$EL$14,$R167:$R186,$EP$7)-DY168</f>
        <v>0</v>
      </c>
      <c r="EA168" s="1134">
        <f>COUNTIFS($N167:$N186,$EO$14,$DM167:$DM186,$EL$14,$R167:$R186,$EP$7,$Q167:$Q186,$ER$7)</f>
        <v>0</v>
      </c>
      <c r="EB168" s="1135">
        <f>COUNTIFS($N167:$N186,$EO$14,$DM167:$DM186,$EL$14,$R167:$R186,$EP$7)-EA168</f>
        <v>0</v>
      </c>
      <c r="EC168" s="1133">
        <f>COUNTIFS($O167:$O186,$EP$13,$DM167:$DM186,$EL$14,$R167:$R186,$EP$7,$Q167:$Q186,$ER$7)</f>
        <v>0</v>
      </c>
      <c r="ED168" s="1134">
        <f>COUNTIFS($O167:$O186,$EP$13,$DM167:$DM186,$EL$14,$R167:$R186,$EP$7)-EC168</f>
        <v>0</v>
      </c>
      <c r="EE168" s="1134">
        <f>COUNTIFS($O167:$O186,$EO$14,$DM167:$DM186,$EL$14,$R167:$R186,$EP$7,$Q167:$Q186,$ER$7)</f>
        <v>0</v>
      </c>
      <c r="EF168" s="1135">
        <f>COUNTIFS($O167:$O186,$EO$14,$DM167:$DM186,$EL$14,$R167:$R186,$EP$7)-EE168</f>
        <v>0</v>
      </c>
      <c r="EG168" s="1133">
        <f>COUNTIFS($P167:$P186,$EP$13,$DM167:$DM186,$EL$14,$R167:$R186,$EP$7,$Q167:$Q186,$ER$7)</f>
        <v>0</v>
      </c>
      <c r="EH168" s="1134">
        <f>COUNTIFS($P167:$P186,$EP$13,$DM167:$DM186,$EL$14,$R167:$R186,$EP$7)-EG168</f>
        <v>0</v>
      </c>
      <c r="EI168" s="1134">
        <f>COUNTIFS($P167:$P186,$EO$14,$DM167:$DM186,$EL$14,$R167:$R186,$EP$7,$Q167:$Q186,$ER$7)</f>
        <v>0</v>
      </c>
      <c r="EJ168" s="1135">
        <f>COUNTIFS($P167:$P186,$EO$14,$DM167:$DM186,$EL$14,$R167:$R186,$EP$7)-EI168</f>
        <v>0</v>
      </c>
      <c r="EK168" s="980" t="s">
        <v>749</v>
      </c>
      <c r="EL168" s="966"/>
      <c r="EM168" s="964"/>
      <c r="EN168" s="989">
        <f>COUNTIFS(J167:J186,$EL$21,K167:K186,"&lt;5",H167:H186,$DS$14)</f>
        <v>0</v>
      </c>
      <c r="EO168" s="989">
        <f>COUNTIFS(J167:J186,$EL$21,K167:K186,"&lt;5",I167:I186,$DS$14)</f>
        <v>0</v>
      </c>
      <c r="EP168" s="963"/>
      <c r="EQ168" s="964"/>
      <c r="ER168" s="964"/>
      <c r="ES168" s="964"/>
      <c r="ET168" s="964"/>
    </row>
    <row r="169" spans="4:152" s="990" customFormat="1" ht="51" customHeight="1">
      <c r="D169" s="1132">
        <v>3</v>
      </c>
      <c r="E169" s="1696"/>
      <c r="F169" s="1697"/>
      <c r="G169" s="1698"/>
      <c r="H169" s="1128"/>
      <c r="I169" s="1136"/>
      <c r="J169" s="1129"/>
      <c r="K169" s="1137"/>
      <c r="L169" s="1128"/>
      <c r="M169" s="1128"/>
      <c r="N169" s="1128"/>
      <c r="O169" s="1128"/>
      <c r="P169" s="1128"/>
      <c r="Q169" s="1259"/>
      <c r="R169" s="1273"/>
      <c r="S169" s="1262"/>
      <c r="T169" s="1130"/>
      <c r="U169" s="1132">
        <v>3</v>
      </c>
      <c r="V169" s="1128"/>
      <c r="W169" s="1128"/>
      <c r="X169" s="1128"/>
      <c r="Y169" s="1128"/>
      <c r="Z169" s="1131"/>
      <c r="AA169" s="1130"/>
      <c r="AB169" s="1130"/>
      <c r="AC169" s="1130"/>
      <c r="AD169" s="1130"/>
      <c r="AE169" s="1130"/>
      <c r="AF169" s="1130"/>
      <c r="AG169" s="1130"/>
      <c r="AH169" s="1130"/>
      <c r="AI169" s="1130"/>
      <c r="AJ169" s="1130"/>
      <c r="AK169" s="1130"/>
      <c r="AL169" s="1130"/>
      <c r="AM169" s="1130"/>
      <c r="AN169" s="1130"/>
      <c r="AO169" s="1130"/>
      <c r="AP169" s="1130"/>
      <c r="AQ169" s="1130"/>
      <c r="AR169" s="1130"/>
      <c r="AS169" s="1130"/>
      <c r="AT169" s="1130"/>
      <c r="AU169" s="1130"/>
      <c r="AV169" s="1130"/>
      <c r="AW169" s="1130"/>
      <c r="AX169" s="1130"/>
      <c r="AY169" s="1130"/>
      <c r="AZ169" s="1130"/>
      <c r="BA169" s="1130"/>
      <c r="BB169" s="1130"/>
      <c r="BC169" s="1130"/>
      <c r="BD169" s="1130"/>
      <c r="BE169" s="1130"/>
      <c r="BF169" s="1130"/>
      <c r="BG169" s="1130"/>
      <c r="BH169" s="1130"/>
      <c r="BI169" s="1130"/>
      <c r="BJ169" s="1130"/>
      <c r="BK169" s="1130"/>
      <c r="BL169" s="1130"/>
      <c r="BM169" s="1130"/>
      <c r="BN169" s="1130"/>
      <c r="BO169" s="1130"/>
      <c r="BP169" s="1130"/>
      <c r="BQ169" s="1130"/>
      <c r="BR169" s="1130"/>
      <c r="BS169" s="1130"/>
      <c r="BT169" s="1130"/>
      <c r="BU169" s="1130"/>
      <c r="BV169" s="1130"/>
      <c r="BW169" s="1130"/>
      <c r="BX169" s="1130"/>
      <c r="BY169" s="1130"/>
      <c r="BZ169" s="1130"/>
      <c r="CA169" s="1130"/>
      <c r="CB169" s="1130"/>
      <c r="CC169" s="1130"/>
      <c r="CD169" s="1130"/>
      <c r="CE169" s="1130"/>
      <c r="CF169" s="1130"/>
      <c r="CG169" s="1130"/>
      <c r="CH169" s="1130"/>
      <c r="CI169" s="1130"/>
      <c r="CJ169" s="1130"/>
      <c r="CK169" s="1130"/>
      <c r="CL169" s="1130"/>
      <c r="CM169" s="1130"/>
      <c r="CN169" s="1130"/>
      <c r="CO169" s="1130"/>
      <c r="CP169" s="1130"/>
      <c r="CQ169" s="1130"/>
      <c r="CR169" s="1130"/>
      <c r="CS169" s="1130"/>
      <c r="CT169" s="1130"/>
      <c r="CU169" s="1130"/>
      <c r="CV169" s="1130"/>
      <c r="CW169" s="1130"/>
      <c r="CX169" s="1130"/>
      <c r="CY169" s="1130"/>
      <c r="CZ169" s="1130"/>
      <c r="DA169" s="1130"/>
      <c r="DB169" s="1130"/>
      <c r="DC169" s="1130"/>
      <c r="DD169" s="1130"/>
      <c r="DE169" s="1130"/>
      <c r="DF169" s="1130"/>
      <c r="DG169" s="1130"/>
      <c r="DH169" s="1130"/>
      <c r="DI169" s="1130"/>
      <c r="DJ169" s="1130"/>
      <c r="DK169" s="1130"/>
      <c r="DL169" s="966"/>
      <c r="DM169" s="986">
        <f t="shared" si="127"/>
        <v>0</v>
      </c>
      <c r="DN169" s="966">
        <f t="shared" si="124"/>
        <v>0</v>
      </c>
      <c r="DO169" s="963">
        <f t="shared" si="125"/>
        <v>0</v>
      </c>
      <c r="DP169" s="966" t="e">
        <f t="array" ref="DP169">INDEX($DP$14:$DS$21,MATCH(DM169&amp;DN169&amp;DO169,$DP$14:$DP$21&amp;$DQ$14:$DQ$21&amp;$DR$14:$DR$21,0),4)</f>
        <v>#N/A</v>
      </c>
      <c r="DQ169" s="991">
        <f>COUNTIFS(L167:L186,$EO$13,DM167:DM186,$EL$14,R167:R186,$EP$8,Q167:Q186,$ER$7)</f>
        <v>0</v>
      </c>
      <c r="DR169" s="992">
        <f>COUNTIFS(L167:L186,$EO$13,DM167:DM186,$EL$14,R167:R186,$EP$8)-DQ169</f>
        <v>0</v>
      </c>
      <c r="DS169" s="992">
        <f>COUNTIFS(L167:L186,$EO$14,DM167:DM186,$EL$14,R167:R186,$EP$8,Q167:Q186,$ER$7)</f>
        <v>0</v>
      </c>
      <c r="DT169" s="993">
        <f>COUNTIFS(L167:L186,$EO$14,DM167:DM186,$EL$14,R167:R186,$EP$8)-DS169</f>
        <v>0</v>
      </c>
      <c r="DU169" s="991">
        <f>COUNTIFS(M167:M186,$EO$13,DM167:DM186,$EL$14,R167:R186,$EP$8,Q167:Q186,$ER$7)</f>
        <v>0</v>
      </c>
      <c r="DV169" s="992">
        <f>COUNTIFS(M167:M186,$EO$13,DM167:DM186,$EL$14,R167:R186,$EP$8)-DU169</f>
        <v>0</v>
      </c>
      <c r="DW169" s="992">
        <f>COUNTIFS(M167:M186,$EO$14,DM167:DM186,$EL$14,R167:R186,$EP$8,Q167:Q186,$ER$7)</f>
        <v>0</v>
      </c>
      <c r="DX169" s="993">
        <f>COUNTIFS(M167:M186,$EO$14,DM167:DM186,$EL$14,R167:R186,$EP$8)-DW169</f>
        <v>0</v>
      </c>
      <c r="DY169" s="991">
        <f>COUNTIFS($N167:$N186,$EO$13,$DM167:$DM186,$EL$14,$R167:$R186,$EP$8,$Q167:$Q186,$ER$7)</f>
        <v>0</v>
      </c>
      <c r="DZ169" s="992">
        <f>COUNTIFS($N167:$N186,$EO$13,$DM167:$DM186,$EL$14,$R167:$R186,$EP$8)-DY169</f>
        <v>0</v>
      </c>
      <c r="EA169" s="992">
        <f>COUNTIFS($N167:$N186,$EO$14,$DM167:$DM186,$EL$14,$R167:$R186,$EP$8,$Q167:$Q186,$ER$7)</f>
        <v>0</v>
      </c>
      <c r="EB169" s="993">
        <f>COUNTIFS($N167:$N186,$EO$14,$DM167:$DM186,$EL$14,$R167:$R186,$EP$8)-EA169</f>
        <v>0</v>
      </c>
      <c r="EC169" s="991">
        <f>COUNTIFS($O167:$O186,$EO$13,$DM167:$DM186,$EL$14,$R167:$R186,$EP$8,$Q167:$Q186,$ER$7)</f>
        <v>0</v>
      </c>
      <c r="ED169" s="992">
        <f>COUNTIFS($O167:$O186,$EO$13,$DM167:$DM186,$EL$14,$R167:$R186,$EP$8)-EC169</f>
        <v>0</v>
      </c>
      <c r="EE169" s="992">
        <f>COUNTIFS($O167:$O186,$EO$14,$DM167:$DM186,$EL$14,$R167:$R186,$EP$8,$Q167:$Q186,$ER$7)</f>
        <v>0</v>
      </c>
      <c r="EF169" s="993">
        <f>COUNTIFS($O167:$O186,$EO$14,$DM167:$DM186,$EL$14,$R167:$R186,$EP$8)-EE169</f>
        <v>0</v>
      </c>
      <c r="EG169" s="991">
        <f>COUNTIFS($P167:$P186,$EO$13,$DM167:$DM186,$EL$14,$R167:$R186,$EP$8,$Q167:$Q186,$ER$7)</f>
        <v>0</v>
      </c>
      <c r="EH169" s="992">
        <f>COUNTIFS($P167:$P186,$EO$13,$DM167:$DM186,$EL$14,$R167:$R186,$EP$8)-EG169</f>
        <v>0</v>
      </c>
      <c r="EI169" s="992">
        <f>COUNTIFS($P167:$P186,$EO$14,$DM167:$DM186,$EL$14,$R167:$R186,$EP$8,$Q167:$Q186,$ER$7)</f>
        <v>0</v>
      </c>
      <c r="EJ169" s="993">
        <f>COUNTIFS($P167:$P186,$EO$14,$DM167:$DM186,$EL$14,$R167:$R186,$EP$8)-EI169</f>
        <v>0</v>
      </c>
      <c r="EK169" s="980" t="s">
        <v>747</v>
      </c>
      <c r="EL169" s="966"/>
      <c r="EM169" s="964"/>
      <c r="EN169" s="989">
        <f>COUNTIFS(J167:J186,$EL$22,K167:K186,"&lt;5",H167:H186,$DS$14)</f>
        <v>0</v>
      </c>
      <c r="EO169" s="989">
        <f>COUNTIFS(J167:J186,$EL$22,K167:K186,"&lt;5",I167:I186,$DS$14)</f>
        <v>0</v>
      </c>
      <c r="EP169" s="963"/>
      <c r="EQ169" s="964"/>
      <c r="ER169" s="964"/>
      <c r="ES169" s="964"/>
      <c r="ET169" s="964"/>
    </row>
    <row r="170" spans="4:152" s="990" customFormat="1" ht="51" customHeight="1">
      <c r="D170" s="1132">
        <v>4</v>
      </c>
      <c r="E170" s="1696"/>
      <c r="F170" s="1697"/>
      <c r="G170" s="1698"/>
      <c r="H170" s="1128"/>
      <c r="I170" s="1136"/>
      <c r="J170" s="1129"/>
      <c r="K170" s="1137"/>
      <c r="L170" s="1128"/>
      <c r="M170" s="1128"/>
      <c r="N170" s="1128"/>
      <c r="O170" s="1128"/>
      <c r="P170" s="1128"/>
      <c r="Q170" s="1259"/>
      <c r="R170" s="1273"/>
      <c r="S170" s="1262"/>
      <c r="T170" s="1130"/>
      <c r="U170" s="1132">
        <v>4</v>
      </c>
      <c r="V170" s="1128"/>
      <c r="W170" s="1128"/>
      <c r="X170" s="1128"/>
      <c r="Y170" s="1128"/>
      <c r="Z170" s="1131"/>
      <c r="AA170" s="1130"/>
      <c r="AB170" s="1130"/>
      <c r="AC170" s="1130"/>
      <c r="AD170" s="1130"/>
      <c r="AE170" s="1130"/>
      <c r="AF170" s="1130"/>
      <c r="AG170" s="1130"/>
      <c r="AH170" s="1130"/>
      <c r="AI170" s="1130"/>
      <c r="AJ170" s="1130"/>
      <c r="AK170" s="1130"/>
      <c r="AL170" s="1130"/>
      <c r="AM170" s="1130"/>
      <c r="AN170" s="1130"/>
      <c r="AO170" s="1130"/>
      <c r="AP170" s="1130"/>
      <c r="AQ170" s="1130"/>
      <c r="AR170" s="1130"/>
      <c r="AS170" s="1130"/>
      <c r="AT170" s="1130"/>
      <c r="AU170" s="1130"/>
      <c r="AV170" s="1130"/>
      <c r="AW170" s="1130"/>
      <c r="AX170" s="1130"/>
      <c r="AY170" s="1130"/>
      <c r="AZ170" s="1130"/>
      <c r="BA170" s="1130"/>
      <c r="BB170" s="1130"/>
      <c r="BC170" s="1130"/>
      <c r="BD170" s="1130"/>
      <c r="BE170" s="1130"/>
      <c r="BF170" s="1130"/>
      <c r="BG170" s="1130"/>
      <c r="BH170" s="1130"/>
      <c r="BI170" s="1130"/>
      <c r="BJ170" s="1130"/>
      <c r="BK170" s="1130"/>
      <c r="BL170" s="1130"/>
      <c r="BM170" s="1130"/>
      <c r="BN170" s="1130"/>
      <c r="BO170" s="1130"/>
      <c r="BP170" s="1130"/>
      <c r="BQ170" s="1130"/>
      <c r="BR170" s="1130"/>
      <c r="BS170" s="1130"/>
      <c r="BT170" s="1130"/>
      <c r="BU170" s="1130"/>
      <c r="BV170" s="1130"/>
      <c r="BW170" s="1130"/>
      <c r="BX170" s="1130"/>
      <c r="BY170" s="1130"/>
      <c r="BZ170" s="1130"/>
      <c r="CA170" s="1130"/>
      <c r="CB170" s="1130"/>
      <c r="CC170" s="1130"/>
      <c r="CD170" s="1130"/>
      <c r="CE170" s="1130"/>
      <c r="CF170" s="1130"/>
      <c r="CG170" s="1130"/>
      <c r="CH170" s="1130"/>
      <c r="CI170" s="1130"/>
      <c r="CJ170" s="1130"/>
      <c r="CK170" s="1130"/>
      <c r="CL170" s="1130"/>
      <c r="CM170" s="1130"/>
      <c r="CN170" s="1130"/>
      <c r="CO170" s="1130"/>
      <c r="CP170" s="1130"/>
      <c r="CQ170" s="1130"/>
      <c r="CR170" s="1130"/>
      <c r="CS170" s="1130"/>
      <c r="CT170" s="1130"/>
      <c r="CU170" s="1130"/>
      <c r="CV170" s="1130"/>
      <c r="CW170" s="1130"/>
      <c r="CX170" s="1130"/>
      <c r="CY170" s="1130"/>
      <c r="CZ170" s="1130"/>
      <c r="DA170" s="1130"/>
      <c r="DB170" s="1130"/>
      <c r="DC170" s="1130"/>
      <c r="DD170" s="1130"/>
      <c r="DE170" s="1130"/>
      <c r="DF170" s="1130"/>
      <c r="DG170" s="1130"/>
      <c r="DH170" s="1130"/>
      <c r="DI170" s="1130"/>
      <c r="DJ170" s="1130"/>
      <c r="DK170" s="1130"/>
      <c r="DL170" s="966"/>
      <c r="DM170" s="986">
        <f t="shared" si="127"/>
        <v>0</v>
      </c>
      <c r="DN170" s="966">
        <f t="shared" si="124"/>
        <v>0</v>
      </c>
      <c r="DO170" s="963">
        <f t="shared" si="125"/>
        <v>0</v>
      </c>
      <c r="DP170" s="966" t="e">
        <f t="array" ref="DP170">INDEX($DP$14:$DS$21,MATCH(DM170&amp;DN170&amp;DO170,$DP$14:$DP$21&amp;$DQ$14:$DQ$21&amp;$DR$14:$DR$21,0),4)</f>
        <v>#N/A</v>
      </c>
      <c r="DQ170" s="994">
        <f>SUM(DQ167:DQ169)</f>
        <v>0</v>
      </c>
      <c r="DR170" s="963">
        <f>SUM(DR167:DR169)</f>
        <v>0</v>
      </c>
      <c r="DS170" s="963">
        <f>SUM(DS167:DS169)</f>
        <v>0</v>
      </c>
      <c r="DT170" s="988">
        <f>SUM(DT167:DT169)</f>
        <v>0</v>
      </c>
      <c r="DU170" s="994">
        <f>SUM(DU167:DU169)</f>
        <v>0</v>
      </c>
      <c r="DV170" s="963">
        <f>SUM(DV165:DV169)</f>
        <v>0</v>
      </c>
      <c r="DW170" s="963">
        <f>SUM(DW165:DW169)</f>
        <v>0</v>
      </c>
      <c r="DX170" s="988">
        <f>SUM(DX167:DX169)</f>
        <v>0</v>
      </c>
      <c r="DY170" s="994">
        <f t="shared" ref="DY170" si="128">SUM(DY167:DY169)</f>
        <v>0</v>
      </c>
      <c r="DZ170" s="963">
        <f t="shared" ref="DZ170" si="129">SUM(DZ165:DZ169)</f>
        <v>0</v>
      </c>
      <c r="EA170" s="963">
        <f t="shared" ref="EA170" si="130">SUM(EA165:EA169)</f>
        <v>0</v>
      </c>
      <c r="EB170" s="988">
        <f t="shared" ref="EB170" si="131">SUM(EB167:EB169)</f>
        <v>0</v>
      </c>
      <c r="EC170" s="994">
        <f>SUM(EC167:EC169)</f>
        <v>0</v>
      </c>
      <c r="ED170" s="963">
        <f>SUM(ED165:ED169)</f>
        <v>0</v>
      </c>
      <c r="EE170" s="963">
        <f>SUM(EE165:EE169)</f>
        <v>0</v>
      </c>
      <c r="EF170" s="988">
        <f>SUM(EF167:EF169)</f>
        <v>0</v>
      </c>
      <c r="EG170" s="994">
        <f>SUM(EG167:EG169)</f>
        <v>0</v>
      </c>
      <c r="EH170" s="963">
        <f>SUM(EH165:EH169)</f>
        <v>0</v>
      </c>
      <c r="EI170" s="963">
        <f>SUM(EI165:EI169)</f>
        <v>0</v>
      </c>
      <c r="EJ170" s="988">
        <f>SUM(EJ167:EJ169)</f>
        <v>0</v>
      </c>
      <c r="EK170" s="980"/>
      <c r="EL170" s="966"/>
      <c r="EM170" s="964"/>
      <c r="EN170" s="989">
        <f>SUM(EN167:EN169)</f>
        <v>0</v>
      </c>
      <c r="EO170" s="989">
        <f>SUM(EO167:EO169)</f>
        <v>0</v>
      </c>
      <c r="EP170" s="963"/>
      <c r="EQ170" s="964"/>
      <c r="ER170" s="964"/>
      <c r="ES170" s="964"/>
      <c r="ET170" s="964"/>
    </row>
    <row r="171" spans="4:152" s="990" customFormat="1" ht="51" customHeight="1">
      <c r="D171" s="1132">
        <v>5</v>
      </c>
      <c r="E171" s="1696"/>
      <c r="F171" s="1697"/>
      <c r="G171" s="1698"/>
      <c r="H171" s="1128"/>
      <c r="I171" s="1136"/>
      <c r="J171" s="1129"/>
      <c r="K171" s="1137"/>
      <c r="L171" s="1128"/>
      <c r="M171" s="1128"/>
      <c r="N171" s="1128"/>
      <c r="O171" s="1128"/>
      <c r="P171" s="1128"/>
      <c r="Q171" s="1259"/>
      <c r="R171" s="1273"/>
      <c r="S171" s="1262"/>
      <c r="T171" s="1138"/>
      <c r="U171" s="1132">
        <v>5</v>
      </c>
      <c r="V171" s="1128"/>
      <c r="W171" s="1128"/>
      <c r="X171" s="1128"/>
      <c r="Y171" s="1128"/>
      <c r="Z171" s="1131"/>
      <c r="AA171" s="1130"/>
      <c r="AB171" s="1130"/>
      <c r="AC171" s="1130"/>
      <c r="AD171" s="1130"/>
      <c r="AE171" s="1130"/>
      <c r="AF171" s="1130"/>
      <c r="AG171" s="1130"/>
      <c r="AH171" s="1130"/>
      <c r="AI171" s="1130"/>
      <c r="AJ171" s="1130"/>
      <c r="AK171" s="1130"/>
      <c r="AL171" s="1130"/>
      <c r="AM171" s="1130"/>
      <c r="AN171" s="1130"/>
      <c r="AO171" s="1130"/>
      <c r="AP171" s="1130"/>
      <c r="AQ171" s="1130"/>
      <c r="AR171" s="1130"/>
      <c r="AS171" s="1130"/>
      <c r="AT171" s="1130"/>
      <c r="AU171" s="1130"/>
      <c r="AV171" s="1130"/>
      <c r="AW171" s="1130"/>
      <c r="AX171" s="1130"/>
      <c r="AY171" s="1130"/>
      <c r="AZ171" s="1130"/>
      <c r="BA171" s="1130"/>
      <c r="BB171" s="1130"/>
      <c r="BC171" s="1130"/>
      <c r="BD171" s="1130"/>
      <c r="BE171" s="1130"/>
      <c r="BF171" s="1130"/>
      <c r="BG171" s="1130"/>
      <c r="BH171" s="1130"/>
      <c r="BI171" s="1130"/>
      <c r="BJ171" s="1130"/>
      <c r="BK171" s="1130"/>
      <c r="BL171" s="1130"/>
      <c r="BM171" s="1130"/>
      <c r="BN171" s="1130"/>
      <c r="BO171" s="1130"/>
      <c r="BP171" s="1130"/>
      <c r="BQ171" s="1130"/>
      <c r="BR171" s="1130"/>
      <c r="BS171" s="1130"/>
      <c r="BT171" s="1130"/>
      <c r="BU171" s="1130"/>
      <c r="BV171" s="1130"/>
      <c r="BW171" s="1130"/>
      <c r="BX171" s="1130"/>
      <c r="BY171" s="1130"/>
      <c r="BZ171" s="1130"/>
      <c r="CA171" s="1130"/>
      <c r="CB171" s="1130"/>
      <c r="CC171" s="1130"/>
      <c r="CD171" s="1130"/>
      <c r="CE171" s="1130"/>
      <c r="CF171" s="1130"/>
      <c r="CG171" s="1130"/>
      <c r="CH171" s="1130"/>
      <c r="CI171" s="1130"/>
      <c r="CJ171" s="1130"/>
      <c r="CK171" s="1130"/>
      <c r="CL171" s="1130"/>
      <c r="CM171" s="1130"/>
      <c r="CN171" s="1130"/>
      <c r="CO171" s="1130"/>
      <c r="CP171" s="1130"/>
      <c r="CQ171" s="1130"/>
      <c r="CR171" s="1130"/>
      <c r="CS171" s="1130"/>
      <c r="CT171" s="1130"/>
      <c r="CU171" s="1130"/>
      <c r="CV171" s="1130"/>
      <c r="CW171" s="1130"/>
      <c r="CX171" s="1130"/>
      <c r="CY171" s="1130"/>
      <c r="CZ171" s="1130"/>
      <c r="DA171" s="1130"/>
      <c r="DB171" s="1130"/>
      <c r="DC171" s="1130"/>
      <c r="DD171" s="1130"/>
      <c r="DE171" s="1130"/>
      <c r="DF171" s="1130"/>
      <c r="DG171" s="1130"/>
      <c r="DH171" s="1130"/>
      <c r="DI171" s="1130"/>
      <c r="DJ171" s="1130"/>
      <c r="DK171" s="1130"/>
      <c r="DL171" s="966"/>
      <c r="DM171" s="986">
        <f t="shared" si="127"/>
        <v>0</v>
      </c>
      <c r="DN171" s="966">
        <f t="shared" si="124"/>
        <v>0</v>
      </c>
      <c r="DO171" s="963">
        <f t="shared" si="125"/>
        <v>0</v>
      </c>
      <c r="DP171" s="966" t="e">
        <f t="array" ref="DP171">INDEX($DP$14:$DS$21,MATCH(DM171&amp;DN171&amp;DO171,$DP$14:$DP$21&amp;$DQ$14:$DQ$21&amp;$DR$14:$DR$21,0),4)</f>
        <v>#N/A</v>
      </c>
      <c r="DQ171" s="1722">
        <f>SUM(DQ170:DT170)</f>
        <v>0</v>
      </c>
      <c r="DR171" s="1723"/>
      <c r="DS171" s="1723"/>
      <c r="DT171" s="1724"/>
      <c r="DU171" s="1722">
        <f>SUM(DU170:DX170)</f>
        <v>0</v>
      </c>
      <c r="DV171" s="1723"/>
      <c r="DW171" s="1723"/>
      <c r="DX171" s="1724"/>
      <c r="DY171" s="1722">
        <f t="shared" ref="DY171" si="132">SUM(DY170:EB170)</f>
        <v>0</v>
      </c>
      <c r="DZ171" s="1723"/>
      <c r="EA171" s="1723"/>
      <c r="EB171" s="1724"/>
      <c r="EC171" s="1722">
        <f>SUM(EC170:EF170)</f>
        <v>0</v>
      </c>
      <c r="ED171" s="1723"/>
      <c r="EE171" s="1723"/>
      <c r="EF171" s="1724"/>
      <c r="EG171" s="1722">
        <f>SUM(EG170:EJ170)</f>
        <v>0</v>
      </c>
      <c r="EH171" s="1723"/>
      <c r="EI171" s="1723"/>
      <c r="EJ171" s="1724"/>
      <c r="EK171" s="964"/>
      <c r="EL171" s="966"/>
      <c r="EM171" s="966"/>
      <c r="EN171" s="964"/>
      <c r="EO171" s="964"/>
      <c r="EP171" s="963"/>
      <c r="EQ171" s="964"/>
      <c r="ER171" s="964"/>
      <c r="ES171" s="964"/>
      <c r="ET171" s="964"/>
    </row>
    <row r="172" spans="4:152" s="990" customFormat="1" ht="51" customHeight="1">
      <c r="D172" s="1132">
        <v>6</v>
      </c>
      <c r="E172" s="1696"/>
      <c r="F172" s="1697"/>
      <c r="G172" s="1698"/>
      <c r="H172" s="1128"/>
      <c r="I172" s="1136"/>
      <c r="J172" s="1129"/>
      <c r="K172" s="1137"/>
      <c r="L172" s="1128"/>
      <c r="M172" s="1128"/>
      <c r="N172" s="1128"/>
      <c r="O172" s="1128"/>
      <c r="P172" s="1128"/>
      <c r="Q172" s="1259"/>
      <c r="R172" s="1273"/>
      <c r="S172" s="1262"/>
      <c r="T172" s="1130"/>
      <c r="U172" s="1132">
        <v>6</v>
      </c>
      <c r="V172" s="1128"/>
      <c r="W172" s="1128"/>
      <c r="X172" s="1128"/>
      <c r="Y172" s="1128"/>
      <c r="Z172" s="1131"/>
      <c r="AA172" s="1130"/>
      <c r="AB172" s="1130"/>
      <c r="AC172" s="1130"/>
      <c r="AD172" s="1130"/>
      <c r="AE172" s="1130"/>
      <c r="AF172" s="1130"/>
      <c r="AG172" s="1130"/>
      <c r="AH172" s="1130"/>
      <c r="AI172" s="1130"/>
      <c r="AJ172" s="1130"/>
      <c r="AK172" s="1130"/>
      <c r="AL172" s="1130"/>
      <c r="AM172" s="1130"/>
      <c r="AN172" s="1130"/>
      <c r="AO172" s="1130"/>
      <c r="AP172" s="1130"/>
      <c r="AQ172" s="1130"/>
      <c r="AR172" s="1130"/>
      <c r="AS172" s="1130"/>
      <c r="AT172" s="1130"/>
      <c r="AU172" s="1130"/>
      <c r="AV172" s="1130"/>
      <c r="AW172" s="1130"/>
      <c r="AX172" s="1130"/>
      <c r="AY172" s="1130"/>
      <c r="AZ172" s="1130"/>
      <c r="BA172" s="1130"/>
      <c r="BB172" s="1130"/>
      <c r="BC172" s="1130"/>
      <c r="BD172" s="1130"/>
      <c r="BE172" s="1130"/>
      <c r="BF172" s="1130"/>
      <c r="BG172" s="1130"/>
      <c r="BH172" s="1130"/>
      <c r="BI172" s="1130"/>
      <c r="BJ172" s="1130"/>
      <c r="BK172" s="1130"/>
      <c r="BL172" s="1130"/>
      <c r="BM172" s="1130"/>
      <c r="BN172" s="1130"/>
      <c r="BO172" s="1130"/>
      <c r="BP172" s="1130"/>
      <c r="BQ172" s="1130"/>
      <c r="BR172" s="1130"/>
      <c r="BS172" s="1130"/>
      <c r="BT172" s="1130"/>
      <c r="BU172" s="1130"/>
      <c r="BV172" s="1130"/>
      <c r="BW172" s="1130"/>
      <c r="BX172" s="1130"/>
      <c r="BY172" s="1130"/>
      <c r="BZ172" s="1130"/>
      <c r="CA172" s="1130"/>
      <c r="CB172" s="1130"/>
      <c r="CC172" s="1130"/>
      <c r="CD172" s="1130"/>
      <c r="CE172" s="1130"/>
      <c r="CF172" s="1130"/>
      <c r="CG172" s="1130"/>
      <c r="CH172" s="1130"/>
      <c r="CI172" s="1130"/>
      <c r="CJ172" s="1130"/>
      <c r="CK172" s="1130"/>
      <c r="CL172" s="1130"/>
      <c r="CM172" s="1130"/>
      <c r="CN172" s="1130"/>
      <c r="CO172" s="1130"/>
      <c r="CP172" s="1130"/>
      <c r="CQ172" s="1130"/>
      <c r="CR172" s="1130"/>
      <c r="CS172" s="1130"/>
      <c r="CT172" s="1130"/>
      <c r="CU172" s="1130"/>
      <c r="CV172" s="1130"/>
      <c r="CW172" s="1130"/>
      <c r="CX172" s="1130"/>
      <c r="CY172" s="1130"/>
      <c r="CZ172" s="1130"/>
      <c r="DA172" s="1130"/>
      <c r="DB172" s="1130"/>
      <c r="DC172" s="1130"/>
      <c r="DD172" s="1130"/>
      <c r="DE172" s="1130"/>
      <c r="DF172" s="1130"/>
      <c r="DG172" s="1130"/>
      <c r="DH172" s="1130"/>
      <c r="DI172" s="1130"/>
      <c r="DJ172" s="1130"/>
      <c r="DK172" s="1130"/>
      <c r="DL172" s="966"/>
      <c r="DM172" s="986">
        <f t="shared" si="127"/>
        <v>0</v>
      </c>
      <c r="DN172" s="966">
        <f t="shared" si="124"/>
        <v>0</v>
      </c>
      <c r="DO172" s="963">
        <f t="shared" si="125"/>
        <v>0</v>
      </c>
      <c r="DP172" s="966" t="e">
        <f t="array" ref="DP172">INDEX($DP$14:$DS$21,MATCH(DM172&amp;DN172&amp;DO172,$DP$14:$DP$21&amp;$DQ$14:$DQ$21&amp;$DR$14:$DR$21,0),4)</f>
        <v>#N/A</v>
      </c>
      <c r="DQ172" s="995">
        <f>COUNTIFS(H167:H186,$EQ$14,DM167:DM186,$EL$14,Q167:Q186,$ER$7)</f>
        <v>0</v>
      </c>
      <c r="DR172" s="996">
        <f>COUNTIFS(I167:I186,$EQ$14,DM167:DM186,$EL$14,Q167:Q186,$ER$7)</f>
        <v>0</v>
      </c>
      <c r="DS172" s="996">
        <f>COUNTIFS(H167:H186,$EQ$14,DM167:DM186,$EL$14)-DQ172</f>
        <v>0</v>
      </c>
      <c r="DT172" s="997">
        <f>COUNTIFS(I167:I186,$EQ$14,DM167:DM186,$EL$14)-DR172</f>
        <v>0</v>
      </c>
      <c r="DU172" s="998"/>
      <c r="DV172" s="999"/>
      <c r="DW172" s="980"/>
      <c r="DX172" s="1000"/>
      <c r="DY172" s="998"/>
      <c r="DZ172" s="999"/>
      <c r="EA172" s="980"/>
      <c r="EB172" s="1000"/>
      <c r="EC172" s="998"/>
      <c r="ED172" s="999"/>
      <c r="EE172" s="980"/>
      <c r="EF172" s="1000"/>
      <c r="EG172" s="998"/>
      <c r="EH172" s="999"/>
      <c r="EI172" s="980"/>
      <c r="EJ172" s="1000"/>
      <c r="EK172" s="964"/>
      <c r="EL172" s="966"/>
      <c r="EM172" s="966"/>
      <c r="EN172" s="964"/>
      <c r="EO172" s="964"/>
      <c r="EP172" s="963"/>
      <c r="EQ172" s="964"/>
      <c r="ER172" s="964"/>
      <c r="ES172" s="964"/>
      <c r="ET172" s="964"/>
    </row>
    <row r="173" spans="4:152" s="990" customFormat="1" ht="51" customHeight="1">
      <c r="D173" s="1132">
        <v>7</v>
      </c>
      <c r="E173" s="1696"/>
      <c r="F173" s="1697"/>
      <c r="G173" s="1698"/>
      <c r="H173" s="1128"/>
      <c r="I173" s="1136"/>
      <c r="J173" s="1129"/>
      <c r="K173" s="1137"/>
      <c r="L173" s="1128"/>
      <c r="M173" s="1128"/>
      <c r="N173" s="1128"/>
      <c r="O173" s="1128"/>
      <c r="P173" s="1128"/>
      <c r="Q173" s="1259"/>
      <c r="R173" s="1273"/>
      <c r="S173" s="1262"/>
      <c r="T173" s="1130"/>
      <c r="U173" s="1132">
        <v>7</v>
      </c>
      <c r="V173" s="1128"/>
      <c r="W173" s="1128"/>
      <c r="X173" s="1128"/>
      <c r="Y173" s="1128"/>
      <c r="Z173" s="1131"/>
      <c r="AA173" s="1130"/>
      <c r="AB173" s="1130"/>
      <c r="AC173" s="1130"/>
      <c r="AD173" s="1130"/>
      <c r="AE173" s="1130"/>
      <c r="AF173" s="1130"/>
      <c r="AG173" s="1130"/>
      <c r="AH173" s="1130"/>
      <c r="AI173" s="1130"/>
      <c r="AJ173" s="1130"/>
      <c r="AK173" s="1130"/>
      <c r="AL173" s="1130"/>
      <c r="AM173" s="1130"/>
      <c r="AN173" s="1130"/>
      <c r="AO173" s="1130"/>
      <c r="AP173" s="1130"/>
      <c r="AQ173" s="1130"/>
      <c r="AR173" s="1130"/>
      <c r="AS173" s="1130"/>
      <c r="AT173" s="1130"/>
      <c r="AU173" s="1130"/>
      <c r="AV173" s="1130"/>
      <c r="AW173" s="1130"/>
      <c r="AX173" s="1130"/>
      <c r="AY173" s="1130"/>
      <c r="AZ173" s="1130"/>
      <c r="BA173" s="1130"/>
      <c r="BB173" s="1130"/>
      <c r="BC173" s="1130"/>
      <c r="BD173" s="1130"/>
      <c r="BE173" s="1130"/>
      <c r="BF173" s="1130"/>
      <c r="BG173" s="1130"/>
      <c r="BH173" s="1130"/>
      <c r="BI173" s="1130"/>
      <c r="BJ173" s="1130"/>
      <c r="BK173" s="1130"/>
      <c r="BL173" s="1130"/>
      <c r="BM173" s="1130"/>
      <c r="BN173" s="1130"/>
      <c r="BO173" s="1130"/>
      <c r="BP173" s="1130"/>
      <c r="BQ173" s="1130"/>
      <c r="BR173" s="1130"/>
      <c r="BS173" s="1130"/>
      <c r="BT173" s="1130"/>
      <c r="BU173" s="1130"/>
      <c r="BV173" s="1130"/>
      <c r="BW173" s="1130"/>
      <c r="BX173" s="1130"/>
      <c r="BY173" s="1130"/>
      <c r="BZ173" s="1130"/>
      <c r="CA173" s="1130"/>
      <c r="CB173" s="1130"/>
      <c r="CC173" s="1130"/>
      <c r="CD173" s="1130"/>
      <c r="CE173" s="1130"/>
      <c r="CF173" s="1130"/>
      <c r="CG173" s="1130"/>
      <c r="CH173" s="1130"/>
      <c r="CI173" s="1130"/>
      <c r="CJ173" s="1130"/>
      <c r="CK173" s="1130"/>
      <c r="CL173" s="1130"/>
      <c r="CM173" s="1130"/>
      <c r="CN173" s="1130"/>
      <c r="CO173" s="1130"/>
      <c r="CP173" s="1130"/>
      <c r="CQ173" s="1130"/>
      <c r="CR173" s="1130"/>
      <c r="CS173" s="1130"/>
      <c r="CT173" s="1130"/>
      <c r="CU173" s="1130"/>
      <c r="CV173" s="1130"/>
      <c r="CW173" s="1130"/>
      <c r="CX173" s="1130"/>
      <c r="CY173" s="1130"/>
      <c r="CZ173" s="1130"/>
      <c r="DA173" s="1130"/>
      <c r="DB173" s="1130"/>
      <c r="DC173" s="1130"/>
      <c r="DD173" s="1130"/>
      <c r="DE173" s="1130"/>
      <c r="DF173" s="1130"/>
      <c r="DG173" s="1130"/>
      <c r="DH173" s="1130"/>
      <c r="DI173" s="1130"/>
      <c r="DJ173" s="1130"/>
      <c r="DK173" s="1130"/>
      <c r="DL173" s="966"/>
      <c r="DM173" s="986">
        <f t="shared" si="127"/>
        <v>0</v>
      </c>
      <c r="DN173" s="966">
        <f t="shared" si="124"/>
        <v>0</v>
      </c>
      <c r="DO173" s="963">
        <f t="shared" si="125"/>
        <v>0</v>
      </c>
      <c r="DP173" s="966" t="e">
        <f t="array" ref="DP173">INDEX($DP$14:$DS$21,MATCH(DM173&amp;DN173&amp;DO173,$DP$14:$DP$21&amp;$DQ$14:$DQ$21&amp;$DR$14:$DR$21,0),4)</f>
        <v>#N/A</v>
      </c>
      <c r="DQ173" s="1001"/>
      <c r="DR173" s="966">
        <f>COUNTIFS(L167:L186,$EP$13,DM167:DM186,$EL$15)</f>
        <v>0</v>
      </c>
      <c r="DS173" s="966">
        <f>SUM(DR175:DT175)</f>
        <v>0</v>
      </c>
      <c r="DT173" s="988">
        <f>COUNTIFS(L167:L186,$EP$15,DM167:DM186,$EL$15)</f>
        <v>0</v>
      </c>
      <c r="DU173" s="987">
        <f>COUNTIFS(M167:M186,$EP$13,DM167:DM186,$EL$14)</f>
        <v>0</v>
      </c>
      <c r="DV173" s="966">
        <f>COUNTIFS(R167:R186,$EP$13,DM167:DM186,$EL$14)</f>
        <v>0</v>
      </c>
      <c r="DW173" s="966">
        <f>SUM(DV175:DX175)</f>
        <v>0</v>
      </c>
      <c r="DX173" s="988">
        <f>COUNTIFS(M167:M186,$EP$15,DM167:DM186,$EL$15)</f>
        <v>0</v>
      </c>
      <c r="DY173" s="987">
        <f>COUNTIFS($N167:$N186,$EP$13,$DM167:$DM186,$EL$14)</f>
        <v>0</v>
      </c>
      <c r="DZ173" s="966">
        <f>COUNTIFS($R167:$R186,$EP$13,$DM167:$DM186,$EL$14)</f>
        <v>0</v>
      </c>
      <c r="EA173" s="966">
        <f>SUM(DZ175:EB175)</f>
        <v>0</v>
      </c>
      <c r="EB173" s="988">
        <f>COUNTIFS($N167:$N186,$EP$15,$DM167:$DM186,$EL$15)</f>
        <v>0</v>
      </c>
      <c r="EC173" s="987">
        <f>COUNTIFS($O167:$O186,$EP$13,$DM167:$DM186,$EL$14)</f>
        <v>0</v>
      </c>
      <c r="ED173" s="966">
        <f>COUNTIFS($R167:$R186,$EP$13,$DM167:$DM186,$EL$14)</f>
        <v>0</v>
      </c>
      <c r="EE173" s="966">
        <f>SUM(ED175:EF175)</f>
        <v>0</v>
      </c>
      <c r="EF173" s="988">
        <f>COUNTIFS($O167:$O186,$EP$15,$DM167:$DM186,$EL$15)</f>
        <v>0</v>
      </c>
      <c r="EG173" s="987">
        <f>COUNTIFS($P167:$P186,$EP$13,$DM167:$DM186,$EL$14)</f>
        <v>0</v>
      </c>
      <c r="EH173" s="966">
        <f>COUNTIFS($R167:$R186,$EP$13,$DM167:$DM186,$EL$14)</f>
        <v>0</v>
      </c>
      <c r="EI173" s="966">
        <f t="shared" ref="EI173" si="133">SUM(EH175:EJ175)</f>
        <v>0</v>
      </c>
      <c r="EJ173" s="988">
        <f>COUNTIFS($P167:$P186,$EP$15,$DM167:$DM186,$EL$15)</f>
        <v>0</v>
      </c>
      <c r="EK173" s="1774" t="s">
        <v>532</v>
      </c>
      <c r="EL173" s="966"/>
      <c r="EM173" s="966"/>
      <c r="EN173" s="964"/>
      <c r="EO173" s="964"/>
      <c r="EP173" s="963"/>
      <c r="EQ173" s="964"/>
      <c r="ER173" s="964"/>
      <c r="ES173" s="964"/>
      <c r="ET173" s="964"/>
    </row>
    <row r="174" spans="4:152" s="990" customFormat="1" ht="51" customHeight="1">
      <c r="D174" s="1132">
        <v>8</v>
      </c>
      <c r="E174" s="1696"/>
      <c r="F174" s="1697"/>
      <c r="G174" s="1698"/>
      <c r="H174" s="1128"/>
      <c r="I174" s="1136"/>
      <c r="J174" s="1129"/>
      <c r="K174" s="1137"/>
      <c r="L174" s="1128"/>
      <c r="M174" s="1128"/>
      <c r="N174" s="1128"/>
      <c r="O174" s="1128"/>
      <c r="P174" s="1128"/>
      <c r="Q174" s="1259"/>
      <c r="R174" s="1273"/>
      <c r="S174" s="1262"/>
      <c r="T174" s="1130"/>
      <c r="U174" s="1132">
        <v>8</v>
      </c>
      <c r="V174" s="1128"/>
      <c r="W174" s="1128"/>
      <c r="X174" s="1128"/>
      <c r="Y174" s="1128"/>
      <c r="Z174" s="1131"/>
      <c r="AA174" s="1130"/>
      <c r="AB174" s="1130"/>
      <c r="AC174" s="1130"/>
      <c r="AD174" s="1130"/>
      <c r="AE174" s="1130"/>
      <c r="AF174" s="1130"/>
      <c r="AG174" s="1130"/>
      <c r="AH174" s="1130"/>
      <c r="AI174" s="1130"/>
      <c r="AJ174" s="1130"/>
      <c r="AK174" s="1130"/>
      <c r="AL174" s="1130"/>
      <c r="AM174" s="1130"/>
      <c r="AN174" s="1130"/>
      <c r="AO174" s="1130"/>
      <c r="AP174" s="1130"/>
      <c r="AQ174" s="1130"/>
      <c r="AR174" s="1130"/>
      <c r="AS174" s="1130"/>
      <c r="AT174" s="1130"/>
      <c r="AU174" s="1130"/>
      <c r="AV174" s="1130"/>
      <c r="AW174" s="1130"/>
      <c r="AX174" s="1130"/>
      <c r="AY174" s="1130"/>
      <c r="AZ174" s="1130"/>
      <c r="BA174" s="1130"/>
      <c r="BB174" s="1130"/>
      <c r="BC174" s="1130"/>
      <c r="BD174" s="1130"/>
      <c r="BE174" s="1130"/>
      <c r="BF174" s="1130"/>
      <c r="BG174" s="1130"/>
      <c r="BH174" s="1130"/>
      <c r="BI174" s="1130"/>
      <c r="BJ174" s="1130"/>
      <c r="BK174" s="1130"/>
      <c r="BL174" s="1130"/>
      <c r="BM174" s="1130"/>
      <c r="BN174" s="1130"/>
      <c r="BO174" s="1130"/>
      <c r="BP174" s="1130"/>
      <c r="BQ174" s="1130"/>
      <c r="BR174" s="1130"/>
      <c r="BS174" s="1130"/>
      <c r="BT174" s="1130"/>
      <c r="BU174" s="1130"/>
      <c r="BV174" s="1130"/>
      <c r="BW174" s="1130"/>
      <c r="BX174" s="1130"/>
      <c r="BY174" s="1130"/>
      <c r="BZ174" s="1130"/>
      <c r="CA174" s="1130"/>
      <c r="CB174" s="1130"/>
      <c r="CC174" s="1130"/>
      <c r="CD174" s="1130"/>
      <c r="CE174" s="1130"/>
      <c r="CF174" s="1130"/>
      <c r="CG174" s="1130"/>
      <c r="CH174" s="1130"/>
      <c r="CI174" s="1130"/>
      <c r="CJ174" s="1130"/>
      <c r="CK174" s="1130"/>
      <c r="CL174" s="1130"/>
      <c r="CM174" s="1130"/>
      <c r="CN174" s="1130"/>
      <c r="CO174" s="1130"/>
      <c r="CP174" s="1130"/>
      <c r="CQ174" s="1130"/>
      <c r="CR174" s="1130"/>
      <c r="CS174" s="1130"/>
      <c r="CT174" s="1130"/>
      <c r="CU174" s="1130"/>
      <c r="CV174" s="1130"/>
      <c r="CW174" s="1130"/>
      <c r="CX174" s="1130"/>
      <c r="CY174" s="1130"/>
      <c r="CZ174" s="1130"/>
      <c r="DA174" s="1130"/>
      <c r="DB174" s="1130"/>
      <c r="DC174" s="1130"/>
      <c r="DD174" s="1130"/>
      <c r="DE174" s="1130"/>
      <c r="DF174" s="1130"/>
      <c r="DG174" s="1130"/>
      <c r="DH174" s="1130"/>
      <c r="DI174" s="1130"/>
      <c r="DJ174" s="1130"/>
      <c r="DK174" s="1130"/>
      <c r="DL174" s="966"/>
      <c r="DM174" s="986">
        <f t="shared" si="127"/>
        <v>0</v>
      </c>
      <c r="DN174" s="966">
        <f t="shared" si="124"/>
        <v>0</v>
      </c>
      <c r="DO174" s="963">
        <f t="shared" si="125"/>
        <v>0</v>
      </c>
      <c r="DP174" s="966" t="e">
        <f t="array" ref="DP174">INDEX($DP$14:$DS$21,MATCH(DM174&amp;DN174&amp;DO174,$DP$14:$DP$21&amp;$DQ$14:$DQ$21&amp;$DR$14:$DR$21,0),4)</f>
        <v>#N/A</v>
      </c>
      <c r="DQ174" s="979"/>
      <c r="DR174" s="1002" t="s">
        <v>364</v>
      </c>
      <c r="DS174" s="977"/>
      <c r="DT174" s="978" t="s">
        <v>365</v>
      </c>
      <c r="DU174" s="979"/>
      <c r="DV174" s="1002" t="s">
        <v>364</v>
      </c>
      <c r="DW174" s="977"/>
      <c r="DX174" s="978" t="s">
        <v>365</v>
      </c>
      <c r="DY174" s="979"/>
      <c r="DZ174" s="1002" t="s">
        <v>364</v>
      </c>
      <c r="EA174" s="977"/>
      <c r="EB174" s="978" t="s">
        <v>365</v>
      </c>
      <c r="EC174" s="979"/>
      <c r="ED174" s="1002" t="s">
        <v>364</v>
      </c>
      <c r="EE174" s="977"/>
      <c r="EF174" s="978" t="s">
        <v>365</v>
      </c>
      <c r="EG174" s="979"/>
      <c r="EH174" s="1002" t="s">
        <v>364</v>
      </c>
      <c r="EI174" s="977"/>
      <c r="EJ174" s="978" t="s">
        <v>365</v>
      </c>
      <c r="EK174" s="1774"/>
      <c r="EL174" s="966"/>
      <c r="EM174" s="966"/>
      <c r="EN174" s="964"/>
      <c r="EO174" s="964"/>
      <c r="EP174" s="963"/>
      <c r="EQ174" s="964"/>
      <c r="ER174" s="964"/>
      <c r="ES174" s="964"/>
      <c r="ET174" s="964"/>
    </row>
    <row r="175" spans="4:152" s="990" customFormat="1" ht="51" customHeight="1">
      <c r="D175" s="1132">
        <v>9</v>
      </c>
      <c r="E175" s="1696"/>
      <c r="F175" s="1697"/>
      <c r="G175" s="1698"/>
      <c r="H175" s="1128"/>
      <c r="I175" s="1136"/>
      <c r="J175" s="1129"/>
      <c r="K175" s="1137"/>
      <c r="L175" s="1128"/>
      <c r="M175" s="1128"/>
      <c r="N175" s="1128"/>
      <c r="O175" s="1128"/>
      <c r="P175" s="1128"/>
      <c r="Q175" s="1259"/>
      <c r="R175" s="1273"/>
      <c r="S175" s="1262"/>
      <c r="T175" s="1130"/>
      <c r="U175" s="1132">
        <v>9</v>
      </c>
      <c r="V175" s="1128"/>
      <c r="W175" s="1128"/>
      <c r="X175" s="1128"/>
      <c r="Y175" s="1128"/>
      <c r="Z175" s="1131"/>
      <c r="AA175" s="1130"/>
      <c r="AB175" s="1130"/>
      <c r="AC175" s="1130"/>
      <c r="AD175" s="1130"/>
      <c r="AE175" s="1130"/>
      <c r="AF175" s="1130"/>
      <c r="AG175" s="1130"/>
      <c r="AH175" s="1130"/>
      <c r="AI175" s="1130"/>
      <c r="AJ175" s="1130"/>
      <c r="AK175" s="1130"/>
      <c r="AL175" s="1130"/>
      <c r="AM175" s="1130"/>
      <c r="AN175" s="1130"/>
      <c r="AO175" s="1130"/>
      <c r="AP175" s="1130"/>
      <c r="AQ175" s="1130"/>
      <c r="AR175" s="1130"/>
      <c r="AS175" s="1130"/>
      <c r="AT175" s="1130"/>
      <c r="AU175" s="1130"/>
      <c r="AV175" s="1130"/>
      <c r="AW175" s="1130"/>
      <c r="AX175" s="1130"/>
      <c r="AY175" s="1130"/>
      <c r="AZ175" s="1130"/>
      <c r="BA175" s="1130"/>
      <c r="BB175" s="1130"/>
      <c r="BC175" s="1130"/>
      <c r="BD175" s="1130"/>
      <c r="BE175" s="1130"/>
      <c r="BF175" s="1130"/>
      <c r="BG175" s="1130"/>
      <c r="BH175" s="1130"/>
      <c r="BI175" s="1130"/>
      <c r="BJ175" s="1130"/>
      <c r="BK175" s="1130"/>
      <c r="BL175" s="1130"/>
      <c r="BM175" s="1130"/>
      <c r="BN175" s="1130"/>
      <c r="BO175" s="1130"/>
      <c r="BP175" s="1130"/>
      <c r="BQ175" s="1130"/>
      <c r="BR175" s="1130"/>
      <c r="BS175" s="1130"/>
      <c r="BT175" s="1130"/>
      <c r="BU175" s="1130"/>
      <c r="BV175" s="1130"/>
      <c r="BW175" s="1130"/>
      <c r="BX175" s="1130"/>
      <c r="BY175" s="1130"/>
      <c r="BZ175" s="1130"/>
      <c r="CA175" s="1130"/>
      <c r="CB175" s="1130"/>
      <c r="CC175" s="1130"/>
      <c r="CD175" s="1130"/>
      <c r="CE175" s="1130"/>
      <c r="CF175" s="1130"/>
      <c r="CG175" s="1130"/>
      <c r="CH175" s="1130"/>
      <c r="CI175" s="1130"/>
      <c r="CJ175" s="1130"/>
      <c r="CK175" s="1130"/>
      <c r="CL175" s="1130"/>
      <c r="CM175" s="1130"/>
      <c r="CN175" s="1130"/>
      <c r="CO175" s="1130"/>
      <c r="CP175" s="1130"/>
      <c r="CQ175" s="1130"/>
      <c r="CR175" s="1130"/>
      <c r="CS175" s="1130"/>
      <c r="CT175" s="1130"/>
      <c r="CU175" s="1130"/>
      <c r="CV175" s="1130"/>
      <c r="CW175" s="1130"/>
      <c r="CX175" s="1130"/>
      <c r="CY175" s="1130"/>
      <c r="CZ175" s="1130"/>
      <c r="DA175" s="1130"/>
      <c r="DB175" s="1130"/>
      <c r="DC175" s="1130"/>
      <c r="DD175" s="1130"/>
      <c r="DE175" s="1130"/>
      <c r="DF175" s="1130"/>
      <c r="DG175" s="1130"/>
      <c r="DH175" s="1130"/>
      <c r="DI175" s="1130"/>
      <c r="DJ175" s="1130"/>
      <c r="DK175" s="1130"/>
      <c r="DL175" s="966"/>
      <c r="DM175" s="986">
        <f t="shared" si="127"/>
        <v>0</v>
      </c>
      <c r="DN175" s="966">
        <f t="shared" si="124"/>
        <v>0</v>
      </c>
      <c r="DO175" s="963">
        <f t="shared" si="125"/>
        <v>0</v>
      </c>
      <c r="DP175" s="966" t="e">
        <f t="array" ref="DP175">INDEX($DP$14:$DS$21,MATCH(DM175&amp;DN175&amp;DO175,$DP$14:$DP$21&amp;$DQ$14:$DQ$21&amp;$DR$14:$DR$21,0),4)</f>
        <v>#N/A</v>
      </c>
      <c r="DQ175" s="987"/>
      <c r="DR175" s="966">
        <f>COUNTIFS(L167:L186,$EP$13,DM167:DM186,$EL$15)-DQ175-DQ176-DR176-DR177-DS175-DQ177</f>
        <v>0</v>
      </c>
      <c r="DS175" s="966"/>
      <c r="DT175" s="988">
        <f>DT173-DS176-DS177-DS175-DT176-DT177</f>
        <v>0</v>
      </c>
      <c r="DU175" s="987"/>
      <c r="DV175" s="966">
        <f>COUNTIFS(M167:M186,$EP$13,DM167:DM186,$EL$15)-DU175-DU176-DU177-DV177-DV176</f>
        <v>0</v>
      </c>
      <c r="DW175" s="966"/>
      <c r="DX175" s="988">
        <f>DX173-DW176-DW177-DW175-DX176-DX177</f>
        <v>0</v>
      </c>
      <c r="DY175" s="987"/>
      <c r="DZ175" s="966">
        <f>COUNTIFS($N167:$N186,$EP$13,$DM167:$DM186,$EL$15)-DY175-DY176-DY177-DZ177-DZ176</f>
        <v>0</v>
      </c>
      <c r="EA175" s="966"/>
      <c r="EB175" s="988">
        <f>EB173-EA176-EA177-EA175-EB176-EB177</f>
        <v>0</v>
      </c>
      <c r="EC175" s="987"/>
      <c r="ED175" s="966">
        <f>COUNTIFS($O167:$O186,$EP$13,$DM167:$DM186,$EL$15)-EC175-EC176-EC177-ED177-ED176</f>
        <v>0</v>
      </c>
      <c r="EE175" s="966"/>
      <c r="EF175" s="988">
        <f>EF173-EE176-EE177-EE175-EF176-EF177</f>
        <v>0</v>
      </c>
      <c r="EG175" s="987"/>
      <c r="EH175" s="966">
        <f>COUNTIFS($P167:$P186,$EP$13,$DM167:$DM186,$EL$15)-EG175-EG176-EG177-EH177-EH176</f>
        <v>0</v>
      </c>
      <c r="EI175" s="966"/>
      <c r="EJ175" s="988">
        <f>EJ173-EI176-EI177-EI175-EJ176-EJ177</f>
        <v>0</v>
      </c>
      <c r="EK175" s="1774"/>
      <c r="EL175" s="966"/>
      <c r="EM175" s="966"/>
      <c r="EN175" s="964"/>
      <c r="EO175" s="964"/>
      <c r="EP175" s="963"/>
      <c r="EQ175" s="964"/>
      <c r="ER175" s="964"/>
      <c r="ES175" s="964"/>
      <c r="ET175" s="964"/>
    </row>
    <row r="176" spans="4:152" s="990" customFormat="1" ht="51" customHeight="1">
      <c r="D176" s="1132">
        <v>10</v>
      </c>
      <c r="E176" s="1696"/>
      <c r="F176" s="1697"/>
      <c r="G176" s="1698"/>
      <c r="H176" s="1128"/>
      <c r="I176" s="1136"/>
      <c r="J176" s="1129"/>
      <c r="K176" s="1137"/>
      <c r="L176" s="1128"/>
      <c r="M176" s="1128"/>
      <c r="N176" s="1128"/>
      <c r="O176" s="1128"/>
      <c r="P176" s="1128"/>
      <c r="Q176" s="1259"/>
      <c r="R176" s="1273"/>
      <c r="S176" s="1262"/>
      <c r="T176" s="1138"/>
      <c r="U176" s="1132">
        <v>10</v>
      </c>
      <c r="V176" s="1128"/>
      <c r="W176" s="1128"/>
      <c r="X176" s="1128"/>
      <c r="Y176" s="1128"/>
      <c r="Z176" s="1131"/>
      <c r="AA176" s="1130"/>
      <c r="AB176" s="1130"/>
      <c r="AC176" s="1130"/>
      <c r="AD176" s="1130"/>
      <c r="AE176" s="1130"/>
      <c r="AF176" s="1130"/>
      <c r="AG176" s="1130"/>
      <c r="AH176" s="1130"/>
      <c r="AI176" s="1130"/>
      <c r="AJ176" s="1130"/>
      <c r="AK176" s="1130"/>
      <c r="AL176" s="1130"/>
      <c r="AM176" s="1130"/>
      <c r="AN176" s="1130"/>
      <c r="AO176" s="1130"/>
      <c r="AP176" s="1130"/>
      <c r="AQ176" s="1130"/>
      <c r="AR176" s="1130"/>
      <c r="AS176" s="1130"/>
      <c r="AT176" s="1130"/>
      <c r="AU176" s="1130"/>
      <c r="AV176" s="1130"/>
      <c r="AW176" s="1130"/>
      <c r="AX176" s="1130"/>
      <c r="AY176" s="1130"/>
      <c r="AZ176" s="1130"/>
      <c r="BA176" s="1130"/>
      <c r="BB176" s="1130"/>
      <c r="BC176" s="1130"/>
      <c r="BD176" s="1130"/>
      <c r="BE176" s="1130"/>
      <c r="BF176" s="1130"/>
      <c r="BG176" s="1130"/>
      <c r="BH176" s="1130"/>
      <c r="BI176" s="1130"/>
      <c r="BJ176" s="1130"/>
      <c r="BK176" s="1130"/>
      <c r="BL176" s="1130"/>
      <c r="BM176" s="1130"/>
      <c r="BN176" s="1130"/>
      <c r="BO176" s="1130"/>
      <c r="BP176" s="1130"/>
      <c r="BQ176" s="1130"/>
      <c r="BR176" s="1130"/>
      <c r="BS176" s="1130"/>
      <c r="BT176" s="1130"/>
      <c r="BU176" s="1130"/>
      <c r="BV176" s="1130"/>
      <c r="BW176" s="1130"/>
      <c r="BX176" s="1130"/>
      <c r="BY176" s="1130"/>
      <c r="BZ176" s="1130"/>
      <c r="CA176" s="1130"/>
      <c r="CB176" s="1130"/>
      <c r="CC176" s="1130"/>
      <c r="CD176" s="1130"/>
      <c r="CE176" s="1130"/>
      <c r="CF176" s="1130"/>
      <c r="CG176" s="1130"/>
      <c r="CH176" s="1130"/>
      <c r="CI176" s="1130"/>
      <c r="CJ176" s="1130"/>
      <c r="CK176" s="1130"/>
      <c r="CL176" s="1130"/>
      <c r="CM176" s="1130"/>
      <c r="CN176" s="1130"/>
      <c r="CO176" s="1130"/>
      <c r="CP176" s="1130"/>
      <c r="CQ176" s="1130"/>
      <c r="CR176" s="1130"/>
      <c r="CS176" s="1130"/>
      <c r="CT176" s="1130"/>
      <c r="CU176" s="1130"/>
      <c r="CV176" s="1130"/>
      <c r="CW176" s="1130"/>
      <c r="CX176" s="1130"/>
      <c r="CY176" s="1130"/>
      <c r="CZ176" s="1130"/>
      <c r="DA176" s="1130"/>
      <c r="DB176" s="1130"/>
      <c r="DC176" s="1130"/>
      <c r="DD176" s="1130"/>
      <c r="DE176" s="1130"/>
      <c r="DF176" s="1130"/>
      <c r="DG176" s="1130"/>
      <c r="DH176" s="1130"/>
      <c r="DI176" s="1130"/>
      <c r="DJ176" s="1130"/>
      <c r="DK176" s="1130"/>
      <c r="DL176" s="966"/>
      <c r="DM176" s="986">
        <f t="shared" si="127"/>
        <v>0</v>
      </c>
      <c r="DN176" s="966">
        <f t="shared" si="124"/>
        <v>0</v>
      </c>
      <c r="DO176" s="963">
        <f t="shared" si="125"/>
        <v>0</v>
      </c>
      <c r="DP176" s="966" t="e">
        <f t="array" ref="DP176">INDEX($DP$14:$DS$21,MATCH(DM176&amp;DN176&amp;DO176,$DP$14:$DP$21&amp;$DQ$14:$DQ$21&amp;$DR$14:$DR$21,0),4)</f>
        <v>#N/A</v>
      </c>
      <c r="DQ176" s="1003"/>
      <c r="DR176" s="1004">
        <f>COUNTIFS(L167:L186,$EP$13,DM167:DM186,$EL$15,R167:R186,$EP$7)-DQ176</f>
        <v>0</v>
      </c>
      <c r="DS176" s="1004"/>
      <c r="DT176" s="1005">
        <f>COUNTIFS(L167:L186,$EO$14,DM167:DM186,$EL$15,R167:R186,$EP$7)-DS176</f>
        <v>0</v>
      </c>
      <c r="DU176" s="1003"/>
      <c r="DV176" s="1004">
        <f>COUNTIFS(M167:M186,$EP$13,DM167:DM186,$EL$15,R167:R186,$EP$7)-DU176</f>
        <v>0</v>
      </c>
      <c r="DW176" s="1004"/>
      <c r="DX176" s="1005">
        <f>COUNTIFS(M167:M186,$EO$14,DM167:DM186,$EL$15,R167:R186,$EP$7)-DW176</f>
        <v>0</v>
      </c>
      <c r="DY176" s="1003"/>
      <c r="DZ176" s="1004">
        <f>COUNTIFS($N167:$N186,$EP$13,$DM167:$DM186,$EL$15,$R167:$R186,$EP$7)-DY176</f>
        <v>0</v>
      </c>
      <c r="EA176" s="1004"/>
      <c r="EB176" s="1005">
        <f>COUNTIFS($N167:$N186,$EO$14,$DM167:$DM186,$EL$15,$R167:$R186,$EP$7)-EA176</f>
        <v>0</v>
      </c>
      <c r="EC176" s="1003"/>
      <c r="ED176" s="1004">
        <f>COUNTIFS($O167:$O186,$EP$13,$DM167:$DM186,$EL$15,$R167:$R186,$EP$7)-EC176</f>
        <v>0</v>
      </c>
      <c r="EE176" s="1004"/>
      <c r="EF176" s="1005">
        <f>COUNTIFS($O167:$O186,$EO$14,$DM167:$DM186,$EL$15,$R167:$R186,$EP$7)-EE176</f>
        <v>0</v>
      </c>
      <c r="EG176" s="1003"/>
      <c r="EH176" s="1004">
        <f>COUNTIFS($P167:$P186,$EP$13,$DM167:$DM186,$EL$15,$R167:$R186,$EP$7)-EG176</f>
        <v>0</v>
      </c>
      <c r="EI176" s="1004"/>
      <c r="EJ176" s="1005">
        <f>COUNTIFS($P167:$P186,$EO$14,$DM167:$DM186,$EL$15,$R167:$R186,$EP$7)-EI176</f>
        <v>0</v>
      </c>
      <c r="EK176" s="1006" t="s">
        <v>744</v>
      </c>
      <c r="EL176" s="966"/>
      <c r="EM176" s="966"/>
      <c r="EN176" s="964"/>
      <c r="EO176" s="964"/>
      <c r="EP176" s="963"/>
      <c r="EQ176" s="964"/>
      <c r="ER176" s="964"/>
      <c r="ES176" s="964"/>
      <c r="ET176" s="964"/>
    </row>
    <row r="177" spans="4:152" s="990" customFormat="1" ht="51" customHeight="1">
      <c r="D177" s="1132">
        <v>11</v>
      </c>
      <c r="E177" s="1696"/>
      <c r="F177" s="1697"/>
      <c r="G177" s="1698"/>
      <c r="H177" s="1128"/>
      <c r="I177" s="1136"/>
      <c r="J177" s="1129"/>
      <c r="K177" s="1137"/>
      <c r="L177" s="1128"/>
      <c r="M177" s="1128"/>
      <c r="N177" s="1128"/>
      <c r="O177" s="1128"/>
      <c r="P177" s="1128"/>
      <c r="Q177" s="1259"/>
      <c r="R177" s="1273"/>
      <c r="S177" s="1262"/>
      <c r="T177" s="1130"/>
      <c r="U177" s="1132">
        <v>11</v>
      </c>
      <c r="V177" s="1128"/>
      <c r="W177" s="1128"/>
      <c r="X177" s="1128"/>
      <c r="Y177" s="1128"/>
      <c r="Z177" s="1131"/>
      <c r="AA177" s="1130"/>
      <c r="AB177" s="1130"/>
      <c r="AC177" s="1130"/>
      <c r="AD177" s="1130"/>
      <c r="AE177" s="1130"/>
      <c r="AF177" s="1130"/>
      <c r="AG177" s="1130"/>
      <c r="AH177" s="1130"/>
      <c r="AI177" s="1130"/>
      <c r="AJ177" s="1130"/>
      <c r="AK177" s="1130"/>
      <c r="AL177" s="1130"/>
      <c r="AM177" s="1130"/>
      <c r="AN177" s="1130"/>
      <c r="AO177" s="1130"/>
      <c r="AP177" s="1130"/>
      <c r="AQ177" s="1130"/>
      <c r="AR177" s="1130"/>
      <c r="AS177" s="1130"/>
      <c r="AT177" s="1130"/>
      <c r="AU177" s="1130"/>
      <c r="AV177" s="1130"/>
      <c r="AW177" s="1130"/>
      <c r="AX177" s="1130"/>
      <c r="AY177" s="1130"/>
      <c r="AZ177" s="1130"/>
      <c r="BA177" s="1130"/>
      <c r="BB177" s="1130"/>
      <c r="BC177" s="1130"/>
      <c r="BD177" s="1130"/>
      <c r="BE177" s="1130"/>
      <c r="BF177" s="1130"/>
      <c r="BG177" s="1130"/>
      <c r="BH177" s="1130"/>
      <c r="BI177" s="1130"/>
      <c r="BJ177" s="1130"/>
      <c r="BK177" s="1130"/>
      <c r="BL177" s="1130"/>
      <c r="BM177" s="1130"/>
      <c r="BN177" s="1130"/>
      <c r="BO177" s="1130"/>
      <c r="BP177" s="1130"/>
      <c r="BQ177" s="1130"/>
      <c r="BR177" s="1130"/>
      <c r="BS177" s="1130"/>
      <c r="BT177" s="1130"/>
      <c r="BU177" s="1130"/>
      <c r="BV177" s="1130"/>
      <c r="BW177" s="1130"/>
      <c r="BX177" s="1130"/>
      <c r="BY177" s="1130"/>
      <c r="BZ177" s="1130"/>
      <c r="CA177" s="1130"/>
      <c r="CB177" s="1130"/>
      <c r="CC177" s="1130"/>
      <c r="CD177" s="1130"/>
      <c r="CE177" s="1130"/>
      <c r="CF177" s="1130"/>
      <c r="CG177" s="1130"/>
      <c r="CH177" s="1130"/>
      <c r="CI177" s="1130"/>
      <c r="CJ177" s="1130"/>
      <c r="CK177" s="1130"/>
      <c r="CL177" s="1130"/>
      <c r="CM177" s="1130"/>
      <c r="CN177" s="1130"/>
      <c r="CO177" s="1130"/>
      <c r="CP177" s="1130"/>
      <c r="CQ177" s="1130"/>
      <c r="CR177" s="1130"/>
      <c r="CS177" s="1130"/>
      <c r="CT177" s="1130"/>
      <c r="CU177" s="1130"/>
      <c r="CV177" s="1130"/>
      <c r="CW177" s="1130"/>
      <c r="CX177" s="1130"/>
      <c r="CY177" s="1130"/>
      <c r="CZ177" s="1130"/>
      <c r="DA177" s="1130"/>
      <c r="DB177" s="1130"/>
      <c r="DC177" s="1130"/>
      <c r="DD177" s="1130"/>
      <c r="DE177" s="1130"/>
      <c r="DF177" s="1130"/>
      <c r="DG177" s="1130"/>
      <c r="DH177" s="1130"/>
      <c r="DI177" s="1130"/>
      <c r="DJ177" s="1130"/>
      <c r="DK177" s="1130"/>
      <c r="DL177" s="966"/>
      <c r="DM177" s="986">
        <f t="shared" si="127"/>
        <v>0</v>
      </c>
      <c r="DN177" s="966">
        <f t="shared" si="124"/>
        <v>0</v>
      </c>
      <c r="DO177" s="963">
        <f t="shared" si="125"/>
        <v>0</v>
      </c>
      <c r="DP177" s="966" t="e">
        <f t="array" ref="DP177">INDEX($DP$14:$DS$21,MATCH(DM177&amp;DN177&amp;DO177,$DP$14:$DP$21&amp;$DQ$14:$DQ$21&amp;$DR$14:$DR$21,0),4)</f>
        <v>#N/A</v>
      </c>
      <c r="DQ177" s="991"/>
      <c r="DR177" s="1139">
        <f>COUNTIFS(L167:L186,$EP$13,DM167:DM186,$EL$15,R167:R186,$EP$8)-DQ177</f>
        <v>0</v>
      </c>
      <c r="DS177" s="992"/>
      <c r="DT177" s="1007">
        <f>COUNTIFS(L167:L186,$EO$14,DM167:DM186,$EL$15,R167:R186,$EP$8)-DS177</f>
        <v>0</v>
      </c>
      <c r="DU177" s="991"/>
      <c r="DV177" s="1139">
        <f>COUNTIFS(M167:M186,$EP$13,DM167:DM186,$EL$15,R167:R186,$EP$8)-DU177</f>
        <v>0</v>
      </c>
      <c r="DW177" s="992"/>
      <c r="DX177" s="1007">
        <f>COUNTIFS(M167:M186,$EO$14,DM167:DM186,$EL$15,R167:R186,$EP$8)-DW177</f>
        <v>0</v>
      </c>
      <c r="DY177" s="991"/>
      <c r="DZ177" s="1139">
        <f>COUNTIFS($N167:$N186,$EP$13,$DM167:$DM186,$EL$15,$R167:$R186,$EP$8)-DY177</f>
        <v>0</v>
      </c>
      <c r="EA177" s="992"/>
      <c r="EB177" s="1007">
        <f>COUNTIFS($N167:$N186,$EO$14,$DM167:$DM186,$EL$15,$R167:$R186,$EP$8)-EA177</f>
        <v>0</v>
      </c>
      <c r="EC177" s="991"/>
      <c r="ED177" s="1139">
        <f>COUNTIFS($O167:$O186,$EP$13,$DM167:$DM186,$EL$15,$R167:$R186,$EP$8)-EC177</f>
        <v>0</v>
      </c>
      <c r="EE177" s="992"/>
      <c r="EF177" s="1007">
        <f>COUNTIFS($O167:$O186,$EO$14,$DM167:$DM186,$EL$15,$R167:$R186,$EP$8)-EE177</f>
        <v>0</v>
      </c>
      <c r="EG177" s="991"/>
      <c r="EH177" s="1139">
        <f>COUNTIFS($P167:$P186,$EP$13,$DM167:$DM186,$EL$15,$R167:$R186,$EP$8)-EG177</f>
        <v>0</v>
      </c>
      <c r="EI177" s="992"/>
      <c r="EJ177" s="1007">
        <f>COUNTIFS($P167:$P186,$EO$14,$DM167:$DM186,$EL$15,$R167:$R186,$EP$8)-EI177</f>
        <v>0</v>
      </c>
      <c r="EK177" s="964" t="s">
        <v>747</v>
      </c>
      <c r="EL177" s="966"/>
      <c r="EM177" s="966"/>
      <c r="EN177" s="964"/>
      <c r="EO177" s="964"/>
      <c r="EP177" s="963"/>
      <c r="EQ177" s="964"/>
      <c r="ER177" s="964"/>
      <c r="ES177" s="964"/>
      <c r="ET177" s="964"/>
    </row>
    <row r="178" spans="4:152" s="990" customFormat="1" ht="51" customHeight="1">
      <c r="D178" s="1132">
        <v>12</v>
      </c>
      <c r="E178" s="1696"/>
      <c r="F178" s="1697"/>
      <c r="G178" s="1698"/>
      <c r="H178" s="1128"/>
      <c r="I178" s="1136"/>
      <c r="J178" s="1129"/>
      <c r="K178" s="1137"/>
      <c r="L178" s="1128"/>
      <c r="M178" s="1128"/>
      <c r="N178" s="1128"/>
      <c r="O178" s="1128"/>
      <c r="P178" s="1128"/>
      <c r="Q178" s="1259"/>
      <c r="R178" s="1273"/>
      <c r="S178" s="1262"/>
      <c r="T178" s="1130"/>
      <c r="U178" s="1132">
        <v>12</v>
      </c>
      <c r="V178" s="1128"/>
      <c r="W178" s="1128"/>
      <c r="X178" s="1128"/>
      <c r="Y178" s="1128"/>
      <c r="Z178" s="1131"/>
      <c r="AA178" s="1130"/>
      <c r="AB178" s="1130"/>
      <c r="AC178" s="1130"/>
      <c r="AD178" s="1130"/>
      <c r="AE178" s="1130"/>
      <c r="AF178" s="1130"/>
      <c r="AG178" s="1130"/>
      <c r="AH178" s="1130"/>
      <c r="AI178" s="1130"/>
      <c r="AJ178" s="1130"/>
      <c r="AK178" s="1130"/>
      <c r="AL178" s="1130"/>
      <c r="AM178" s="1130"/>
      <c r="AN178" s="1130"/>
      <c r="AO178" s="1130"/>
      <c r="AP178" s="1130"/>
      <c r="AQ178" s="1130"/>
      <c r="AR178" s="1130"/>
      <c r="AS178" s="1130"/>
      <c r="AT178" s="1130"/>
      <c r="AU178" s="1130"/>
      <c r="AV178" s="1130"/>
      <c r="AW178" s="1130"/>
      <c r="AX178" s="1130"/>
      <c r="AY178" s="1130"/>
      <c r="AZ178" s="1130"/>
      <c r="BA178" s="1130"/>
      <c r="BB178" s="1130"/>
      <c r="BC178" s="1130"/>
      <c r="BD178" s="1130"/>
      <c r="BE178" s="1130"/>
      <c r="BF178" s="1130"/>
      <c r="BG178" s="1130"/>
      <c r="BH178" s="1130"/>
      <c r="BI178" s="1130"/>
      <c r="BJ178" s="1130"/>
      <c r="BK178" s="1130"/>
      <c r="BL178" s="1130"/>
      <c r="BM178" s="1130"/>
      <c r="BN178" s="1130"/>
      <c r="BO178" s="1130"/>
      <c r="BP178" s="1130"/>
      <c r="BQ178" s="1130"/>
      <c r="BR178" s="1130"/>
      <c r="BS178" s="1130"/>
      <c r="BT178" s="1130"/>
      <c r="BU178" s="1130"/>
      <c r="BV178" s="1130"/>
      <c r="BW178" s="1130"/>
      <c r="BX178" s="1130"/>
      <c r="BY178" s="1130"/>
      <c r="BZ178" s="1130"/>
      <c r="CA178" s="1130"/>
      <c r="CB178" s="1130"/>
      <c r="CC178" s="1130"/>
      <c r="CD178" s="1130"/>
      <c r="CE178" s="1130"/>
      <c r="CF178" s="1130"/>
      <c r="CG178" s="1130"/>
      <c r="CH178" s="1130"/>
      <c r="CI178" s="1130"/>
      <c r="CJ178" s="1130"/>
      <c r="CK178" s="1130"/>
      <c r="CL178" s="1130"/>
      <c r="CM178" s="1130"/>
      <c r="CN178" s="1130"/>
      <c r="CO178" s="1130"/>
      <c r="CP178" s="1130"/>
      <c r="CQ178" s="1130"/>
      <c r="CR178" s="1130"/>
      <c r="CS178" s="1130"/>
      <c r="CT178" s="1130"/>
      <c r="CU178" s="1130"/>
      <c r="CV178" s="1130"/>
      <c r="CW178" s="1130"/>
      <c r="CX178" s="1130"/>
      <c r="CY178" s="1130"/>
      <c r="CZ178" s="1130"/>
      <c r="DA178" s="1130"/>
      <c r="DB178" s="1130"/>
      <c r="DC178" s="1130"/>
      <c r="DD178" s="1130"/>
      <c r="DE178" s="1130"/>
      <c r="DF178" s="1130"/>
      <c r="DG178" s="1130"/>
      <c r="DH178" s="1130"/>
      <c r="DI178" s="1130"/>
      <c r="DJ178" s="1130"/>
      <c r="DK178" s="1130"/>
      <c r="DL178" s="966"/>
      <c r="DM178" s="986">
        <f t="shared" si="127"/>
        <v>0</v>
      </c>
      <c r="DN178" s="966">
        <f t="shared" si="124"/>
        <v>0</v>
      </c>
      <c r="DO178" s="963">
        <f t="shared" si="125"/>
        <v>0</v>
      </c>
      <c r="DP178" s="966" t="e">
        <f t="array" ref="DP178">INDEX($DP$14:$DS$21,MATCH(DM178&amp;DN178&amp;DO178,$DP$14:$DP$21&amp;$DQ$14:$DQ$21&amp;$DR$14:$DR$21,0),4)</f>
        <v>#N/A</v>
      </c>
      <c r="DQ178" s="994">
        <f>SUM(DQ175:DQ177)</f>
        <v>0</v>
      </c>
      <c r="DR178" s="963">
        <f>SUM(DR175:DR177)</f>
        <v>0</v>
      </c>
      <c r="DS178" s="966"/>
      <c r="DT178" s="988">
        <f>SUM(DT175:DT177)</f>
        <v>0</v>
      </c>
      <c r="DU178" s="994">
        <f>SUM(DU175:DU177)</f>
        <v>0</v>
      </c>
      <c r="DV178" s="963">
        <f>SUM(DV174:DV177)</f>
        <v>0</v>
      </c>
      <c r="DW178" s="966"/>
      <c r="DX178" s="988">
        <f>SUM(DX175:DX177)</f>
        <v>0</v>
      </c>
      <c r="DY178" s="994">
        <f>SUM(DY175:DY177)</f>
        <v>0</v>
      </c>
      <c r="DZ178" s="963">
        <f>SUM(DZ174:DZ177)</f>
        <v>0</v>
      </c>
      <c r="EA178" s="966"/>
      <c r="EB178" s="988">
        <f>SUM(EB175:EB177)</f>
        <v>0</v>
      </c>
      <c r="EC178" s="994">
        <f>SUM(EC175:EC177)</f>
        <v>0</v>
      </c>
      <c r="ED178" s="963">
        <f>SUM(ED174:ED177)</f>
        <v>0</v>
      </c>
      <c r="EE178" s="966"/>
      <c r="EF178" s="988">
        <f>SUM(EF175:EF177)</f>
        <v>0</v>
      </c>
      <c r="EG178" s="994">
        <f>SUM(EG175:EG177)</f>
        <v>0</v>
      </c>
      <c r="EH178" s="963">
        <f>SUM(EH174:EH177)</f>
        <v>0</v>
      </c>
      <c r="EI178" s="966"/>
      <c r="EJ178" s="988">
        <f>SUM(EJ175:EJ177)</f>
        <v>0</v>
      </c>
      <c r="EK178" s="1008"/>
      <c r="EL178" s="966"/>
      <c r="EM178" s="966"/>
      <c r="EN178" s="964"/>
      <c r="EO178" s="964"/>
      <c r="EP178" s="963"/>
      <c r="EQ178" s="964"/>
      <c r="ER178" s="964"/>
      <c r="ES178" s="964"/>
      <c r="ET178" s="964"/>
    </row>
    <row r="179" spans="4:152" s="990" customFormat="1" ht="51" customHeight="1">
      <c r="D179" s="1132">
        <v>13</v>
      </c>
      <c r="E179" s="1696"/>
      <c r="F179" s="1697"/>
      <c r="G179" s="1698"/>
      <c r="H179" s="1128"/>
      <c r="I179" s="1136"/>
      <c r="J179" s="1129"/>
      <c r="K179" s="1137"/>
      <c r="L179" s="1128"/>
      <c r="M179" s="1128"/>
      <c r="N179" s="1128"/>
      <c r="O179" s="1128"/>
      <c r="P179" s="1128"/>
      <c r="Q179" s="1259"/>
      <c r="R179" s="1273"/>
      <c r="S179" s="1262"/>
      <c r="T179" s="1130"/>
      <c r="U179" s="1132">
        <v>13</v>
      </c>
      <c r="V179" s="1128"/>
      <c r="W179" s="1128"/>
      <c r="X179" s="1128"/>
      <c r="Y179" s="1128"/>
      <c r="Z179" s="1131"/>
      <c r="AA179" s="1130"/>
      <c r="AB179" s="1130"/>
      <c r="AC179" s="1130"/>
      <c r="AD179" s="1130"/>
      <c r="AE179" s="1130"/>
      <c r="AF179" s="1130"/>
      <c r="AG179" s="1130"/>
      <c r="AH179" s="1130"/>
      <c r="AI179" s="1130"/>
      <c r="AJ179" s="1130"/>
      <c r="AK179" s="1130"/>
      <c r="AL179" s="1130"/>
      <c r="AM179" s="1130"/>
      <c r="AN179" s="1130"/>
      <c r="AO179" s="1130"/>
      <c r="AP179" s="1130"/>
      <c r="AQ179" s="1130"/>
      <c r="AR179" s="1130"/>
      <c r="AS179" s="1130"/>
      <c r="AT179" s="1130"/>
      <c r="AU179" s="1130"/>
      <c r="AV179" s="1130"/>
      <c r="AW179" s="1130"/>
      <c r="AX179" s="1130"/>
      <c r="AY179" s="1130"/>
      <c r="AZ179" s="1130"/>
      <c r="BA179" s="1130"/>
      <c r="BB179" s="1130"/>
      <c r="BC179" s="1130"/>
      <c r="BD179" s="1130"/>
      <c r="BE179" s="1130"/>
      <c r="BF179" s="1130"/>
      <c r="BG179" s="1130"/>
      <c r="BH179" s="1130"/>
      <c r="BI179" s="1130"/>
      <c r="BJ179" s="1130"/>
      <c r="BK179" s="1130"/>
      <c r="BL179" s="1130"/>
      <c r="BM179" s="1130"/>
      <c r="BN179" s="1130"/>
      <c r="BO179" s="1130"/>
      <c r="BP179" s="1130"/>
      <c r="BQ179" s="1130"/>
      <c r="BR179" s="1130"/>
      <c r="BS179" s="1130"/>
      <c r="BT179" s="1130"/>
      <c r="BU179" s="1130"/>
      <c r="BV179" s="1130"/>
      <c r="BW179" s="1130"/>
      <c r="BX179" s="1130"/>
      <c r="BY179" s="1130"/>
      <c r="BZ179" s="1130"/>
      <c r="CA179" s="1130"/>
      <c r="CB179" s="1130"/>
      <c r="CC179" s="1130"/>
      <c r="CD179" s="1130"/>
      <c r="CE179" s="1130"/>
      <c r="CF179" s="1130"/>
      <c r="CG179" s="1130"/>
      <c r="CH179" s="1130"/>
      <c r="CI179" s="1130"/>
      <c r="CJ179" s="1130"/>
      <c r="CK179" s="1130"/>
      <c r="CL179" s="1130"/>
      <c r="CM179" s="1130"/>
      <c r="CN179" s="1130"/>
      <c r="CO179" s="1130"/>
      <c r="CP179" s="1130"/>
      <c r="CQ179" s="1130"/>
      <c r="CR179" s="1130"/>
      <c r="CS179" s="1130"/>
      <c r="CT179" s="1130"/>
      <c r="CU179" s="1130"/>
      <c r="CV179" s="1130"/>
      <c r="CW179" s="1130"/>
      <c r="CX179" s="1130"/>
      <c r="CY179" s="1130"/>
      <c r="CZ179" s="1130"/>
      <c r="DA179" s="1130"/>
      <c r="DB179" s="1130"/>
      <c r="DC179" s="1130"/>
      <c r="DD179" s="1130"/>
      <c r="DE179" s="1130"/>
      <c r="DF179" s="1130"/>
      <c r="DG179" s="1130"/>
      <c r="DH179" s="1130"/>
      <c r="DI179" s="1130"/>
      <c r="DJ179" s="1130"/>
      <c r="DK179" s="1130"/>
      <c r="DL179" s="966"/>
      <c r="DM179" s="986">
        <f t="shared" si="127"/>
        <v>0</v>
      </c>
      <c r="DN179" s="966">
        <f t="shared" si="124"/>
        <v>0</v>
      </c>
      <c r="DO179" s="963">
        <f t="shared" si="125"/>
        <v>0</v>
      </c>
      <c r="DP179" s="966" t="e">
        <f t="array" ref="DP179">INDEX($DP$14:$DS$21,MATCH(DM179&amp;DN179&amp;DO179,$DP$14:$DP$21&amp;$DQ$14:$DQ$21&amp;$DR$14:$DR$21,0),4)</f>
        <v>#N/A</v>
      </c>
      <c r="DQ179" s="1722">
        <f>SUM(DQ178:DT178)</f>
        <v>0</v>
      </c>
      <c r="DR179" s="1723"/>
      <c r="DS179" s="1723"/>
      <c r="DT179" s="1724"/>
      <c r="DU179" s="1722">
        <f>SUM(DU178:DX178)</f>
        <v>0</v>
      </c>
      <c r="DV179" s="1723"/>
      <c r="DW179" s="1723"/>
      <c r="DX179" s="1724"/>
      <c r="DY179" s="1722">
        <f>SUM(DY178:EB178)</f>
        <v>0</v>
      </c>
      <c r="DZ179" s="1723"/>
      <c r="EA179" s="1723"/>
      <c r="EB179" s="1724"/>
      <c r="EC179" s="1722">
        <f>SUM(EC178:EF178)</f>
        <v>0</v>
      </c>
      <c r="ED179" s="1723"/>
      <c r="EE179" s="1723"/>
      <c r="EF179" s="1724"/>
      <c r="EG179" s="1722">
        <f>SUM(EG178:EJ178)</f>
        <v>0</v>
      </c>
      <c r="EH179" s="1723"/>
      <c r="EI179" s="1723"/>
      <c r="EJ179" s="1724"/>
      <c r="EK179" s="1008"/>
      <c r="EL179" s="966"/>
      <c r="EM179" s="966"/>
      <c r="EN179" s="964"/>
      <c r="EO179" s="964"/>
      <c r="EP179" s="963"/>
      <c r="EQ179" s="964"/>
      <c r="ER179" s="964"/>
      <c r="ES179" s="964"/>
      <c r="ET179" s="964"/>
    </row>
    <row r="180" spans="4:152" s="990" customFormat="1" ht="51" customHeight="1">
      <c r="D180" s="1132">
        <v>14</v>
      </c>
      <c r="E180" s="1696"/>
      <c r="F180" s="1697"/>
      <c r="G180" s="1698"/>
      <c r="H180" s="1128"/>
      <c r="I180" s="1136"/>
      <c r="J180" s="1140"/>
      <c r="K180" s="1141"/>
      <c r="L180" s="1128"/>
      <c r="M180" s="1128"/>
      <c r="N180" s="1128"/>
      <c r="O180" s="1128"/>
      <c r="P180" s="1128"/>
      <c r="Q180" s="1259"/>
      <c r="R180" s="1273"/>
      <c r="S180" s="1262"/>
      <c r="T180" s="1130"/>
      <c r="U180" s="1132">
        <v>14</v>
      </c>
      <c r="V180" s="1128"/>
      <c r="W180" s="1128"/>
      <c r="X180" s="1128"/>
      <c r="Y180" s="1128"/>
      <c r="Z180" s="1131"/>
      <c r="AA180" s="1130"/>
      <c r="AB180" s="1130"/>
      <c r="AC180" s="1130"/>
      <c r="AD180" s="1130"/>
      <c r="AE180" s="1130"/>
      <c r="AF180" s="1130"/>
      <c r="AG180" s="1130"/>
      <c r="AH180" s="1130"/>
      <c r="AI180" s="1130"/>
      <c r="AJ180" s="1130"/>
      <c r="AK180" s="1130"/>
      <c r="AL180" s="1130"/>
      <c r="AM180" s="1130"/>
      <c r="AN180" s="1130"/>
      <c r="AO180" s="1130"/>
      <c r="AP180" s="1130"/>
      <c r="AQ180" s="1130"/>
      <c r="AR180" s="1130"/>
      <c r="AS180" s="1130"/>
      <c r="AT180" s="1130"/>
      <c r="AU180" s="1130"/>
      <c r="AV180" s="1130"/>
      <c r="AW180" s="1130"/>
      <c r="AX180" s="1130"/>
      <c r="AY180" s="1130"/>
      <c r="AZ180" s="1130"/>
      <c r="BA180" s="1130"/>
      <c r="BB180" s="1130"/>
      <c r="BC180" s="1130"/>
      <c r="BD180" s="1130"/>
      <c r="BE180" s="1130"/>
      <c r="BF180" s="1130"/>
      <c r="BG180" s="1130"/>
      <c r="BH180" s="1130"/>
      <c r="BI180" s="1130"/>
      <c r="BJ180" s="1130"/>
      <c r="BK180" s="1130"/>
      <c r="BL180" s="1130"/>
      <c r="BM180" s="1130"/>
      <c r="BN180" s="1130"/>
      <c r="BO180" s="1130"/>
      <c r="BP180" s="1130"/>
      <c r="BQ180" s="1130"/>
      <c r="BR180" s="1130"/>
      <c r="BS180" s="1130"/>
      <c r="BT180" s="1130"/>
      <c r="BU180" s="1130"/>
      <c r="BV180" s="1130"/>
      <c r="BW180" s="1130"/>
      <c r="BX180" s="1130"/>
      <c r="BY180" s="1130"/>
      <c r="BZ180" s="1130"/>
      <c r="CA180" s="1130"/>
      <c r="CB180" s="1130"/>
      <c r="CC180" s="1130"/>
      <c r="CD180" s="1130"/>
      <c r="CE180" s="1130"/>
      <c r="CF180" s="1130"/>
      <c r="CG180" s="1130"/>
      <c r="CH180" s="1130"/>
      <c r="CI180" s="1130"/>
      <c r="CJ180" s="1130"/>
      <c r="CK180" s="1130"/>
      <c r="CL180" s="1130"/>
      <c r="CM180" s="1130"/>
      <c r="CN180" s="1130"/>
      <c r="CO180" s="1130"/>
      <c r="CP180" s="1130"/>
      <c r="CQ180" s="1130"/>
      <c r="CR180" s="1130"/>
      <c r="CS180" s="1130"/>
      <c r="CT180" s="1130"/>
      <c r="CU180" s="1130"/>
      <c r="CV180" s="1130"/>
      <c r="CW180" s="1130"/>
      <c r="CX180" s="1130"/>
      <c r="CY180" s="1130"/>
      <c r="CZ180" s="1130"/>
      <c r="DA180" s="1130"/>
      <c r="DB180" s="1130"/>
      <c r="DC180" s="1130"/>
      <c r="DD180" s="1130"/>
      <c r="DE180" s="1130"/>
      <c r="DF180" s="1130"/>
      <c r="DG180" s="1130"/>
      <c r="DH180" s="1130"/>
      <c r="DI180" s="1130"/>
      <c r="DJ180" s="1130"/>
      <c r="DK180" s="1130"/>
      <c r="DL180" s="966"/>
      <c r="DM180" s="986">
        <f t="shared" si="127"/>
        <v>0</v>
      </c>
      <c r="DN180" s="966">
        <f t="shared" si="124"/>
        <v>0</v>
      </c>
      <c r="DO180" s="963">
        <f t="shared" si="125"/>
        <v>0</v>
      </c>
      <c r="DP180" s="966" t="e">
        <f t="array" ref="DP180">INDEX($DP$14:$DS$21,MATCH(DM180&amp;DN180&amp;DO180,$DP$14:$DP$21&amp;$DQ$14:$DQ$21&amp;$DR$14:$DR$21,0),4)</f>
        <v>#N/A</v>
      </c>
      <c r="DQ180" s="995">
        <f>COUNTIFS(H167:H186,$EQ$14,DM167:DM186,$EL$15)</f>
        <v>0</v>
      </c>
      <c r="DR180" s="996">
        <f>COUNTIFS(I167:I186,$EQ$14,DM167:DM186,$EL$14)</f>
        <v>0</v>
      </c>
      <c r="DT180" s="1009"/>
      <c r="DU180" s="998"/>
      <c r="DX180" s="1009"/>
      <c r="DY180" s="998"/>
      <c r="EB180" s="1009"/>
      <c r="EC180" s="998"/>
      <c r="EF180" s="1009"/>
      <c r="EG180" s="998"/>
      <c r="EJ180" s="1009"/>
      <c r="EK180" s="1008"/>
      <c r="EL180" s="966"/>
      <c r="EM180" s="966"/>
      <c r="EN180" s="964"/>
      <c r="EO180" s="964"/>
      <c r="EP180" s="963"/>
      <c r="EQ180" s="964"/>
      <c r="ER180" s="964"/>
      <c r="ES180" s="964"/>
      <c r="ET180" s="964"/>
    </row>
    <row r="181" spans="4:152" s="990" customFormat="1" ht="51" customHeight="1">
      <c r="D181" s="1132">
        <v>15</v>
      </c>
      <c r="E181" s="1696"/>
      <c r="F181" s="1697"/>
      <c r="G181" s="1698"/>
      <c r="H181" s="1128"/>
      <c r="I181" s="1136"/>
      <c r="J181" s="1140"/>
      <c r="K181" s="1141"/>
      <c r="L181" s="1128"/>
      <c r="M181" s="1128"/>
      <c r="N181" s="1128"/>
      <c r="O181" s="1128"/>
      <c r="P181" s="1128"/>
      <c r="Q181" s="1259"/>
      <c r="R181" s="1273"/>
      <c r="S181" s="1262"/>
      <c r="T181" s="1138"/>
      <c r="U181" s="1132">
        <v>15</v>
      </c>
      <c r="V181" s="1128"/>
      <c r="W181" s="1128"/>
      <c r="X181" s="1128"/>
      <c r="Y181" s="1128"/>
      <c r="Z181" s="1131"/>
      <c r="AA181" s="1130"/>
      <c r="AB181" s="1130"/>
      <c r="AC181" s="1130"/>
      <c r="AD181" s="1130"/>
      <c r="AE181" s="1130"/>
      <c r="AF181" s="1130"/>
      <c r="AG181" s="1130"/>
      <c r="AH181" s="1130"/>
      <c r="AI181" s="1130"/>
      <c r="AJ181" s="1130"/>
      <c r="AK181" s="1130"/>
      <c r="AL181" s="1130"/>
      <c r="AM181" s="1130"/>
      <c r="AN181" s="1130"/>
      <c r="AO181" s="1130"/>
      <c r="AP181" s="1130"/>
      <c r="AQ181" s="1130"/>
      <c r="AR181" s="1130"/>
      <c r="AS181" s="1130"/>
      <c r="AT181" s="1130"/>
      <c r="AU181" s="1130"/>
      <c r="AV181" s="1130"/>
      <c r="AW181" s="1130"/>
      <c r="AX181" s="1130"/>
      <c r="AY181" s="1130"/>
      <c r="AZ181" s="1130"/>
      <c r="BA181" s="1130"/>
      <c r="BB181" s="1130"/>
      <c r="BC181" s="1130"/>
      <c r="BD181" s="1130"/>
      <c r="BE181" s="1130"/>
      <c r="BF181" s="1130"/>
      <c r="BG181" s="1130"/>
      <c r="BH181" s="1130"/>
      <c r="BI181" s="1130"/>
      <c r="BJ181" s="1130"/>
      <c r="BK181" s="1130"/>
      <c r="BL181" s="1130"/>
      <c r="BM181" s="1130"/>
      <c r="BN181" s="1130"/>
      <c r="BO181" s="1130"/>
      <c r="BP181" s="1130"/>
      <c r="BQ181" s="1130"/>
      <c r="BR181" s="1130"/>
      <c r="BS181" s="1130"/>
      <c r="BT181" s="1130"/>
      <c r="BU181" s="1130"/>
      <c r="BV181" s="1130"/>
      <c r="BW181" s="1130"/>
      <c r="BX181" s="1130"/>
      <c r="BY181" s="1130"/>
      <c r="BZ181" s="1130"/>
      <c r="CA181" s="1130"/>
      <c r="CB181" s="1130"/>
      <c r="CC181" s="1130"/>
      <c r="CD181" s="1130"/>
      <c r="CE181" s="1130"/>
      <c r="CF181" s="1130"/>
      <c r="CG181" s="1130"/>
      <c r="CH181" s="1130"/>
      <c r="CI181" s="1130"/>
      <c r="CJ181" s="1130"/>
      <c r="CK181" s="1130"/>
      <c r="CL181" s="1130"/>
      <c r="CM181" s="1130"/>
      <c r="CN181" s="1130"/>
      <c r="CO181" s="1130"/>
      <c r="CP181" s="1130"/>
      <c r="CQ181" s="1130"/>
      <c r="CR181" s="1130"/>
      <c r="CS181" s="1130"/>
      <c r="CT181" s="1130"/>
      <c r="CU181" s="1130"/>
      <c r="CV181" s="1130"/>
      <c r="CW181" s="1130"/>
      <c r="CX181" s="1130"/>
      <c r="CY181" s="1130"/>
      <c r="CZ181" s="1130"/>
      <c r="DA181" s="1130"/>
      <c r="DB181" s="1130"/>
      <c r="DC181" s="1130"/>
      <c r="DD181" s="1130"/>
      <c r="DE181" s="1130"/>
      <c r="DF181" s="1130"/>
      <c r="DG181" s="1130"/>
      <c r="DH181" s="1130"/>
      <c r="DI181" s="1130"/>
      <c r="DJ181" s="1130"/>
      <c r="DK181" s="1130"/>
      <c r="DL181" s="966"/>
      <c r="DM181" s="986">
        <f t="shared" si="127"/>
        <v>0</v>
      </c>
      <c r="DN181" s="966">
        <f t="shared" si="124"/>
        <v>0</v>
      </c>
      <c r="DO181" s="963">
        <f t="shared" si="125"/>
        <v>0</v>
      </c>
      <c r="DP181" s="966" t="e">
        <f t="array" ref="DP181">INDEX($DP$14:$DS$21,MATCH(DM181&amp;DN181&amp;DO181,$DP$14:$DP$21&amp;$DQ$14:$DQ$21&amp;$DR$14:$DR$21,0),4)</f>
        <v>#N/A</v>
      </c>
      <c r="DQ181" s="1010"/>
      <c r="DR181" s="1002" t="s">
        <v>372</v>
      </c>
      <c r="DS181" s="1011"/>
      <c r="DT181" s="978" t="s">
        <v>373</v>
      </c>
      <c r="DU181" s="1012"/>
      <c r="DV181" s="1002" t="s">
        <v>372</v>
      </c>
      <c r="DW181" s="1013"/>
      <c r="DX181" s="978" t="s">
        <v>373</v>
      </c>
      <c r="DY181" s="1012"/>
      <c r="DZ181" s="1002" t="s">
        <v>372</v>
      </c>
      <c r="EA181" s="1013"/>
      <c r="EB181" s="978" t="s">
        <v>373</v>
      </c>
      <c r="EC181" s="1012"/>
      <c r="ED181" s="1002" t="s">
        <v>372</v>
      </c>
      <c r="EE181" s="1013"/>
      <c r="EF181" s="978" t="s">
        <v>373</v>
      </c>
      <c r="EG181" s="1012"/>
      <c r="EH181" s="1002" t="s">
        <v>372</v>
      </c>
      <c r="EI181" s="1013"/>
      <c r="EJ181" s="978" t="s">
        <v>373</v>
      </c>
      <c r="EK181" s="1775" t="s">
        <v>748</v>
      </c>
      <c r="EL181" s="966"/>
      <c r="EM181" s="966"/>
      <c r="EN181" s="964"/>
      <c r="EO181" s="964"/>
      <c r="EP181" s="963"/>
      <c r="EQ181" s="964"/>
      <c r="ER181" s="964"/>
      <c r="ES181" s="964"/>
      <c r="ET181" s="964"/>
    </row>
    <row r="182" spans="4:152" s="990" customFormat="1" ht="51" customHeight="1">
      <c r="D182" s="1132">
        <v>16</v>
      </c>
      <c r="E182" s="1696"/>
      <c r="F182" s="1697"/>
      <c r="G182" s="1698"/>
      <c r="H182" s="1128"/>
      <c r="I182" s="1136"/>
      <c r="J182" s="1140"/>
      <c r="K182" s="1141"/>
      <c r="L182" s="1128"/>
      <c r="M182" s="1128"/>
      <c r="N182" s="1128"/>
      <c r="O182" s="1128"/>
      <c r="P182" s="1128"/>
      <c r="Q182" s="1259"/>
      <c r="R182" s="1273"/>
      <c r="S182" s="1262"/>
      <c r="T182" s="1130"/>
      <c r="U182" s="1132">
        <v>16</v>
      </c>
      <c r="V182" s="1128"/>
      <c r="W182" s="1128"/>
      <c r="X182" s="1128"/>
      <c r="Y182" s="1128"/>
      <c r="Z182" s="1131"/>
      <c r="AA182" s="1130"/>
      <c r="AB182" s="1130"/>
      <c r="AC182" s="1130"/>
      <c r="AD182" s="1130"/>
      <c r="AE182" s="1130"/>
      <c r="AF182" s="1130"/>
      <c r="AG182" s="1130"/>
      <c r="AH182" s="1130"/>
      <c r="AI182" s="1130"/>
      <c r="AJ182" s="1130"/>
      <c r="AK182" s="1130"/>
      <c r="AL182" s="1130"/>
      <c r="AM182" s="1130"/>
      <c r="AN182" s="1130"/>
      <c r="AO182" s="1130"/>
      <c r="AP182" s="1130"/>
      <c r="AQ182" s="1130"/>
      <c r="AR182" s="1130"/>
      <c r="AS182" s="1130"/>
      <c r="AT182" s="1130"/>
      <c r="AU182" s="1130"/>
      <c r="AV182" s="1130"/>
      <c r="AW182" s="1130"/>
      <c r="AX182" s="1130"/>
      <c r="AY182" s="1130"/>
      <c r="AZ182" s="1130"/>
      <c r="BA182" s="1130"/>
      <c r="BB182" s="1130"/>
      <c r="BC182" s="1130"/>
      <c r="BD182" s="1130"/>
      <c r="BE182" s="1130"/>
      <c r="BF182" s="1130"/>
      <c r="BG182" s="1130"/>
      <c r="BH182" s="1130"/>
      <c r="BI182" s="1130"/>
      <c r="BJ182" s="1130"/>
      <c r="BK182" s="1130"/>
      <c r="BL182" s="1130"/>
      <c r="BM182" s="1130"/>
      <c r="BN182" s="1130"/>
      <c r="BO182" s="1130"/>
      <c r="BP182" s="1130"/>
      <c r="BQ182" s="1130"/>
      <c r="BR182" s="1130"/>
      <c r="BS182" s="1130"/>
      <c r="BT182" s="1130"/>
      <c r="BU182" s="1130"/>
      <c r="BV182" s="1130"/>
      <c r="BW182" s="1130"/>
      <c r="BX182" s="1130"/>
      <c r="BY182" s="1130"/>
      <c r="BZ182" s="1130"/>
      <c r="CA182" s="1130"/>
      <c r="CB182" s="1130"/>
      <c r="CC182" s="1130"/>
      <c r="CD182" s="1130"/>
      <c r="CE182" s="1130"/>
      <c r="CF182" s="1130"/>
      <c r="CG182" s="1130"/>
      <c r="CH182" s="1130"/>
      <c r="CI182" s="1130"/>
      <c r="CJ182" s="1130"/>
      <c r="CK182" s="1130"/>
      <c r="CL182" s="1130"/>
      <c r="CM182" s="1130"/>
      <c r="CN182" s="1130"/>
      <c r="CO182" s="1130"/>
      <c r="CP182" s="1130"/>
      <c r="CQ182" s="1130"/>
      <c r="CR182" s="1130"/>
      <c r="CS182" s="1130"/>
      <c r="CT182" s="1130"/>
      <c r="CU182" s="1130"/>
      <c r="CV182" s="1130"/>
      <c r="CW182" s="1130"/>
      <c r="CX182" s="1130"/>
      <c r="CY182" s="1130"/>
      <c r="CZ182" s="1130"/>
      <c r="DA182" s="1130"/>
      <c r="DB182" s="1130"/>
      <c r="DC182" s="1130"/>
      <c r="DD182" s="1130"/>
      <c r="DE182" s="1130"/>
      <c r="DF182" s="1130"/>
      <c r="DG182" s="1130"/>
      <c r="DH182" s="1130"/>
      <c r="DI182" s="1130"/>
      <c r="DJ182" s="1130"/>
      <c r="DK182" s="1130"/>
      <c r="DL182" s="966"/>
      <c r="DM182" s="986">
        <f t="shared" si="127"/>
        <v>0</v>
      </c>
      <c r="DN182" s="966">
        <f t="shared" si="124"/>
        <v>0</v>
      </c>
      <c r="DO182" s="963">
        <f t="shared" si="125"/>
        <v>0</v>
      </c>
      <c r="DP182" s="966" t="e">
        <f t="array" ref="DP182">INDEX($DP$14:$DS$21,MATCH(DM182&amp;DN182&amp;DO182,$DP$14:$DP$21&amp;$DQ$14:$DQ$21&amp;$DR$14:$DR$21,0),4)</f>
        <v>#N/A</v>
      </c>
      <c r="DQ182" s="1014"/>
      <c r="DR182" s="1015">
        <f>COUNTIFS(L167:L186,$EO$13,DM167:DM186,$EL$16)</f>
        <v>0</v>
      </c>
      <c r="DS182" s="1016"/>
      <c r="DT182" s="1017">
        <f>COUNTIFS(L167:L186,$EO$14,DM167:DM186,$EL$16)</f>
        <v>0</v>
      </c>
      <c r="DU182" s="1018"/>
      <c r="DV182" s="1015">
        <f>COUNTIFS(M167:M186,$EO$13,DM167:DM186,$EL$16)</f>
        <v>0</v>
      </c>
      <c r="DW182" s="1016"/>
      <c r="DX182" s="1017">
        <f>COUNTIFS(M167:M186,$EO$14,DM167:DM186,$EL$16)</f>
        <v>0</v>
      </c>
      <c r="DY182" s="1018"/>
      <c r="DZ182" s="1015">
        <f>COUNTIFS($N167:$N186,$EO$13,$DM167:$DM186,$EL$16)</f>
        <v>0</v>
      </c>
      <c r="EA182" s="1016"/>
      <c r="EB182" s="1017">
        <f>COUNTIFS($N167:$N186,$EO$14,$DM167:$DM186,$EL$16)</f>
        <v>0</v>
      </c>
      <c r="EC182" s="1018"/>
      <c r="ED182" s="1015">
        <f>COUNTIFS($O167:$O186,$EO$13,$DM167:$DM186,$EL$16)</f>
        <v>0</v>
      </c>
      <c r="EE182" s="1016"/>
      <c r="EF182" s="1017">
        <f>COUNTIFS($O167:$O186,$EO$14,$DM167:$DM186,$EL$16)</f>
        <v>0</v>
      </c>
      <c r="EG182" s="1018"/>
      <c r="EH182" s="1015">
        <f>COUNTIFS($P167:$P186,$EO$13,$DM167:$DM186,$EL$16)</f>
        <v>0</v>
      </c>
      <c r="EI182" s="1016"/>
      <c r="EJ182" s="1017">
        <f>COUNTIFS($P167:$P186,$EO$14,$DM167:$DM186,$EL$16)</f>
        <v>0</v>
      </c>
      <c r="EK182" s="1775"/>
      <c r="EL182" s="966"/>
      <c r="EM182" s="966"/>
      <c r="EN182" s="964"/>
      <c r="EO182" s="964"/>
      <c r="EP182" s="963"/>
      <c r="EQ182" s="964"/>
      <c r="ER182" s="964"/>
      <c r="ES182" s="964"/>
      <c r="ET182" s="964"/>
    </row>
    <row r="183" spans="4:152" s="990" customFormat="1" ht="51" customHeight="1">
      <c r="D183" s="1132">
        <v>17</v>
      </c>
      <c r="E183" s="1696"/>
      <c r="F183" s="1697"/>
      <c r="G183" s="1698"/>
      <c r="H183" s="1128"/>
      <c r="I183" s="1136"/>
      <c r="J183" s="1140"/>
      <c r="K183" s="1141"/>
      <c r="L183" s="1128"/>
      <c r="M183" s="1128"/>
      <c r="N183" s="1128"/>
      <c r="O183" s="1128"/>
      <c r="P183" s="1128"/>
      <c r="Q183" s="1259"/>
      <c r="R183" s="1273"/>
      <c r="S183" s="1262"/>
      <c r="T183" s="1142"/>
      <c r="U183" s="1132">
        <v>17</v>
      </c>
      <c r="V183" s="1128"/>
      <c r="W183" s="1128"/>
      <c r="X183" s="1128"/>
      <c r="Y183" s="1128"/>
      <c r="Z183" s="1131"/>
      <c r="AA183" s="1142"/>
      <c r="AB183" s="1142"/>
      <c r="AC183" s="1142"/>
      <c r="AD183" s="1142"/>
      <c r="AE183" s="1142"/>
      <c r="AF183" s="1142"/>
      <c r="AG183" s="1142"/>
      <c r="AH183" s="1142"/>
      <c r="AI183" s="1142"/>
      <c r="AJ183" s="1142"/>
      <c r="AK183" s="1142"/>
      <c r="AL183" s="1142"/>
      <c r="AM183" s="1142"/>
      <c r="AN183" s="1142"/>
      <c r="AO183" s="1142"/>
      <c r="AP183" s="1142"/>
      <c r="AQ183" s="1142"/>
      <c r="AR183" s="1142"/>
      <c r="AS183" s="1142"/>
      <c r="AT183" s="1142"/>
      <c r="AU183" s="1142"/>
      <c r="AV183" s="1142"/>
      <c r="AW183" s="1142"/>
      <c r="AX183" s="1142"/>
      <c r="AY183" s="1142"/>
      <c r="AZ183" s="1142"/>
      <c r="BA183" s="1142"/>
      <c r="BB183" s="1142"/>
      <c r="BC183" s="1142"/>
      <c r="BD183" s="1142"/>
      <c r="BE183" s="1142"/>
      <c r="BF183" s="1142"/>
      <c r="BG183" s="1142"/>
      <c r="BH183" s="1142"/>
      <c r="BI183" s="1142"/>
      <c r="BJ183" s="1142"/>
      <c r="BK183" s="1142"/>
      <c r="BL183" s="1142"/>
      <c r="BM183" s="1142"/>
      <c r="BN183" s="1142"/>
      <c r="BO183" s="1142"/>
      <c r="BP183" s="1142"/>
      <c r="BQ183" s="1142"/>
      <c r="BR183" s="1142"/>
      <c r="BS183" s="1142"/>
      <c r="BT183" s="1142"/>
      <c r="BU183" s="1142"/>
      <c r="BV183" s="1142"/>
      <c r="BW183" s="1142"/>
      <c r="BX183" s="1142"/>
      <c r="BY183" s="1142"/>
      <c r="BZ183" s="1142"/>
      <c r="CA183" s="1142"/>
      <c r="CB183" s="1142"/>
      <c r="CC183" s="1142"/>
      <c r="CD183" s="1142"/>
      <c r="CE183" s="1142"/>
      <c r="CF183" s="1142"/>
      <c r="CG183" s="1142"/>
      <c r="CH183" s="1142"/>
      <c r="CI183" s="1142"/>
      <c r="CJ183" s="1142"/>
      <c r="CK183" s="1142"/>
      <c r="CL183" s="1142"/>
      <c r="CM183" s="1142"/>
      <c r="CN183" s="1142"/>
      <c r="CO183" s="1142"/>
      <c r="CP183" s="1142"/>
      <c r="CQ183" s="1142"/>
      <c r="CR183" s="1142"/>
      <c r="CS183" s="1142"/>
      <c r="CT183" s="1142"/>
      <c r="CU183" s="1142"/>
      <c r="CV183" s="1142"/>
      <c r="CW183" s="1142"/>
      <c r="CX183" s="1142"/>
      <c r="CY183" s="1142"/>
      <c r="CZ183" s="1142"/>
      <c r="DA183" s="1142"/>
      <c r="DB183" s="1142"/>
      <c r="DC183" s="1142"/>
      <c r="DD183" s="1142"/>
      <c r="DE183" s="1142"/>
      <c r="DF183" s="1142"/>
      <c r="DG183" s="1142"/>
      <c r="DH183" s="1142"/>
      <c r="DI183" s="1142"/>
      <c r="DJ183" s="1142"/>
      <c r="DK183" s="1142"/>
      <c r="DL183" s="966"/>
      <c r="DM183" s="986">
        <f t="shared" si="127"/>
        <v>0</v>
      </c>
      <c r="DN183" s="966">
        <f t="shared" si="124"/>
        <v>0</v>
      </c>
      <c r="DO183" s="963">
        <f t="shared" si="125"/>
        <v>0</v>
      </c>
      <c r="DP183" s="966" t="e">
        <f t="array" ref="DP183">INDEX($DP$14:$DS$21,MATCH(DM183&amp;DN183&amp;DO183,$DP$14:$DP$21&amp;$DQ$14:$DQ$21&amp;$DR$14:$DR$21,0),4)</f>
        <v>#N/A</v>
      </c>
      <c r="DQ183" s="963" t="s">
        <v>79</v>
      </c>
      <c r="DR183" s="990" t="s">
        <v>26</v>
      </c>
      <c r="DS183" s="963"/>
      <c r="EK183" s="964"/>
      <c r="EL183" s="966"/>
      <c r="EM183" s="966"/>
      <c r="EN183" s="964"/>
      <c r="EO183" s="964"/>
      <c r="EP183" s="963"/>
      <c r="EQ183" s="964"/>
      <c r="ER183" s="964"/>
      <c r="ES183" s="964"/>
      <c r="ET183" s="964"/>
    </row>
    <row r="184" spans="4:152" s="990" customFormat="1" ht="51" customHeight="1">
      <c r="D184" s="1132">
        <v>18</v>
      </c>
      <c r="E184" s="1696"/>
      <c r="F184" s="1697"/>
      <c r="G184" s="1698"/>
      <c r="H184" s="1128"/>
      <c r="I184" s="1136"/>
      <c r="J184" s="1140"/>
      <c r="K184" s="1141"/>
      <c r="L184" s="1128"/>
      <c r="M184" s="1128"/>
      <c r="N184" s="1128"/>
      <c r="O184" s="1128"/>
      <c r="P184" s="1128"/>
      <c r="Q184" s="1259"/>
      <c r="R184" s="1273"/>
      <c r="S184" s="1262"/>
      <c r="T184" s="1130"/>
      <c r="U184" s="1132">
        <v>18</v>
      </c>
      <c r="V184" s="1128"/>
      <c r="W184" s="1128"/>
      <c r="X184" s="1128"/>
      <c r="Y184" s="1128"/>
      <c r="Z184" s="1131"/>
      <c r="AA184" s="1130"/>
      <c r="AB184" s="1130"/>
      <c r="AC184" s="1130"/>
      <c r="AD184" s="1130"/>
      <c r="AE184" s="1130"/>
      <c r="AF184" s="1130"/>
      <c r="AG184" s="1130"/>
      <c r="AH184" s="1130"/>
      <c r="AI184" s="1130"/>
      <c r="AJ184" s="1130"/>
      <c r="AK184" s="1130"/>
      <c r="AL184" s="1130"/>
      <c r="AM184" s="1130"/>
      <c r="AN184" s="1130"/>
      <c r="AO184" s="1130"/>
      <c r="AP184" s="1130"/>
      <c r="AQ184" s="1130"/>
      <c r="AR184" s="1130"/>
      <c r="AS184" s="1130"/>
      <c r="AT184" s="1130"/>
      <c r="AU184" s="1130"/>
      <c r="AV184" s="1130"/>
      <c r="AW184" s="1130"/>
      <c r="AX184" s="1130"/>
      <c r="AY184" s="1130"/>
      <c r="AZ184" s="1130"/>
      <c r="BA184" s="1130"/>
      <c r="BB184" s="1130"/>
      <c r="BC184" s="1130"/>
      <c r="BD184" s="1130"/>
      <c r="BE184" s="1130"/>
      <c r="BF184" s="1130"/>
      <c r="BG184" s="1130"/>
      <c r="BH184" s="1130"/>
      <c r="BI184" s="1130"/>
      <c r="BJ184" s="1130"/>
      <c r="BK184" s="1130"/>
      <c r="BL184" s="1130"/>
      <c r="BM184" s="1130"/>
      <c r="BN184" s="1130"/>
      <c r="BO184" s="1130"/>
      <c r="BP184" s="1130"/>
      <c r="BQ184" s="1130"/>
      <c r="BR184" s="1130"/>
      <c r="BS184" s="1130"/>
      <c r="BT184" s="1130"/>
      <c r="BU184" s="1130"/>
      <c r="BV184" s="1130"/>
      <c r="BW184" s="1130"/>
      <c r="BX184" s="1130"/>
      <c r="BY184" s="1130"/>
      <c r="BZ184" s="1130"/>
      <c r="CA184" s="1130"/>
      <c r="CB184" s="1130"/>
      <c r="CC184" s="1130"/>
      <c r="CD184" s="1130"/>
      <c r="CE184" s="1130"/>
      <c r="CF184" s="1130"/>
      <c r="CG184" s="1130"/>
      <c r="CH184" s="1130"/>
      <c r="CI184" s="1130"/>
      <c r="CJ184" s="1130"/>
      <c r="CK184" s="1130"/>
      <c r="CL184" s="1130"/>
      <c r="CM184" s="1130"/>
      <c r="CN184" s="1130"/>
      <c r="CO184" s="1130"/>
      <c r="CP184" s="1130"/>
      <c r="CQ184" s="1130"/>
      <c r="CR184" s="1130"/>
      <c r="CS184" s="1130"/>
      <c r="CT184" s="1130"/>
      <c r="CU184" s="1130"/>
      <c r="CV184" s="1130"/>
      <c r="CW184" s="1130"/>
      <c r="CX184" s="1130"/>
      <c r="CY184" s="1130"/>
      <c r="CZ184" s="1130"/>
      <c r="DA184" s="1130"/>
      <c r="DB184" s="1130"/>
      <c r="DC184" s="1130"/>
      <c r="DD184" s="1130"/>
      <c r="DE184" s="1130"/>
      <c r="DF184" s="1130"/>
      <c r="DG184" s="1130"/>
      <c r="DH184" s="1130"/>
      <c r="DI184" s="1130"/>
      <c r="DJ184" s="1130"/>
      <c r="DK184" s="1130"/>
      <c r="DL184" s="966"/>
      <c r="DM184" s="986">
        <f t="shared" si="127"/>
        <v>0</v>
      </c>
      <c r="DN184" s="966">
        <f t="shared" si="124"/>
        <v>0</v>
      </c>
      <c r="DO184" s="963">
        <f t="shared" si="125"/>
        <v>0</v>
      </c>
      <c r="DP184" s="966" t="e">
        <f t="array" ref="DP184">INDEX($DP$14:$DS$21,MATCH(DM184&amp;DN184&amp;DO184,$DP$14:$DP$21&amp;$DQ$14:$DQ$21&amp;$DR$14:$DR$21,0),4)</f>
        <v>#N/A</v>
      </c>
      <c r="DQ184" s="996">
        <f>COUNTIFS(H167:H186,$EQ$14,DM167:DM186,$EL$16)</f>
        <v>0</v>
      </c>
      <c r="DR184" s="996">
        <f>COUNTIFS(I167:I186,$EQ$14,DM167:DM186,$EL$16)</f>
        <v>0</v>
      </c>
      <c r="DS184" s="963"/>
      <c r="EK184" s="964"/>
      <c r="EL184" s="966"/>
      <c r="EM184" s="966"/>
      <c r="EN184" s="964"/>
      <c r="EO184" s="964"/>
      <c r="EP184" s="963"/>
      <c r="EQ184" s="964"/>
      <c r="ER184" s="964"/>
      <c r="ES184" s="964"/>
      <c r="ET184" s="964"/>
    </row>
    <row r="185" spans="4:152" s="990" customFormat="1" ht="51" customHeight="1">
      <c r="D185" s="1132">
        <v>19</v>
      </c>
      <c r="E185" s="1696"/>
      <c r="F185" s="1697"/>
      <c r="G185" s="1698"/>
      <c r="H185" s="1128"/>
      <c r="I185" s="1136"/>
      <c r="J185" s="1140"/>
      <c r="K185" s="1141"/>
      <c r="L185" s="1128"/>
      <c r="M185" s="1128"/>
      <c r="N185" s="1128"/>
      <c r="O185" s="1128"/>
      <c r="P185" s="1128"/>
      <c r="Q185" s="1259"/>
      <c r="R185" s="1273"/>
      <c r="S185" s="1262"/>
      <c r="T185" s="1130"/>
      <c r="U185" s="1132">
        <v>19</v>
      </c>
      <c r="V185" s="1128"/>
      <c r="W185" s="1128"/>
      <c r="X185" s="1128"/>
      <c r="Y185" s="1128"/>
      <c r="Z185" s="1131"/>
      <c r="AA185" s="1130"/>
      <c r="AB185" s="1130"/>
      <c r="AC185" s="1130"/>
      <c r="AD185" s="1130"/>
      <c r="AE185" s="1130"/>
      <c r="AF185" s="1130"/>
      <c r="AG185" s="1130"/>
      <c r="AH185" s="1130"/>
      <c r="AI185" s="1130"/>
      <c r="AJ185" s="1130"/>
      <c r="AK185" s="1130"/>
      <c r="AL185" s="1130"/>
      <c r="AM185" s="1130"/>
      <c r="AN185" s="1130"/>
      <c r="AO185" s="1130"/>
      <c r="AP185" s="1130"/>
      <c r="AQ185" s="1130"/>
      <c r="AR185" s="1130"/>
      <c r="AS185" s="1130"/>
      <c r="AT185" s="1130"/>
      <c r="AU185" s="1130"/>
      <c r="AV185" s="1130"/>
      <c r="AW185" s="1130"/>
      <c r="AX185" s="1130"/>
      <c r="AY185" s="1130"/>
      <c r="AZ185" s="1130"/>
      <c r="BA185" s="1130"/>
      <c r="BB185" s="1130"/>
      <c r="BC185" s="1130"/>
      <c r="BD185" s="1130"/>
      <c r="BE185" s="1130"/>
      <c r="BF185" s="1130"/>
      <c r="BG185" s="1130"/>
      <c r="BH185" s="1130"/>
      <c r="BI185" s="1130"/>
      <c r="BJ185" s="1130"/>
      <c r="BK185" s="1130"/>
      <c r="BL185" s="1130"/>
      <c r="BM185" s="1130"/>
      <c r="BN185" s="1130"/>
      <c r="BO185" s="1130"/>
      <c r="BP185" s="1130"/>
      <c r="BQ185" s="1130"/>
      <c r="BR185" s="1130"/>
      <c r="BS185" s="1130"/>
      <c r="BT185" s="1130"/>
      <c r="BU185" s="1130"/>
      <c r="BV185" s="1130"/>
      <c r="BW185" s="1130"/>
      <c r="BX185" s="1130"/>
      <c r="BY185" s="1130"/>
      <c r="BZ185" s="1130"/>
      <c r="CA185" s="1130"/>
      <c r="CB185" s="1130"/>
      <c r="CC185" s="1130"/>
      <c r="CD185" s="1130"/>
      <c r="CE185" s="1130"/>
      <c r="CF185" s="1130"/>
      <c r="CG185" s="1130"/>
      <c r="CH185" s="1130"/>
      <c r="CI185" s="1130"/>
      <c r="CJ185" s="1130"/>
      <c r="CK185" s="1130"/>
      <c r="CL185" s="1130"/>
      <c r="CM185" s="1130"/>
      <c r="CN185" s="1130"/>
      <c r="CO185" s="1130"/>
      <c r="CP185" s="1130"/>
      <c r="CQ185" s="1130"/>
      <c r="CR185" s="1130"/>
      <c r="CS185" s="1130"/>
      <c r="CT185" s="1130"/>
      <c r="CU185" s="1130"/>
      <c r="CV185" s="1130"/>
      <c r="CW185" s="1130"/>
      <c r="CX185" s="1130"/>
      <c r="CY185" s="1130"/>
      <c r="CZ185" s="1130"/>
      <c r="DA185" s="1130"/>
      <c r="DB185" s="1130"/>
      <c r="DC185" s="1130"/>
      <c r="DD185" s="1130"/>
      <c r="DE185" s="1130"/>
      <c r="DF185" s="1130"/>
      <c r="DG185" s="1130"/>
      <c r="DH185" s="1130"/>
      <c r="DI185" s="1130"/>
      <c r="DJ185" s="1130"/>
      <c r="DK185" s="1130"/>
      <c r="DL185" s="966"/>
      <c r="DM185" s="986">
        <f t="shared" si="127"/>
        <v>0</v>
      </c>
      <c r="DN185" s="966">
        <f t="shared" si="124"/>
        <v>0</v>
      </c>
      <c r="DO185" s="963">
        <f t="shared" si="125"/>
        <v>0</v>
      </c>
      <c r="DP185" s="966" t="e">
        <f t="array" ref="DP185">INDEX($DP$14:$DS$21,MATCH(DM185&amp;DN185&amp;DO185,$DP$14:$DP$21&amp;$DQ$14:$DQ$21&amp;$DR$14:$DR$21,0),4)</f>
        <v>#N/A</v>
      </c>
      <c r="EK185" s="964"/>
      <c r="EL185" s="966"/>
      <c r="EM185" s="966"/>
      <c r="EN185" s="964"/>
      <c r="EO185" s="964"/>
      <c r="EP185" s="963"/>
      <c r="EQ185" s="964"/>
      <c r="ER185" s="964"/>
      <c r="ES185" s="964"/>
      <c r="ET185" s="964"/>
    </row>
    <row r="186" spans="4:152" s="990" customFormat="1" ht="51" customHeight="1" thickBot="1">
      <c r="D186" s="1143">
        <v>20</v>
      </c>
      <c r="E186" s="1696"/>
      <c r="F186" s="1697"/>
      <c r="G186" s="1698"/>
      <c r="H186" s="1128"/>
      <c r="I186" s="1136"/>
      <c r="J186" s="1140"/>
      <c r="K186" s="1141"/>
      <c r="L186" s="1128"/>
      <c r="M186" s="1128"/>
      <c r="N186" s="1128"/>
      <c r="O186" s="1128"/>
      <c r="P186" s="1128"/>
      <c r="Q186" s="1259"/>
      <c r="R186" s="1273"/>
      <c r="S186" s="1274"/>
      <c r="T186" s="1144"/>
      <c r="U186" s="1143">
        <v>20</v>
      </c>
      <c r="V186" s="1128"/>
      <c r="W186" s="1128"/>
      <c r="X186" s="1128"/>
      <c r="Y186" s="1128"/>
      <c r="Z186" s="1131"/>
      <c r="AA186" s="1130"/>
      <c r="AB186" s="1130"/>
      <c r="AC186" s="1130"/>
      <c r="AD186" s="1130"/>
      <c r="AE186" s="1130"/>
      <c r="AF186" s="1130"/>
      <c r="AG186" s="1130"/>
      <c r="AH186" s="1130"/>
      <c r="AI186" s="1130"/>
      <c r="AJ186" s="1130"/>
      <c r="AK186" s="1130"/>
      <c r="AL186" s="1130"/>
      <c r="AM186" s="1130"/>
      <c r="AN186" s="1130"/>
      <c r="AO186" s="1130"/>
      <c r="AP186" s="1130"/>
      <c r="AQ186" s="1130"/>
      <c r="AR186" s="1130"/>
      <c r="AS186" s="1130"/>
      <c r="AT186" s="1130"/>
      <c r="AU186" s="1130"/>
      <c r="AV186" s="1130"/>
      <c r="AW186" s="1130"/>
      <c r="AX186" s="1130"/>
      <c r="AY186" s="1130"/>
      <c r="AZ186" s="1130"/>
      <c r="BA186" s="1130"/>
      <c r="BB186" s="1130"/>
      <c r="BC186" s="1130"/>
      <c r="BD186" s="1130"/>
      <c r="BE186" s="1130"/>
      <c r="BF186" s="1130"/>
      <c r="BG186" s="1130"/>
      <c r="BH186" s="1130"/>
      <c r="BI186" s="1130"/>
      <c r="BJ186" s="1130"/>
      <c r="BK186" s="1130"/>
      <c r="BL186" s="1130"/>
      <c r="BM186" s="1130"/>
      <c r="BN186" s="1130"/>
      <c r="BO186" s="1130"/>
      <c r="BP186" s="1130"/>
      <c r="BQ186" s="1130"/>
      <c r="BR186" s="1130"/>
      <c r="BS186" s="1130"/>
      <c r="BT186" s="1130"/>
      <c r="BU186" s="1130"/>
      <c r="BV186" s="1130"/>
      <c r="BW186" s="1130"/>
      <c r="BX186" s="1130"/>
      <c r="BY186" s="1130"/>
      <c r="BZ186" s="1130"/>
      <c r="CA186" s="1130"/>
      <c r="CB186" s="1130"/>
      <c r="CC186" s="1130"/>
      <c r="CD186" s="1130"/>
      <c r="CE186" s="1130"/>
      <c r="CF186" s="1130"/>
      <c r="CG186" s="1130"/>
      <c r="CH186" s="1130"/>
      <c r="CI186" s="1130"/>
      <c r="CJ186" s="1130"/>
      <c r="CK186" s="1130"/>
      <c r="CL186" s="1130"/>
      <c r="CM186" s="1130"/>
      <c r="CN186" s="1130"/>
      <c r="CO186" s="1130"/>
      <c r="CP186" s="1130"/>
      <c r="CQ186" s="1130"/>
      <c r="CR186" s="1130"/>
      <c r="CS186" s="1130"/>
      <c r="CT186" s="1130"/>
      <c r="CU186" s="1130"/>
      <c r="CV186" s="1130"/>
      <c r="CW186" s="1130"/>
      <c r="CX186" s="1130"/>
      <c r="CY186" s="1130"/>
      <c r="CZ186" s="1130"/>
      <c r="DA186" s="1130"/>
      <c r="DB186" s="1130"/>
      <c r="DC186" s="1130"/>
      <c r="DD186" s="1130"/>
      <c r="DE186" s="1130"/>
      <c r="DF186" s="1130"/>
      <c r="DG186" s="1130"/>
      <c r="DH186" s="1130"/>
      <c r="DI186" s="1130"/>
      <c r="DJ186" s="1130"/>
      <c r="DK186" s="1130"/>
      <c r="DL186" s="966"/>
      <c r="DM186" s="986">
        <f t="shared" si="127"/>
        <v>0</v>
      </c>
      <c r="DN186" s="966">
        <f t="shared" si="124"/>
        <v>0</v>
      </c>
      <c r="DO186" s="963">
        <f t="shared" si="125"/>
        <v>0</v>
      </c>
      <c r="DP186" s="966" t="e">
        <f t="array" ref="DP186">INDEX($DP$14:$DS$21,MATCH(DM186&amp;DN186&amp;DO186,$DP$14:$DP$21&amp;$DQ$14:$DQ$21&amp;$DR$14:$DR$21,0),4)</f>
        <v>#N/A</v>
      </c>
      <c r="EK186" s="964"/>
      <c r="EL186" s="966"/>
      <c r="EM186" s="966"/>
      <c r="EN186" s="964"/>
      <c r="EO186" s="964"/>
      <c r="EP186" s="963"/>
      <c r="EQ186" s="964"/>
      <c r="ER186" s="964"/>
      <c r="ES186" s="964"/>
      <c r="ET186" s="964"/>
    </row>
    <row r="187" spans="4:152" s="990" customFormat="1" ht="51" customHeight="1" thickTop="1" thickBot="1">
      <c r="D187" s="1812" t="s">
        <v>343</v>
      </c>
      <c r="E187" s="1813"/>
      <c r="F187" s="1813"/>
      <c r="G187" s="1814"/>
      <c r="H187" s="1148">
        <f>COUNTIF(H167:H186,"〇")</f>
        <v>0</v>
      </c>
      <c r="I187" s="1149">
        <f>COUNTIF(I167:I186,"〇")</f>
        <v>0</v>
      </c>
      <c r="J187" s="1174"/>
      <c r="K187" s="1174"/>
      <c r="L187" s="1151"/>
      <c r="M187" s="1175"/>
      <c r="N187" s="1175"/>
      <c r="O187" s="1175"/>
      <c r="P187" s="1175"/>
      <c r="Q187" s="1712"/>
      <c r="R187" s="1713"/>
      <c r="S187" s="1714"/>
      <c r="U187" s="1176"/>
      <c r="V187" s="1151"/>
      <c r="W187" s="1175"/>
      <c r="X187" s="1175"/>
      <c r="Y187" s="1175"/>
      <c r="Z187" s="1177"/>
      <c r="AA187" s="999"/>
      <c r="AB187" s="999"/>
      <c r="AC187" s="999"/>
      <c r="AD187" s="999"/>
      <c r="AE187" s="999"/>
      <c r="AF187" s="999"/>
      <c r="AG187" s="999"/>
      <c r="AH187" s="999"/>
      <c r="AI187" s="999"/>
      <c r="AJ187" s="999"/>
      <c r="AK187" s="999"/>
      <c r="AL187" s="999"/>
      <c r="AM187" s="999"/>
      <c r="AN187" s="999"/>
      <c r="AO187" s="999"/>
      <c r="AP187" s="999"/>
      <c r="AQ187" s="999"/>
      <c r="AR187" s="999"/>
      <c r="AS187" s="999"/>
      <c r="AT187" s="999"/>
      <c r="AU187" s="999"/>
      <c r="AV187" s="999"/>
      <c r="AW187" s="999"/>
      <c r="AX187" s="999"/>
      <c r="AY187" s="999"/>
      <c r="AZ187" s="999"/>
      <c r="BA187" s="999"/>
      <c r="BB187" s="999"/>
      <c r="BC187" s="999"/>
      <c r="BD187" s="999"/>
      <c r="BE187" s="999"/>
      <c r="BF187" s="999"/>
      <c r="BG187" s="999"/>
      <c r="BH187" s="999"/>
      <c r="BI187" s="999"/>
      <c r="BJ187" s="999"/>
      <c r="BK187" s="999"/>
      <c r="BL187" s="999"/>
      <c r="BM187" s="999"/>
      <c r="BN187" s="999"/>
      <c r="BO187" s="999"/>
      <c r="BP187" s="999"/>
      <c r="BQ187" s="999"/>
      <c r="BR187" s="999"/>
      <c r="BS187" s="999"/>
      <c r="BT187" s="999"/>
      <c r="BU187" s="999"/>
      <c r="BV187" s="999"/>
      <c r="BW187" s="999"/>
      <c r="BX187" s="999"/>
      <c r="BY187" s="999"/>
      <c r="BZ187" s="999"/>
      <c r="CA187" s="999"/>
      <c r="CB187" s="999"/>
      <c r="CC187" s="999"/>
      <c r="CD187" s="999"/>
      <c r="CE187" s="999"/>
      <c r="CF187" s="999"/>
      <c r="CG187" s="999"/>
      <c r="CH187" s="999"/>
      <c r="CI187" s="999"/>
      <c r="CJ187" s="999"/>
      <c r="CK187" s="999"/>
      <c r="CL187" s="999"/>
      <c r="CM187" s="999"/>
      <c r="CN187" s="999"/>
      <c r="CO187" s="999"/>
      <c r="CP187" s="999"/>
      <c r="CQ187" s="999"/>
      <c r="CR187" s="999"/>
      <c r="CS187" s="999"/>
      <c r="CT187" s="999"/>
      <c r="CU187" s="999"/>
      <c r="CV187" s="999"/>
      <c r="CW187" s="999"/>
      <c r="CX187" s="999"/>
      <c r="CY187" s="999"/>
      <c r="CZ187" s="999"/>
      <c r="DA187" s="999"/>
      <c r="DB187" s="999"/>
      <c r="DC187" s="999"/>
      <c r="DD187" s="999"/>
      <c r="DE187" s="999"/>
      <c r="DF187" s="999"/>
      <c r="DG187" s="999"/>
      <c r="DH187" s="999"/>
      <c r="DI187" s="999"/>
      <c r="DJ187" s="999"/>
      <c r="DK187" s="999"/>
      <c r="DM187" s="986"/>
      <c r="DN187" s="966"/>
      <c r="DO187" s="963"/>
      <c r="DP187" s="966"/>
      <c r="EK187" s="989"/>
      <c r="EL187" s="966"/>
      <c r="EM187" s="966"/>
      <c r="EN187" s="964"/>
      <c r="EO187" s="964"/>
      <c r="EP187" s="963"/>
      <c r="EQ187" s="964"/>
      <c r="ER187" s="964"/>
      <c r="ES187" s="964"/>
      <c r="ET187" s="964"/>
    </row>
    <row r="188" spans="4:152" s="990" customFormat="1" ht="51" customHeight="1" thickTop="1">
      <c r="D188" s="1155" t="s">
        <v>39</v>
      </c>
      <c r="E188" s="1156"/>
      <c r="F188" s="1157"/>
      <c r="G188" s="1157"/>
      <c r="H188" s="1715"/>
      <c r="I188" s="1716"/>
      <c r="J188" s="1717"/>
      <c r="K188" s="1718"/>
      <c r="L188" s="1160">
        <f>COUNTIF(L167:L186,"○")</f>
        <v>0</v>
      </c>
      <c r="M188" s="1161">
        <f>COUNTIF(M167:M186,"○")</f>
        <v>0</v>
      </c>
      <c r="N188" s="1161">
        <f t="shared" ref="N188:P188" si="134">COUNTIF(N167:N186,"○")</f>
        <v>0</v>
      </c>
      <c r="O188" s="1161">
        <f t="shared" si="134"/>
        <v>0</v>
      </c>
      <c r="P188" s="1161">
        <f t="shared" si="134"/>
        <v>0</v>
      </c>
      <c r="Q188" s="1719"/>
      <c r="R188" s="1720"/>
      <c r="S188" s="1721"/>
      <c r="T188" s="1162"/>
      <c r="U188" s="1179" t="s">
        <v>39</v>
      </c>
      <c r="V188" s="1160">
        <f>COUNTIF(V167:V186,"○")</f>
        <v>0</v>
      </c>
      <c r="W188" s="1161">
        <f>COUNTIF(W167:W186,"○")</f>
        <v>0</v>
      </c>
      <c r="X188" s="1161">
        <f t="shared" ref="X188:Z188" si="135">COUNTIF(X167:X186,"○")</f>
        <v>0</v>
      </c>
      <c r="Y188" s="1161">
        <f t="shared" si="135"/>
        <v>0</v>
      </c>
      <c r="Z188" s="1164">
        <f t="shared" si="135"/>
        <v>0</v>
      </c>
      <c r="AA188" s="1178"/>
      <c r="AB188" s="1178"/>
      <c r="AC188" s="1178"/>
      <c r="AD188" s="1178"/>
      <c r="AE188" s="1178"/>
      <c r="AF188" s="1178"/>
      <c r="AG188" s="1178"/>
      <c r="AH188" s="1178"/>
      <c r="AI188" s="1178"/>
      <c r="AJ188" s="1178"/>
      <c r="AK188" s="1178"/>
      <c r="AL188" s="1178"/>
      <c r="AM188" s="1178"/>
      <c r="AN188" s="1178"/>
      <c r="AO188" s="1178"/>
      <c r="AP188" s="1178"/>
      <c r="AQ188" s="1178"/>
      <c r="AR188" s="1178"/>
      <c r="AS188" s="1178"/>
      <c r="AT188" s="1178"/>
      <c r="AU188" s="1178"/>
      <c r="AV188" s="1178"/>
      <c r="AW188" s="1178"/>
      <c r="AX188" s="1178"/>
      <c r="AY188" s="1178"/>
      <c r="AZ188" s="1178"/>
      <c r="BA188" s="1178"/>
      <c r="BB188" s="1178"/>
      <c r="BC188" s="1178"/>
      <c r="BD188" s="1178"/>
      <c r="BE188" s="1178"/>
      <c r="BF188" s="1178"/>
      <c r="BG188" s="1178"/>
      <c r="BH188" s="1178"/>
      <c r="BI188" s="1178"/>
      <c r="BJ188" s="1178"/>
      <c r="BK188" s="1178"/>
      <c r="BL188" s="1178"/>
      <c r="BM188" s="1178"/>
      <c r="BN188" s="1178"/>
      <c r="BO188" s="1178"/>
      <c r="BP188" s="1178"/>
      <c r="BQ188" s="1178"/>
      <c r="BR188" s="1178"/>
      <c r="BS188" s="1178"/>
      <c r="BT188" s="1178"/>
      <c r="BU188" s="1178"/>
      <c r="BV188" s="1178"/>
      <c r="BW188" s="1178"/>
      <c r="BX188" s="1178"/>
      <c r="BY188" s="1178"/>
      <c r="BZ188" s="1178"/>
      <c r="CA188" s="1178"/>
      <c r="CB188" s="1178"/>
      <c r="CC188" s="1178"/>
      <c r="CD188" s="1178"/>
      <c r="CE188" s="1178"/>
      <c r="CF188" s="1178"/>
      <c r="CG188" s="1178"/>
      <c r="CH188" s="1178"/>
      <c r="CI188" s="1178"/>
      <c r="CJ188" s="1178"/>
      <c r="CK188" s="1178"/>
      <c r="CL188" s="1178"/>
      <c r="CM188" s="1178"/>
      <c r="CN188" s="1178"/>
      <c r="CO188" s="1178"/>
      <c r="CP188" s="1178"/>
      <c r="CQ188" s="1178"/>
      <c r="CR188" s="1178"/>
      <c r="CS188" s="1178"/>
      <c r="CT188" s="1178"/>
      <c r="CU188" s="1178"/>
      <c r="CV188" s="1178"/>
      <c r="CW188" s="1178"/>
      <c r="CX188" s="1178"/>
      <c r="CY188" s="1178"/>
      <c r="CZ188" s="1178"/>
      <c r="DA188" s="1178"/>
      <c r="DB188" s="1178"/>
      <c r="DC188" s="1178"/>
      <c r="DD188" s="1178"/>
      <c r="DE188" s="1178"/>
      <c r="DF188" s="1178"/>
      <c r="DG188" s="1178"/>
      <c r="DH188" s="1178"/>
      <c r="DI188" s="1178"/>
      <c r="DJ188" s="1178"/>
      <c r="DK188" s="1178"/>
      <c r="DL188" s="968"/>
      <c r="DM188" s="986"/>
      <c r="DN188" s="966"/>
      <c r="DO188" s="1725"/>
      <c r="DP188" s="1725"/>
      <c r="DQ188" s="1725"/>
      <c r="DR188" s="966"/>
      <c r="DS188" s="966"/>
      <c r="DT188" s="966"/>
      <c r="DU188" s="989"/>
      <c r="DV188" s="989"/>
      <c r="DW188" s="989"/>
      <c r="DX188" s="989"/>
      <c r="DY188" s="989"/>
      <c r="DZ188" s="989"/>
      <c r="EA188" s="989"/>
      <c r="EB188" s="989"/>
      <c r="EC188" s="989"/>
      <c r="ED188" s="989"/>
      <c r="EE188" s="989"/>
      <c r="EF188" s="989"/>
      <c r="EG188" s="989"/>
      <c r="EH188" s="989"/>
      <c r="EI188" s="989"/>
      <c r="EJ188" s="989"/>
      <c r="EK188" s="989"/>
      <c r="EL188" s="966"/>
      <c r="EM188" s="966"/>
      <c r="EN188" s="964"/>
      <c r="EO188" s="964"/>
      <c r="EP188" s="963"/>
      <c r="EQ188" s="964"/>
      <c r="ER188" s="964"/>
      <c r="ES188" s="964"/>
      <c r="ET188" s="964"/>
    </row>
    <row r="189" spans="4:152" s="974" customFormat="1" ht="51" customHeight="1" thickBot="1">
      <c r="D189" s="1165" t="s">
        <v>236</v>
      </c>
      <c r="E189" s="1166"/>
      <c r="F189" s="1167"/>
      <c r="G189" s="1167"/>
      <c r="H189" s="1791"/>
      <c r="I189" s="1792"/>
      <c r="J189" s="1786"/>
      <c r="K189" s="1787"/>
      <c r="L189" s="1180">
        <f>COUNTIF(L167:L186,"△")</f>
        <v>0</v>
      </c>
      <c r="M189" s="1181">
        <f>COUNTIF(M167:M186,"△")</f>
        <v>0</v>
      </c>
      <c r="N189" s="1181">
        <f t="shared" ref="N189:P189" si="136">COUNTIF(N167:N186,"△")</f>
        <v>0</v>
      </c>
      <c r="O189" s="1181">
        <f t="shared" si="136"/>
        <v>0</v>
      </c>
      <c r="P189" s="1181">
        <f t="shared" si="136"/>
        <v>0</v>
      </c>
      <c r="Q189" s="1793"/>
      <c r="R189" s="1794"/>
      <c r="S189" s="1795"/>
      <c r="T189" s="1238"/>
      <c r="U189" s="1182" t="s">
        <v>236</v>
      </c>
      <c r="V189" s="1180">
        <f>COUNTIF(V167:V186,"△")</f>
        <v>0</v>
      </c>
      <c r="W189" s="1181">
        <f>COUNTIF(W167:W186,"△")</f>
        <v>0</v>
      </c>
      <c r="X189" s="1181">
        <f t="shared" ref="X189:Z189" si="137">COUNTIF(X167:X186,"△")</f>
        <v>0</v>
      </c>
      <c r="Y189" s="1181">
        <f t="shared" si="137"/>
        <v>0</v>
      </c>
      <c r="Z189" s="1183">
        <f t="shared" si="137"/>
        <v>0</v>
      </c>
      <c r="AA189" s="1178"/>
      <c r="AB189" s="1178"/>
      <c r="AC189" s="1178"/>
      <c r="AD189" s="1178"/>
      <c r="AE189" s="1178"/>
      <c r="AF189" s="1178"/>
      <c r="AG189" s="1178"/>
      <c r="AH189" s="1178"/>
      <c r="AI189" s="1178"/>
      <c r="AJ189" s="1178"/>
      <c r="AK189" s="1178"/>
      <c r="AL189" s="1178"/>
      <c r="AM189" s="1178"/>
      <c r="AN189" s="1178"/>
      <c r="AO189" s="1178"/>
      <c r="AP189" s="1178"/>
      <c r="AQ189" s="1178"/>
      <c r="AR189" s="1178"/>
      <c r="AS189" s="1178"/>
      <c r="AT189" s="1178"/>
      <c r="AU189" s="1178"/>
      <c r="AV189" s="1178"/>
      <c r="AW189" s="1178"/>
      <c r="AX189" s="1178"/>
      <c r="AY189" s="1178"/>
      <c r="AZ189" s="1178"/>
      <c r="BA189" s="1178"/>
      <c r="BB189" s="1178"/>
      <c r="BC189" s="1178"/>
      <c r="BD189" s="1178"/>
      <c r="BE189" s="1178"/>
      <c r="BF189" s="1178"/>
      <c r="BG189" s="1178"/>
      <c r="BH189" s="1178"/>
      <c r="BI189" s="1178"/>
      <c r="BJ189" s="1178"/>
      <c r="BK189" s="1178"/>
      <c r="BL189" s="1178"/>
      <c r="BM189" s="1178"/>
      <c r="BN189" s="1178"/>
      <c r="BO189" s="1178"/>
      <c r="BP189" s="1178"/>
      <c r="BQ189" s="1178"/>
      <c r="BR189" s="1178"/>
      <c r="BS189" s="1178"/>
      <c r="BT189" s="1178"/>
      <c r="BU189" s="1178"/>
      <c r="BV189" s="1178"/>
      <c r="BW189" s="1178"/>
      <c r="BX189" s="1178"/>
      <c r="BY189" s="1178"/>
      <c r="BZ189" s="1178"/>
      <c r="CA189" s="1178"/>
      <c r="CB189" s="1178"/>
      <c r="CC189" s="1178"/>
      <c r="CD189" s="1178"/>
      <c r="CE189" s="1178"/>
      <c r="CF189" s="1178"/>
      <c r="CG189" s="1178"/>
      <c r="CH189" s="1178"/>
      <c r="CI189" s="1178"/>
      <c r="CJ189" s="1178"/>
      <c r="CK189" s="1178"/>
      <c r="CL189" s="1178"/>
      <c r="CM189" s="1178"/>
      <c r="CN189" s="1178"/>
      <c r="CO189" s="1178"/>
      <c r="CP189" s="1178"/>
      <c r="CQ189" s="1178"/>
      <c r="CR189" s="1178"/>
      <c r="CS189" s="1178"/>
      <c r="CT189" s="1178"/>
      <c r="CU189" s="1178"/>
      <c r="CV189" s="1178"/>
      <c r="CW189" s="1178"/>
      <c r="CX189" s="1178"/>
      <c r="CY189" s="1178"/>
      <c r="CZ189" s="1178"/>
      <c r="DA189" s="1178"/>
      <c r="DB189" s="1178"/>
      <c r="DC189" s="1178"/>
      <c r="DD189" s="1178"/>
      <c r="DE189" s="1178"/>
      <c r="DF189" s="1178"/>
      <c r="DG189" s="1178"/>
      <c r="DH189" s="1178"/>
      <c r="DI189" s="1178"/>
      <c r="DJ189" s="1178"/>
      <c r="DK189" s="1178"/>
      <c r="DL189" s="968"/>
      <c r="DM189" s="981"/>
      <c r="DN189" s="970"/>
      <c r="DO189" s="966"/>
      <c r="DP189" s="968"/>
      <c r="DQ189" s="968"/>
      <c r="DR189" s="968"/>
      <c r="DS189" s="968"/>
      <c r="DT189" s="968"/>
      <c r="DU189" s="965"/>
      <c r="DV189" s="965"/>
      <c r="DW189" s="965"/>
      <c r="DX189" s="965"/>
      <c r="DY189" s="965"/>
      <c r="DZ189" s="965"/>
      <c r="EA189" s="965"/>
      <c r="EB189" s="965"/>
      <c r="EC189" s="965"/>
      <c r="ED189" s="965"/>
      <c r="EE189" s="965"/>
      <c r="EF189" s="965"/>
      <c r="EG189" s="965"/>
      <c r="EH189" s="965"/>
      <c r="EI189" s="965"/>
      <c r="EJ189" s="965"/>
      <c r="EK189" s="965"/>
      <c r="EL189" s="968"/>
      <c r="EM189" s="968"/>
      <c r="EN189" s="971"/>
      <c r="EO189" s="971"/>
      <c r="EP189" s="975"/>
      <c r="EQ189" s="971"/>
      <c r="ER189" s="971"/>
      <c r="ES189" s="971"/>
      <c r="ET189" s="971"/>
    </row>
    <row r="190" spans="4:152" s="990" customFormat="1" ht="51" customHeight="1" thickBot="1">
      <c r="D190" s="1073"/>
      <c r="Q190" s="1073"/>
      <c r="R190" s="1240"/>
      <c r="S190" s="1073"/>
      <c r="T190" s="1239"/>
      <c r="U190" s="1073"/>
      <c r="DM190" s="986"/>
      <c r="DN190" s="964"/>
      <c r="DO190" s="963"/>
      <c r="DP190" s="963"/>
      <c r="DQ190" s="963"/>
      <c r="DR190" s="963"/>
      <c r="DS190" s="963"/>
      <c r="DT190" s="963"/>
      <c r="DU190" s="964"/>
      <c r="DV190" s="964"/>
      <c r="DW190" s="964"/>
      <c r="DX190" s="964"/>
      <c r="DY190" s="964"/>
      <c r="DZ190" s="964"/>
      <c r="EA190" s="964"/>
      <c r="EB190" s="964"/>
      <c r="EC190" s="964"/>
      <c r="ED190" s="964"/>
      <c r="EE190" s="964"/>
      <c r="EF190" s="964"/>
      <c r="EG190" s="964"/>
      <c r="EH190" s="964"/>
      <c r="EI190" s="964"/>
      <c r="EJ190" s="964"/>
      <c r="EK190" s="964"/>
      <c r="EL190" s="964"/>
      <c r="EM190" s="964"/>
      <c r="EN190" s="964"/>
      <c r="EO190" s="964"/>
      <c r="EP190" s="963"/>
      <c r="EQ190" s="964"/>
      <c r="ER190" s="964"/>
      <c r="ES190" s="964"/>
      <c r="ET190" s="964"/>
    </row>
    <row r="191" spans="4:152" s="967" customFormat="1" ht="51" customHeight="1" thickBot="1">
      <c r="D191" s="1707" t="s">
        <v>252</v>
      </c>
      <c r="E191" s="1708"/>
      <c r="F191" s="1709"/>
      <c r="G191" s="1710"/>
      <c r="H191" s="1710"/>
      <c r="I191" s="1710"/>
      <c r="J191" s="1710"/>
      <c r="K191" s="1711"/>
      <c r="L191" s="1699" t="s">
        <v>846</v>
      </c>
      <c r="M191" s="1700"/>
      <c r="N191" s="1700"/>
      <c r="O191" s="1700"/>
      <c r="P191" s="1296"/>
      <c r="Q191" s="1703" t="s">
        <v>836</v>
      </c>
      <c r="R191" s="1703"/>
      <c r="S191" s="1298"/>
      <c r="T191" s="961"/>
      <c r="U191" s="1118"/>
      <c r="V191" s="1527" t="s">
        <v>847</v>
      </c>
      <c r="W191" s="1528"/>
      <c r="X191" s="1528"/>
      <c r="Y191" s="1528"/>
      <c r="Z191" s="1529"/>
      <c r="AA191" s="961"/>
      <c r="AB191" s="961"/>
      <c r="AC191" s="961"/>
      <c r="AD191" s="961"/>
      <c r="AE191" s="961"/>
      <c r="AF191" s="961"/>
      <c r="AG191" s="961"/>
      <c r="AH191" s="961"/>
      <c r="AI191" s="961"/>
      <c r="AJ191" s="961"/>
      <c r="AK191" s="961"/>
      <c r="AL191" s="961"/>
      <c r="AM191" s="961"/>
      <c r="AN191" s="961"/>
      <c r="AO191" s="961"/>
      <c r="AP191" s="961"/>
      <c r="AQ191" s="961"/>
      <c r="AR191" s="961"/>
      <c r="AS191" s="961"/>
      <c r="AT191" s="961"/>
      <c r="AU191" s="961"/>
      <c r="AV191" s="961"/>
      <c r="AW191" s="961"/>
      <c r="AX191" s="961"/>
      <c r="AY191" s="961"/>
      <c r="AZ191" s="961"/>
      <c r="BA191" s="961"/>
      <c r="BB191" s="961"/>
      <c r="BC191" s="961"/>
      <c r="BD191" s="961"/>
      <c r="BE191" s="961"/>
      <c r="BF191" s="961"/>
      <c r="BG191" s="961"/>
      <c r="BH191" s="961"/>
      <c r="BI191" s="961"/>
      <c r="BJ191" s="961"/>
      <c r="BK191" s="961"/>
      <c r="BL191" s="961"/>
      <c r="BM191" s="961"/>
      <c r="BN191" s="961"/>
      <c r="BO191" s="961"/>
      <c r="BP191" s="961"/>
      <c r="BQ191" s="961"/>
      <c r="BR191" s="961"/>
      <c r="BS191" s="961"/>
      <c r="BT191" s="961"/>
      <c r="BU191" s="961"/>
      <c r="BV191" s="961"/>
      <c r="BW191" s="961"/>
      <c r="BX191" s="961"/>
      <c r="BY191" s="961"/>
      <c r="BZ191" s="961"/>
      <c r="CA191" s="961"/>
      <c r="CB191" s="961"/>
      <c r="CC191" s="961"/>
      <c r="CD191" s="961"/>
      <c r="CE191" s="961"/>
      <c r="CF191" s="961"/>
      <c r="CG191" s="961"/>
      <c r="CH191" s="961"/>
      <c r="CI191" s="961"/>
      <c r="CJ191" s="961"/>
      <c r="CK191" s="961"/>
      <c r="CL191" s="961"/>
      <c r="CM191" s="961"/>
      <c r="CN191" s="961"/>
      <c r="CO191" s="961"/>
      <c r="CP191" s="961"/>
      <c r="CQ191" s="961"/>
      <c r="CR191" s="961"/>
      <c r="CS191" s="961"/>
      <c r="CT191" s="961"/>
      <c r="CU191" s="961"/>
      <c r="CV191" s="961"/>
      <c r="CW191" s="961"/>
      <c r="CX191" s="961"/>
      <c r="CY191" s="961"/>
      <c r="CZ191" s="961"/>
      <c r="DA191" s="961"/>
      <c r="DB191" s="961"/>
      <c r="DC191" s="961"/>
      <c r="DD191" s="961"/>
      <c r="DE191" s="961"/>
      <c r="DF191" s="961"/>
      <c r="DG191" s="961"/>
      <c r="DH191" s="961"/>
      <c r="DI191" s="961"/>
      <c r="DJ191" s="961"/>
      <c r="DK191" s="961"/>
      <c r="DL191" s="961"/>
      <c r="DM191" s="986"/>
      <c r="DN191" s="964"/>
      <c r="DO191" s="963"/>
      <c r="DP191" s="966"/>
      <c r="DQ191" s="1729" t="s">
        <v>745</v>
      </c>
      <c r="DR191" s="1730"/>
      <c r="DS191" s="1730"/>
      <c r="DT191" s="1731"/>
      <c r="DU191" s="1691" t="s">
        <v>746</v>
      </c>
      <c r="DV191" s="1692"/>
      <c r="DW191" s="1692"/>
      <c r="DX191" s="1693"/>
      <c r="DY191" s="1691" t="s">
        <v>228</v>
      </c>
      <c r="DZ191" s="1692"/>
      <c r="EA191" s="1692"/>
      <c r="EB191" s="1693"/>
      <c r="EC191" s="1691" t="s">
        <v>788</v>
      </c>
      <c r="ED191" s="1692"/>
      <c r="EE191" s="1692"/>
      <c r="EF191" s="1693"/>
      <c r="EG191" s="1691" t="s">
        <v>789</v>
      </c>
      <c r="EH191" s="1692"/>
      <c r="EI191" s="1692"/>
      <c r="EJ191" s="1693"/>
      <c r="EK191" s="968"/>
      <c r="EL191" s="964"/>
      <c r="EM191" s="964"/>
      <c r="EN191" s="964"/>
      <c r="EO191" s="964"/>
      <c r="EP191" s="963"/>
      <c r="EQ191" s="964"/>
      <c r="ER191" s="966"/>
      <c r="ES191" s="966"/>
      <c r="ET191" s="966"/>
      <c r="EU191" s="1020"/>
      <c r="EV191" s="1020"/>
    </row>
    <row r="192" spans="4:152" s="974" customFormat="1" ht="51" customHeight="1" thickBot="1">
      <c r="D192" s="1119" t="s">
        <v>837</v>
      </c>
      <c r="E192" s="1120"/>
      <c r="F192" s="1704">
        <f>①利用!$S$8</f>
        <v>0</v>
      </c>
      <c r="G192" s="1705"/>
      <c r="H192" s="1705"/>
      <c r="I192" s="1705"/>
      <c r="J192" s="1705"/>
      <c r="K192" s="1705"/>
      <c r="L192" s="1705"/>
      <c r="M192" s="1705"/>
      <c r="N192" s="1705"/>
      <c r="O192" s="1705"/>
      <c r="P192" s="1705"/>
      <c r="Q192" s="1705"/>
      <c r="R192" s="1705"/>
      <c r="S192" s="1706"/>
      <c r="T192" s="1121"/>
      <c r="U192" s="1122"/>
      <c r="V192" s="1705">
        <f>F192</f>
        <v>0</v>
      </c>
      <c r="W192" s="1705"/>
      <c r="X192" s="1705"/>
      <c r="Y192" s="1705"/>
      <c r="Z192" s="1706"/>
      <c r="AA192" s="1121"/>
      <c r="AB192" s="1121"/>
      <c r="AC192" s="1121"/>
      <c r="AD192" s="1121"/>
      <c r="AE192" s="1121"/>
      <c r="AF192" s="1121"/>
      <c r="AG192" s="1121"/>
      <c r="AH192" s="1121"/>
      <c r="AI192" s="1121"/>
      <c r="AJ192" s="1121"/>
      <c r="AK192" s="1121"/>
      <c r="AL192" s="1121"/>
      <c r="AM192" s="1121"/>
      <c r="AN192" s="1121"/>
      <c r="AO192" s="1121"/>
      <c r="AP192" s="1121"/>
      <c r="AQ192" s="1121"/>
      <c r="AR192" s="1121"/>
      <c r="AS192" s="1121"/>
      <c r="AT192" s="1121"/>
      <c r="AU192" s="1121"/>
      <c r="AV192" s="1121"/>
      <c r="AW192" s="1121"/>
      <c r="AX192" s="1121"/>
      <c r="AY192" s="1121"/>
      <c r="AZ192" s="1121"/>
      <c r="BA192" s="1121"/>
      <c r="BB192" s="1121"/>
      <c r="BC192" s="1121"/>
      <c r="BD192" s="1121"/>
      <c r="BE192" s="1121"/>
      <c r="BF192" s="1121"/>
      <c r="BG192" s="1121"/>
      <c r="BH192" s="1121"/>
      <c r="BI192" s="1121"/>
      <c r="BJ192" s="1121"/>
      <c r="BK192" s="1121"/>
      <c r="BL192" s="1121"/>
      <c r="BM192" s="1121"/>
      <c r="BN192" s="1121"/>
      <c r="BO192" s="1121"/>
      <c r="BP192" s="1121"/>
      <c r="BQ192" s="1121"/>
      <c r="BR192" s="1121"/>
      <c r="BS192" s="1121"/>
      <c r="BT192" s="1121"/>
      <c r="BU192" s="1121"/>
      <c r="BV192" s="1121"/>
      <c r="BW192" s="1121"/>
      <c r="BX192" s="1121"/>
      <c r="BY192" s="1121"/>
      <c r="BZ192" s="1121"/>
      <c r="CA192" s="1121"/>
      <c r="CB192" s="1121"/>
      <c r="CC192" s="1121"/>
      <c r="CD192" s="1121"/>
      <c r="CE192" s="1121"/>
      <c r="CF192" s="1121"/>
      <c r="CG192" s="1121"/>
      <c r="CH192" s="1121"/>
      <c r="CI192" s="1121"/>
      <c r="CJ192" s="1121"/>
      <c r="CK192" s="1121"/>
      <c r="CL192" s="1121"/>
      <c r="CM192" s="1121"/>
      <c r="CN192" s="1121"/>
      <c r="CO192" s="1121"/>
      <c r="CP192" s="1121"/>
      <c r="CQ192" s="1121"/>
      <c r="CR192" s="1121"/>
      <c r="CS192" s="1121"/>
      <c r="CT192" s="1121"/>
      <c r="CU192" s="1121"/>
      <c r="CV192" s="1121"/>
      <c r="CW192" s="1121"/>
      <c r="CX192" s="1121"/>
      <c r="CY192" s="1121"/>
      <c r="CZ192" s="1121"/>
      <c r="DA192" s="1121"/>
      <c r="DB192" s="1121"/>
      <c r="DC192" s="1121"/>
      <c r="DD192" s="1121"/>
      <c r="DE192" s="1121"/>
      <c r="DF192" s="1121"/>
      <c r="DG192" s="1121"/>
      <c r="DH192" s="1121"/>
      <c r="DI192" s="1121"/>
      <c r="DJ192" s="1121"/>
      <c r="DK192" s="1121"/>
      <c r="DL192" s="970"/>
      <c r="DM192" s="981"/>
      <c r="DN192" s="968"/>
      <c r="DO192" s="966"/>
      <c r="DP192" s="963"/>
      <c r="DQ192" s="976"/>
      <c r="DR192" s="977">
        <f>COUNTIFS(L195:L214,$EP$13,DM195:DM214,$EL$14)</f>
        <v>0</v>
      </c>
      <c r="DS192" s="977">
        <f>SUM(DQ195:DS195)</f>
        <v>0</v>
      </c>
      <c r="DT192" s="978">
        <f>COUNTIFS(L195:L214,$EP$15,DM195:DM214,$EL$14)</f>
        <v>0</v>
      </c>
      <c r="DU192" s="1694">
        <f>COUNTIFS(M195:M214,$EP$13,DM195:DM214,$EL$14)</f>
        <v>0</v>
      </c>
      <c r="DV192" s="1695"/>
      <c r="DW192" s="977">
        <f>SUM(DU195:DW195)</f>
        <v>0</v>
      </c>
      <c r="DX192" s="978">
        <f>COUNTIFS(M195:M214,$EP$15,DM195:DM214,$EL$14)</f>
        <v>0</v>
      </c>
      <c r="DY192" s="1694">
        <f>COUNTIFS($N195:$N214,$EP$13,$DM195:$DM214,$EL$14)</f>
        <v>0</v>
      </c>
      <c r="DZ192" s="1695"/>
      <c r="EA192" s="977">
        <f t="shared" ref="EA192" si="138">SUM(DY195:EA195)</f>
        <v>0</v>
      </c>
      <c r="EB192" s="978">
        <f>COUNTIFS($N195:$N214,$EP$15,$DM195:$DM214,$EL$14)</f>
        <v>0</v>
      </c>
      <c r="EC192" s="1694">
        <f>COUNTIFS($O195:$O214,$EP$13,$DM195:$DM214,$EL$14)</f>
        <v>0</v>
      </c>
      <c r="ED192" s="1695"/>
      <c r="EE192" s="977">
        <f>SUM(EC195:EE195)</f>
        <v>0</v>
      </c>
      <c r="EF192" s="978">
        <f>COUNTIFS($O195:$O214,$EP$15,$DM195:$DM214,$EL$14)</f>
        <v>0</v>
      </c>
      <c r="EG192" s="1694">
        <f>COUNTIFS($P195:$P214,$EP$13,$DM195:$DM214,$EL$14)</f>
        <v>0</v>
      </c>
      <c r="EH192" s="1695"/>
      <c r="EI192" s="977">
        <f>SUM(EG195:EI195)</f>
        <v>0</v>
      </c>
      <c r="EJ192" s="978">
        <f>COUNTIFS($O195:$O214,$EP$15,$DM195:$DM214,$EL$14)</f>
        <v>0</v>
      </c>
      <c r="EK192" s="980"/>
      <c r="EL192" s="968"/>
      <c r="EM192" s="968"/>
      <c r="EN192" s="971"/>
      <c r="EO192" s="971"/>
      <c r="EP192" s="975"/>
      <c r="EQ192" s="971"/>
      <c r="ER192" s="966"/>
      <c r="ES192" s="966"/>
      <c r="ET192" s="966"/>
      <c r="EU192" s="1020"/>
      <c r="EV192" s="1020"/>
    </row>
    <row r="193" spans="4:151" s="967" customFormat="1" ht="51" customHeight="1">
      <c r="D193" s="1732" t="s">
        <v>36</v>
      </c>
      <c r="E193" s="1734" t="s">
        <v>146</v>
      </c>
      <c r="F193" s="1735"/>
      <c r="G193" s="1736"/>
      <c r="H193" s="1740" t="s">
        <v>37</v>
      </c>
      <c r="I193" s="1742" t="s">
        <v>38</v>
      </c>
      <c r="J193" s="1744" t="s">
        <v>838</v>
      </c>
      <c r="K193" s="1745"/>
      <c r="L193" s="1184" t="s">
        <v>822</v>
      </c>
      <c r="M193" s="1185" t="s">
        <v>823</v>
      </c>
      <c r="N193" s="1185" t="s">
        <v>824</v>
      </c>
      <c r="O193" s="1185" t="s">
        <v>825</v>
      </c>
      <c r="P193" s="1186" t="s">
        <v>826</v>
      </c>
      <c r="Q193" s="1748" t="s">
        <v>751</v>
      </c>
      <c r="R193" s="1748" t="s">
        <v>366</v>
      </c>
      <c r="S193" s="1750" t="s">
        <v>821</v>
      </c>
      <c r="T193" s="1022"/>
      <c r="U193" s="1701"/>
      <c r="V193" s="1184" t="s">
        <v>822</v>
      </c>
      <c r="W193" s="1185" t="s">
        <v>823</v>
      </c>
      <c r="X193" s="1185" t="s">
        <v>824</v>
      </c>
      <c r="Y193" s="1185" t="s">
        <v>825</v>
      </c>
      <c r="Z193" s="1187" t="s">
        <v>826</v>
      </c>
      <c r="AA193" s="966"/>
      <c r="AB193" s="966"/>
      <c r="AC193" s="966"/>
      <c r="AD193" s="966"/>
      <c r="AE193" s="966"/>
      <c r="AF193" s="966"/>
      <c r="AG193" s="966"/>
      <c r="AH193" s="966"/>
      <c r="AI193" s="966"/>
      <c r="AJ193" s="966"/>
      <c r="AK193" s="966"/>
      <c r="AL193" s="966"/>
      <c r="AM193" s="966"/>
      <c r="AN193" s="966"/>
      <c r="AO193" s="966"/>
      <c r="AP193" s="966"/>
      <c r="AQ193" s="966"/>
      <c r="AR193" s="966"/>
      <c r="AS193" s="966"/>
      <c r="AT193" s="966"/>
      <c r="AU193" s="966"/>
      <c r="AV193" s="966"/>
      <c r="AW193" s="966"/>
      <c r="AX193" s="966"/>
      <c r="AY193" s="966"/>
      <c r="AZ193" s="966"/>
      <c r="BA193" s="966"/>
      <c r="BB193" s="966"/>
      <c r="BC193" s="966"/>
      <c r="BD193" s="966"/>
      <c r="BE193" s="966"/>
      <c r="BF193" s="966"/>
      <c r="BG193" s="966"/>
      <c r="BH193" s="966"/>
      <c r="BI193" s="966"/>
      <c r="BJ193" s="966"/>
      <c r="BK193" s="966"/>
      <c r="BL193" s="966"/>
      <c r="BM193" s="966"/>
      <c r="BN193" s="966"/>
      <c r="BO193" s="966"/>
      <c r="BP193" s="966"/>
      <c r="BQ193" s="966"/>
      <c r="BR193" s="966"/>
      <c r="BS193" s="966"/>
      <c r="BT193" s="966"/>
      <c r="BU193" s="966"/>
      <c r="BV193" s="966"/>
      <c r="BW193" s="966"/>
      <c r="BX193" s="966"/>
      <c r="BY193" s="966"/>
      <c r="BZ193" s="966"/>
      <c r="CA193" s="966"/>
      <c r="CB193" s="966"/>
      <c r="CC193" s="966"/>
      <c r="CD193" s="966"/>
      <c r="CE193" s="966"/>
      <c r="CF193" s="966"/>
      <c r="CG193" s="966"/>
      <c r="CH193" s="966"/>
      <c r="CI193" s="966"/>
      <c r="CJ193" s="966"/>
      <c r="CK193" s="966"/>
      <c r="CL193" s="966"/>
      <c r="CM193" s="966"/>
      <c r="CN193" s="966"/>
      <c r="CO193" s="966"/>
      <c r="CP193" s="966"/>
      <c r="CQ193" s="966"/>
      <c r="CR193" s="966"/>
      <c r="CS193" s="966"/>
      <c r="CT193" s="966"/>
      <c r="CU193" s="966"/>
      <c r="CV193" s="966"/>
      <c r="CW193" s="966"/>
      <c r="CX193" s="966"/>
      <c r="CY193" s="966"/>
      <c r="CZ193" s="966"/>
      <c r="DA193" s="966"/>
      <c r="DB193" s="966"/>
      <c r="DC193" s="966"/>
      <c r="DD193" s="966"/>
      <c r="DE193" s="966"/>
      <c r="DF193" s="966"/>
      <c r="DG193" s="966"/>
      <c r="DH193" s="966"/>
      <c r="DI193" s="966"/>
      <c r="DJ193" s="966"/>
      <c r="DK193" s="966"/>
      <c r="DL193" s="966"/>
      <c r="DM193" s="962" t="e">
        <f>#REF!</f>
        <v>#REF!</v>
      </c>
      <c r="DN193" s="964"/>
      <c r="DO193" s="975"/>
      <c r="DP193" s="964"/>
      <c r="DQ193" s="987" t="s">
        <v>362</v>
      </c>
      <c r="DR193" s="1021" t="s">
        <v>361</v>
      </c>
      <c r="DS193" s="966" t="s">
        <v>350</v>
      </c>
      <c r="DT193" s="988" t="s">
        <v>363</v>
      </c>
      <c r="DU193" s="987" t="s">
        <v>362</v>
      </c>
      <c r="DV193" s="1021" t="s">
        <v>361</v>
      </c>
      <c r="DW193" s="966" t="s">
        <v>350</v>
      </c>
      <c r="DX193" s="988" t="s">
        <v>363</v>
      </c>
      <c r="DY193" s="982" t="s">
        <v>362</v>
      </c>
      <c r="DZ193" s="983" t="s">
        <v>361</v>
      </c>
      <c r="EA193" s="984" t="s">
        <v>350</v>
      </c>
      <c r="EB193" s="985" t="s">
        <v>363</v>
      </c>
      <c r="EC193" s="982" t="s">
        <v>362</v>
      </c>
      <c r="ED193" s="983" t="s">
        <v>361</v>
      </c>
      <c r="EE193" s="984" t="s">
        <v>350</v>
      </c>
      <c r="EF193" s="985" t="s">
        <v>363</v>
      </c>
      <c r="EG193" s="982" t="s">
        <v>362</v>
      </c>
      <c r="EH193" s="983" t="s">
        <v>361</v>
      </c>
      <c r="EI193" s="984" t="s">
        <v>350</v>
      </c>
      <c r="EJ193" s="985" t="s">
        <v>363</v>
      </c>
      <c r="EK193" s="980"/>
      <c r="EL193" s="981" t="s">
        <v>325</v>
      </c>
      <c r="EM193" s="964"/>
      <c r="EN193" s="989">
        <f>COUNTIFS(J195:J214,$EL$20,K195:K214,"&lt;5",H195:H214,$EP$14)</f>
        <v>0</v>
      </c>
      <c r="EO193" s="989">
        <f>COUNTIFS(J193:J214,$EL$20,K193:K214,"&lt;5",I193:I214,$DS$14)</f>
        <v>0</v>
      </c>
      <c r="EP193" s="963"/>
      <c r="EQ193" s="964"/>
      <c r="ER193" s="966"/>
      <c r="ES193" s="966"/>
      <c r="ET193" s="989"/>
      <c r="EU193" s="1020"/>
    </row>
    <row r="194" spans="4:151" s="967" customFormat="1" ht="51" customHeight="1">
      <c r="D194" s="1733"/>
      <c r="E194" s="1737"/>
      <c r="F194" s="1738"/>
      <c r="G194" s="1739"/>
      <c r="H194" s="1741"/>
      <c r="I194" s="1743"/>
      <c r="J194" s="1746"/>
      <c r="K194" s="1747"/>
      <c r="L194" s="1371">
        <f>$L166</f>
        <v>45991</v>
      </c>
      <c r="M194" s="1372">
        <f>$M166</f>
        <v>45992</v>
      </c>
      <c r="N194" s="1372">
        <f>$N166</f>
        <v>45993</v>
      </c>
      <c r="O194" s="1372">
        <f>$O166</f>
        <v>45994</v>
      </c>
      <c r="P194" s="1372">
        <f>$P166</f>
        <v>45995</v>
      </c>
      <c r="Q194" s="1749"/>
      <c r="R194" s="1749"/>
      <c r="S194" s="1751"/>
      <c r="T194" s="1126"/>
      <c r="U194" s="1702"/>
      <c r="V194" s="1371">
        <f>L194</f>
        <v>45991</v>
      </c>
      <c r="W194" s="1372">
        <f>M194</f>
        <v>45992</v>
      </c>
      <c r="X194" s="1372">
        <f t="shared" ref="X194:Z194" si="139">N194</f>
        <v>45993</v>
      </c>
      <c r="Y194" s="1372">
        <f t="shared" si="139"/>
        <v>45994</v>
      </c>
      <c r="Z194" s="1373">
        <f t="shared" si="139"/>
        <v>45995</v>
      </c>
      <c r="AA194" s="966"/>
      <c r="AB194" s="966"/>
      <c r="AC194" s="966"/>
      <c r="AD194" s="966"/>
      <c r="AE194" s="966"/>
      <c r="AF194" s="966"/>
      <c r="AG194" s="966"/>
      <c r="AH194" s="966"/>
      <c r="AI194" s="966"/>
      <c r="AJ194" s="966"/>
      <c r="AK194" s="966"/>
      <c r="AL194" s="966"/>
      <c r="AM194" s="966"/>
      <c r="AN194" s="966"/>
      <c r="AO194" s="966"/>
      <c r="AP194" s="966"/>
      <c r="AQ194" s="966"/>
      <c r="AR194" s="966"/>
      <c r="AS194" s="966"/>
      <c r="AT194" s="966"/>
      <c r="AU194" s="966"/>
      <c r="AV194" s="966"/>
      <c r="AW194" s="966"/>
      <c r="AX194" s="966"/>
      <c r="AY194" s="966"/>
      <c r="AZ194" s="966"/>
      <c r="BA194" s="966"/>
      <c r="BB194" s="966"/>
      <c r="BC194" s="966"/>
      <c r="BD194" s="966"/>
      <c r="BE194" s="966"/>
      <c r="BF194" s="966"/>
      <c r="BG194" s="966"/>
      <c r="BH194" s="966"/>
      <c r="BI194" s="966"/>
      <c r="BJ194" s="966"/>
      <c r="BK194" s="966"/>
      <c r="BL194" s="966"/>
      <c r="BM194" s="966"/>
      <c r="BN194" s="966"/>
      <c r="BO194" s="966"/>
      <c r="BP194" s="966"/>
      <c r="BQ194" s="966"/>
      <c r="BR194" s="966"/>
      <c r="BS194" s="966"/>
      <c r="BT194" s="966"/>
      <c r="BU194" s="966"/>
      <c r="BV194" s="966"/>
      <c r="BW194" s="966"/>
      <c r="BX194" s="966"/>
      <c r="BY194" s="966"/>
      <c r="BZ194" s="966"/>
      <c r="CA194" s="966"/>
      <c r="CB194" s="966"/>
      <c r="CC194" s="966"/>
      <c r="CD194" s="966"/>
      <c r="CE194" s="966"/>
      <c r="CF194" s="966"/>
      <c r="CG194" s="966"/>
      <c r="CH194" s="966"/>
      <c r="CI194" s="966"/>
      <c r="CJ194" s="966"/>
      <c r="CK194" s="966"/>
      <c r="CL194" s="966"/>
      <c r="CM194" s="966"/>
      <c r="CN194" s="966"/>
      <c r="CO194" s="966"/>
      <c r="CP194" s="966"/>
      <c r="CQ194" s="966"/>
      <c r="CR194" s="966"/>
      <c r="CS194" s="966"/>
      <c r="CT194" s="966"/>
      <c r="CU194" s="966"/>
      <c r="CV194" s="966"/>
      <c r="CW194" s="966"/>
      <c r="CX194" s="966"/>
      <c r="CY194" s="966"/>
      <c r="CZ194" s="966"/>
      <c r="DA194" s="966"/>
      <c r="DB194" s="966"/>
      <c r="DC194" s="966"/>
      <c r="DD194" s="966"/>
      <c r="DE194" s="966"/>
      <c r="DF194" s="966"/>
      <c r="DG194" s="966"/>
      <c r="DH194" s="966"/>
      <c r="DI194" s="966"/>
      <c r="DJ194" s="966"/>
      <c r="DK194" s="966"/>
      <c r="DL194" s="966"/>
      <c r="DM194" s="962"/>
      <c r="DN194" s="964"/>
      <c r="DO194" s="975"/>
      <c r="DP194" s="964"/>
      <c r="DQ194" s="987"/>
      <c r="DR194" s="1021"/>
      <c r="DS194" s="966"/>
      <c r="DT194" s="988"/>
      <c r="DU194" s="987"/>
      <c r="DV194" s="1021"/>
      <c r="DW194" s="966"/>
      <c r="DX194" s="988"/>
      <c r="DY194" s="987"/>
      <c r="DZ194" s="1021"/>
      <c r="EA194" s="966"/>
      <c r="EB194" s="988"/>
      <c r="EC194" s="987"/>
      <c r="ED194" s="1021"/>
      <c r="EE194" s="966"/>
      <c r="EF194" s="988"/>
      <c r="EG194" s="987"/>
      <c r="EH194" s="1021"/>
      <c r="EI194" s="966"/>
      <c r="EJ194" s="988"/>
      <c r="EK194" s="980"/>
      <c r="EL194" s="981"/>
      <c r="EM194" s="964"/>
      <c r="EN194" s="989"/>
      <c r="EO194" s="989"/>
      <c r="EP194" s="963"/>
      <c r="EQ194" s="964"/>
      <c r="ER194" s="966"/>
      <c r="ES194" s="966"/>
      <c r="ET194" s="989"/>
      <c r="EU194" s="1020"/>
    </row>
    <row r="195" spans="4:151" s="967" customFormat="1" ht="51" customHeight="1">
      <c r="D195" s="1127">
        <v>1</v>
      </c>
      <c r="E195" s="1696"/>
      <c r="F195" s="1697"/>
      <c r="G195" s="1698"/>
      <c r="H195" s="1128"/>
      <c r="I195" s="1136"/>
      <c r="J195" s="1129"/>
      <c r="K195" s="1137"/>
      <c r="L195" s="1128"/>
      <c r="M195" s="1128"/>
      <c r="N195" s="1128"/>
      <c r="O195" s="1128"/>
      <c r="P195" s="1128"/>
      <c r="Q195" s="1259"/>
      <c r="R195" s="1272"/>
      <c r="S195" s="1261"/>
      <c r="T195" s="1130"/>
      <c r="U195" s="1127">
        <v>1</v>
      </c>
      <c r="V195" s="1128"/>
      <c r="W195" s="1128"/>
      <c r="X195" s="1128"/>
      <c r="Y195" s="1128"/>
      <c r="Z195" s="1131"/>
      <c r="AA195" s="1130"/>
      <c r="AB195" s="1130"/>
      <c r="AC195" s="1130"/>
      <c r="AD195" s="1130"/>
      <c r="AE195" s="1130"/>
      <c r="AF195" s="1130"/>
      <c r="AG195" s="1130"/>
      <c r="AH195" s="1130"/>
      <c r="AI195" s="1130"/>
      <c r="AJ195" s="1130"/>
      <c r="AK195" s="1130"/>
      <c r="AL195" s="1130"/>
      <c r="AM195" s="1130"/>
      <c r="AN195" s="1130"/>
      <c r="AO195" s="1130"/>
      <c r="AP195" s="1130"/>
      <c r="AQ195" s="1130"/>
      <c r="AR195" s="1130"/>
      <c r="AS195" s="1130"/>
      <c r="AT195" s="1130"/>
      <c r="AU195" s="1130"/>
      <c r="AV195" s="1130"/>
      <c r="AW195" s="1130"/>
      <c r="AX195" s="1130"/>
      <c r="AY195" s="1130"/>
      <c r="AZ195" s="1130"/>
      <c r="BA195" s="1130"/>
      <c r="BB195" s="1130"/>
      <c r="BC195" s="1130"/>
      <c r="BD195" s="1130"/>
      <c r="BE195" s="1130"/>
      <c r="BF195" s="1130"/>
      <c r="BG195" s="1130"/>
      <c r="BH195" s="1130"/>
      <c r="BI195" s="1130"/>
      <c r="BJ195" s="1130"/>
      <c r="BK195" s="1130"/>
      <c r="BL195" s="1130"/>
      <c r="BM195" s="1130"/>
      <c r="BN195" s="1130"/>
      <c r="BO195" s="1130"/>
      <c r="BP195" s="1130"/>
      <c r="BQ195" s="1130"/>
      <c r="BR195" s="1130"/>
      <c r="BS195" s="1130"/>
      <c r="BT195" s="1130"/>
      <c r="BU195" s="1130"/>
      <c r="BV195" s="1130"/>
      <c r="BW195" s="1130"/>
      <c r="BX195" s="1130"/>
      <c r="BY195" s="1130"/>
      <c r="BZ195" s="1130"/>
      <c r="CA195" s="1130"/>
      <c r="CB195" s="1130"/>
      <c r="CC195" s="1130"/>
      <c r="CD195" s="1130"/>
      <c r="CE195" s="1130"/>
      <c r="CF195" s="1130"/>
      <c r="CG195" s="1130"/>
      <c r="CH195" s="1130"/>
      <c r="CI195" s="1130"/>
      <c r="CJ195" s="1130"/>
      <c r="CK195" s="1130"/>
      <c r="CL195" s="1130"/>
      <c r="CM195" s="1130"/>
      <c r="CN195" s="1130"/>
      <c r="CO195" s="1130"/>
      <c r="CP195" s="1130"/>
      <c r="CQ195" s="1130"/>
      <c r="CR195" s="1130"/>
      <c r="CS195" s="1130"/>
      <c r="CT195" s="1130"/>
      <c r="CU195" s="1130"/>
      <c r="CV195" s="1130"/>
      <c r="CW195" s="1130"/>
      <c r="CX195" s="1130"/>
      <c r="CY195" s="1130"/>
      <c r="CZ195" s="1130"/>
      <c r="DA195" s="1130"/>
      <c r="DB195" s="1130"/>
      <c r="DC195" s="1130"/>
      <c r="DD195" s="1130"/>
      <c r="DE195" s="1130"/>
      <c r="DF195" s="1130"/>
      <c r="DG195" s="1130"/>
      <c r="DH195" s="1130"/>
      <c r="DI195" s="1130"/>
      <c r="DJ195" s="1130"/>
      <c r="DK195" s="1130"/>
      <c r="DL195" s="966"/>
      <c r="DM195" s="986">
        <f>$F$191</f>
        <v>0</v>
      </c>
      <c r="DN195" s="966">
        <f t="shared" ref="DN195:DN214" si="140">H195</f>
        <v>0</v>
      </c>
      <c r="DO195" s="963">
        <f t="shared" ref="DO195:DO214" si="141">I195</f>
        <v>0</v>
      </c>
      <c r="DP195" s="966" t="e">
        <f t="array" ref="DP195">INDEX($DP$14:$DS$21,MATCH(DM195&amp;DN195&amp;DO195,$DP$14:$DP$21&amp;$DQ$14:$DQ$21&amp;$DR$14:$DR$21,0),4)</f>
        <v>#N/A</v>
      </c>
      <c r="DQ195" s="979">
        <f>COUNTIFS(L195:L214,$EP$13,DM195:DM214,$EL$14,Q195:Q214,$ER$7)-DQ196-DQ197</f>
        <v>0</v>
      </c>
      <c r="DR195" s="977">
        <f>COUNTIFS(L195:L214,$EP$13,DM195:DM214,$EL$14)-DQ195-DQ196-DR196-DR197-DQ197</f>
        <v>0</v>
      </c>
      <c r="DS195" s="977">
        <f>COUNTIFS(L195:L214,$EP$15,DM195:DM214,$EL$14,Q195:Q214,$ER$7)-DS196-DS197</f>
        <v>0</v>
      </c>
      <c r="DT195" s="978">
        <f>DT192-DS196-DS197-DS195-DT196-DT197</f>
        <v>0</v>
      </c>
      <c r="DU195" s="979">
        <f>COUNTIFS(M195:M214,$EP$13,DM195:DM214,$EL$14,Q195:Q214,$ER$7)-DU196-DU197</f>
        <v>0</v>
      </c>
      <c r="DV195" s="977">
        <f>COUNTIFS(M195:M214,$EP$13,DM195:DM214,$EL$14)-DU195-DU196-DU197-DV197-DV196</f>
        <v>0</v>
      </c>
      <c r="DW195" s="977">
        <f>COUNTIFS(M195:M214,$EP$15,DM195:DM214,$EL$14,Q195:Q214,$ER$7)-DW196-DW197</f>
        <v>0</v>
      </c>
      <c r="DX195" s="978">
        <f>DX192-DW196-DW197-DW195-DX196-DX197</f>
        <v>0</v>
      </c>
      <c r="DY195" s="987">
        <f>COUNTIFS($N195:$N214,$EP$13,$DM195:$DM214,$EL$14,$Q195:$Q214,$ER$7)-DY196-DY197</f>
        <v>0</v>
      </c>
      <c r="DZ195" s="966">
        <f>COUNTIFS($N195:$N214,$EP$13,$DM195:$DM214,$EL$14)-DY195-DY196-DY197-DZ197-DZ196</f>
        <v>0</v>
      </c>
      <c r="EA195" s="966">
        <f>COUNTIFS($N195:$N214,$EP$15,$DM195:$DM214,$EL$14,$Q195:$Q214,$ER$7)-EA196-EA197</f>
        <v>0</v>
      </c>
      <c r="EB195" s="988">
        <f t="shared" ref="EB195" si="142">EB192-EA196-EA197-EA195-EB196-EB197</f>
        <v>0</v>
      </c>
      <c r="EC195" s="987">
        <f>COUNTIFS($O195:$O214,$EP$13,$DM195:$DM214,$EL$14,$Q195:$Q214,$ER$7)-EC196-EC197</f>
        <v>0</v>
      </c>
      <c r="ED195" s="966">
        <f>COUNTIFS($O195:$O214,$EP$13,$DM195:$DM214,$EL$14)-EC195-EC196-EC197-ED197-ED196</f>
        <v>0</v>
      </c>
      <c r="EE195" s="966">
        <f>COUNTIFS($O195:$O214,$EP$15,$DM195:$DM214,$EL$14,$Q195:$Q214,$ER$7)-EE196-EE197</f>
        <v>0</v>
      </c>
      <c r="EF195" s="988">
        <f>EF192-EE196-EE197-EE195-EF196-EF197</f>
        <v>0</v>
      </c>
      <c r="EG195" s="987">
        <f>COUNTIFS($P195:$P214,$EP$13,$DM195:$DM214,$EL$14,$Q195:$Q214,$ER$7)-EG196-EG197</f>
        <v>0</v>
      </c>
      <c r="EH195" s="966">
        <f>COUNTIFS($P195:$P214,$EP$13,$DM195:$DM214,$EL$14)-EG195-EG196-EG197-EH197-EH196</f>
        <v>0</v>
      </c>
      <c r="EI195" s="966">
        <f>COUNTIFS($P195:$P214,$EP$15,$DM195:$DM214,$EL$14,$Q195:$Q214,$ER$7)-EI196-EI197</f>
        <v>0</v>
      </c>
      <c r="EJ195" s="988">
        <f>EJ192-EI196-EI197-EI195-EJ196-EJ197</f>
        <v>0</v>
      </c>
      <c r="EK195" s="980"/>
      <c r="EL195" s="981" t="s">
        <v>326</v>
      </c>
      <c r="EM195" s="964"/>
      <c r="EN195" s="989">
        <f>COUNTIFS(J195:J214,$EL$20,K195:K214,"&gt;4",H195:H214,$EP$14)</f>
        <v>0</v>
      </c>
      <c r="EO195" s="989">
        <f>COUNTIFS(J195:J214,$EL$20,K195:K214,"&gt;4",I195:I214,$DS$14)</f>
        <v>0</v>
      </c>
      <c r="EP195" s="963"/>
      <c r="EQ195" s="964"/>
      <c r="ER195" s="964"/>
      <c r="ES195" s="964"/>
      <c r="ET195" s="964"/>
    </row>
    <row r="196" spans="4:151" s="990" customFormat="1" ht="51" customHeight="1">
      <c r="D196" s="1132">
        <v>2</v>
      </c>
      <c r="E196" s="1696"/>
      <c r="F196" s="1697"/>
      <c r="G196" s="1698"/>
      <c r="H196" s="1128"/>
      <c r="I196" s="1136"/>
      <c r="J196" s="1129"/>
      <c r="K196" s="1137"/>
      <c r="L196" s="1128"/>
      <c r="M196" s="1128"/>
      <c r="N196" s="1128"/>
      <c r="O196" s="1128"/>
      <c r="P196" s="1128"/>
      <c r="Q196" s="1259"/>
      <c r="R196" s="1273"/>
      <c r="S196" s="1262"/>
      <c r="T196" s="1130"/>
      <c r="U196" s="1132">
        <v>2</v>
      </c>
      <c r="V196" s="1128"/>
      <c r="W196" s="1128"/>
      <c r="X196" s="1128"/>
      <c r="Y196" s="1128"/>
      <c r="Z196" s="1131"/>
      <c r="AA196" s="1130"/>
      <c r="AB196" s="1130"/>
      <c r="AC196" s="1130"/>
      <c r="AD196" s="1130"/>
      <c r="AE196" s="1130"/>
      <c r="AF196" s="1130"/>
      <c r="AG196" s="1130"/>
      <c r="AH196" s="1130"/>
      <c r="AI196" s="1130"/>
      <c r="AJ196" s="1130"/>
      <c r="AK196" s="1130"/>
      <c r="AL196" s="1130"/>
      <c r="AM196" s="1130"/>
      <c r="AN196" s="1130"/>
      <c r="AO196" s="1130"/>
      <c r="AP196" s="1130"/>
      <c r="AQ196" s="1130"/>
      <c r="AR196" s="1130"/>
      <c r="AS196" s="1130"/>
      <c r="AT196" s="1130"/>
      <c r="AU196" s="1130"/>
      <c r="AV196" s="1130"/>
      <c r="AW196" s="1130"/>
      <c r="AX196" s="1130"/>
      <c r="AY196" s="1130"/>
      <c r="AZ196" s="1130"/>
      <c r="BA196" s="1130"/>
      <c r="BB196" s="1130"/>
      <c r="BC196" s="1130"/>
      <c r="BD196" s="1130"/>
      <c r="BE196" s="1130"/>
      <c r="BF196" s="1130"/>
      <c r="BG196" s="1130"/>
      <c r="BH196" s="1130"/>
      <c r="BI196" s="1130"/>
      <c r="BJ196" s="1130"/>
      <c r="BK196" s="1130"/>
      <c r="BL196" s="1130"/>
      <c r="BM196" s="1130"/>
      <c r="BN196" s="1130"/>
      <c r="BO196" s="1130"/>
      <c r="BP196" s="1130"/>
      <c r="BQ196" s="1130"/>
      <c r="BR196" s="1130"/>
      <c r="BS196" s="1130"/>
      <c r="BT196" s="1130"/>
      <c r="BU196" s="1130"/>
      <c r="BV196" s="1130"/>
      <c r="BW196" s="1130"/>
      <c r="BX196" s="1130"/>
      <c r="BY196" s="1130"/>
      <c r="BZ196" s="1130"/>
      <c r="CA196" s="1130"/>
      <c r="CB196" s="1130"/>
      <c r="CC196" s="1130"/>
      <c r="CD196" s="1130"/>
      <c r="CE196" s="1130"/>
      <c r="CF196" s="1130"/>
      <c r="CG196" s="1130"/>
      <c r="CH196" s="1130"/>
      <c r="CI196" s="1130"/>
      <c r="CJ196" s="1130"/>
      <c r="CK196" s="1130"/>
      <c r="CL196" s="1130"/>
      <c r="CM196" s="1130"/>
      <c r="CN196" s="1130"/>
      <c r="CO196" s="1130"/>
      <c r="CP196" s="1130"/>
      <c r="CQ196" s="1130"/>
      <c r="CR196" s="1130"/>
      <c r="CS196" s="1130"/>
      <c r="CT196" s="1130"/>
      <c r="CU196" s="1130"/>
      <c r="CV196" s="1130"/>
      <c r="CW196" s="1130"/>
      <c r="CX196" s="1130"/>
      <c r="CY196" s="1130"/>
      <c r="CZ196" s="1130"/>
      <c r="DA196" s="1130"/>
      <c r="DB196" s="1130"/>
      <c r="DC196" s="1130"/>
      <c r="DD196" s="1130"/>
      <c r="DE196" s="1130"/>
      <c r="DF196" s="1130"/>
      <c r="DG196" s="1130"/>
      <c r="DH196" s="1130"/>
      <c r="DI196" s="1130"/>
      <c r="DJ196" s="1130"/>
      <c r="DK196" s="1130"/>
      <c r="DL196" s="966"/>
      <c r="DM196" s="986">
        <f t="shared" ref="DM196:DM214" si="143">$F$191</f>
        <v>0</v>
      </c>
      <c r="DN196" s="966">
        <f t="shared" si="140"/>
        <v>0</v>
      </c>
      <c r="DO196" s="963">
        <f t="shared" si="141"/>
        <v>0</v>
      </c>
      <c r="DP196" s="966" t="e">
        <f t="array" ref="DP196">INDEX($DP$14:$DS$21,MATCH(DM196&amp;DN196&amp;DO196,$DP$14:$DP$21&amp;$DQ$14:$DQ$21&amp;$DR$14:$DR$21,0),4)</f>
        <v>#N/A</v>
      </c>
      <c r="DQ196" s="1133">
        <f>COUNTIFS(L195:L214,$EO$13,DM195:DM214,$EL$14,R195:R214,$EP$7,Q195:Q214,$ER$7)</f>
        <v>0</v>
      </c>
      <c r="DR196" s="1134">
        <f>COUNTIFS(L195:L214,$EP$13,DM195:DM214,$EL$14,R195:R214,$EP$7)-DQ196</f>
        <v>0</v>
      </c>
      <c r="DS196" s="1134">
        <f>COUNTIFS(L195:L214,$EO$14,DM195:DM214,$EL$14,R195:R214,$EP$7,Q195:Q214,$ER$7)</f>
        <v>0</v>
      </c>
      <c r="DT196" s="1135">
        <f>COUNTIFS(L195:L214,$EO$14,DM195:DM214,$EL$14,R195:R214,$EP$7)-DS196</f>
        <v>0</v>
      </c>
      <c r="DU196" s="1133">
        <f>COUNTIFS(M195:M214,$EP$13,DM195:DM214,$EL$14,R195:R214,$EP$7,Q195:Q214,$ER$7)</f>
        <v>0</v>
      </c>
      <c r="DV196" s="1134">
        <f>COUNTIFS(M195:M214,$EP$13,DM195:DM214,$EL$14,R195:R214,$EP$7)-DU196</f>
        <v>0</v>
      </c>
      <c r="DW196" s="1134">
        <f>COUNTIFS(M195:M214,$EO$14,DM195:DM214,$EL$14,R195:R214,$EP$7,Q195:Q214,$ER$7)</f>
        <v>0</v>
      </c>
      <c r="DX196" s="1135">
        <f>COUNTIFS(M195:M214,$EO$14,DM195:DM214,$EL$14,R195:R214,$EP$7)-DW196</f>
        <v>0</v>
      </c>
      <c r="DY196" s="1133">
        <f>COUNTIFS($N195:$N214,$EP$13,$DM195:$DM214,$EL$14,$R195:$R214,$EP$7,$Q195:$Q214,$ER$7)</f>
        <v>0</v>
      </c>
      <c r="DZ196" s="1134">
        <f>COUNTIFS($N195:$N214,$EP$13,$DM195:$DM214,$EL$14,$R195:$R214,$EP$7)-DY196</f>
        <v>0</v>
      </c>
      <c r="EA196" s="1134">
        <f>COUNTIFS($N195:$N214,$EO$14,$DM195:$DM214,$EL$14,$R195:$R214,$EP$7,$Q195:$Q214,$ER$7)</f>
        <v>0</v>
      </c>
      <c r="EB196" s="1135">
        <f>COUNTIFS($N195:$N214,$EO$14,$DM195:$DM214,$EL$14,$R195:$R214,$EP$7)-EA196</f>
        <v>0</v>
      </c>
      <c r="EC196" s="1133">
        <f>COUNTIFS($O195:$O214,$EP$13,$DM195:$DM214,$EL$14,$R195:$R214,$EP$7,$Q195:$Q214,$ER$7)</f>
        <v>0</v>
      </c>
      <c r="ED196" s="1134">
        <f>COUNTIFS($O195:$O214,$EP$13,$DM195:$DM214,$EL$14,$R195:$R214,$EP$7)-EC196</f>
        <v>0</v>
      </c>
      <c r="EE196" s="1134">
        <f>COUNTIFS($O195:$O214,$EO$14,$DM195:$DM214,$EL$14,$R195:$R214,$EP$7,$Q195:$Q214,$ER$7)</f>
        <v>0</v>
      </c>
      <c r="EF196" s="1135">
        <f>COUNTIFS($O195:$O214,$EO$14,$DM195:$DM214,$EL$14,$R195:$R214,$EP$7)-EE196</f>
        <v>0</v>
      </c>
      <c r="EG196" s="1133">
        <f>COUNTIFS($P195:$P214,$EP$13,$DM195:$DM214,$EL$14,$R195:$R214,$EP$7,$Q195:$Q214,$ER$7)</f>
        <v>0</v>
      </c>
      <c r="EH196" s="1134">
        <f>COUNTIFS($P195:$P214,$EP$13,$DM195:$DM214,$EL$14,$R195:$R214,$EP$7)-EG196</f>
        <v>0</v>
      </c>
      <c r="EI196" s="1134">
        <f>COUNTIFS($P195:$P214,$EO$14,$DM195:$DM214,$EL$14,$R195:$R214,$EP$7,$Q195:$Q214,$ER$7)</f>
        <v>0</v>
      </c>
      <c r="EJ196" s="1135">
        <f>COUNTIFS($P195:$P214,$EO$14,$DM195:$DM214,$EL$14,$R195:$R214,$EP$7)-EI196</f>
        <v>0</v>
      </c>
      <c r="EK196" s="980" t="s">
        <v>749</v>
      </c>
      <c r="EL196" s="966"/>
      <c r="EM196" s="964"/>
      <c r="EN196" s="989">
        <f>COUNTIFS(J195:J214,$EL$21,K195:K214,"&lt;5",H195:H214,$DS$14)</f>
        <v>0</v>
      </c>
      <c r="EO196" s="989">
        <f>COUNTIFS(J195:J214,$EL$21,K195:K214,"&lt;5",I195:I214,$DS$14)</f>
        <v>0</v>
      </c>
      <c r="EP196" s="963"/>
      <c r="EQ196" s="964"/>
      <c r="ER196" s="964"/>
      <c r="ES196" s="964"/>
      <c r="ET196" s="964"/>
    </row>
    <row r="197" spans="4:151" s="990" customFormat="1" ht="51" customHeight="1">
      <c r="D197" s="1132">
        <v>3</v>
      </c>
      <c r="E197" s="1696"/>
      <c r="F197" s="1697"/>
      <c r="G197" s="1698"/>
      <c r="H197" s="1128"/>
      <c r="I197" s="1136"/>
      <c r="J197" s="1129"/>
      <c r="K197" s="1137"/>
      <c r="L197" s="1128"/>
      <c r="M197" s="1128"/>
      <c r="N197" s="1128"/>
      <c r="O197" s="1128"/>
      <c r="P197" s="1128"/>
      <c r="Q197" s="1259"/>
      <c r="R197" s="1273"/>
      <c r="S197" s="1262"/>
      <c r="T197" s="1130"/>
      <c r="U197" s="1132">
        <v>3</v>
      </c>
      <c r="V197" s="1128"/>
      <c r="W197" s="1128"/>
      <c r="X197" s="1128"/>
      <c r="Y197" s="1128"/>
      <c r="Z197" s="1131"/>
      <c r="AA197" s="1130"/>
      <c r="AB197" s="1130"/>
      <c r="AC197" s="1130"/>
      <c r="AD197" s="1130"/>
      <c r="AE197" s="1130"/>
      <c r="AF197" s="1130"/>
      <c r="AG197" s="1130"/>
      <c r="AH197" s="1130"/>
      <c r="AI197" s="1130"/>
      <c r="AJ197" s="1130"/>
      <c r="AK197" s="1130"/>
      <c r="AL197" s="1130"/>
      <c r="AM197" s="1130"/>
      <c r="AN197" s="1130"/>
      <c r="AO197" s="1130"/>
      <c r="AP197" s="1130"/>
      <c r="AQ197" s="1130"/>
      <c r="AR197" s="1130"/>
      <c r="AS197" s="1130"/>
      <c r="AT197" s="1130"/>
      <c r="AU197" s="1130"/>
      <c r="AV197" s="1130"/>
      <c r="AW197" s="1130"/>
      <c r="AX197" s="1130"/>
      <c r="AY197" s="1130"/>
      <c r="AZ197" s="1130"/>
      <c r="BA197" s="1130"/>
      <c r="BB197" s="1130"/>
      <c r="BC197" s="1130"/>
      <c r="BD197" s="1130"/>
      <c r="BE197" s="1130"/>
      <c r="BF197" s="1130"/>
      <c r="BG197" s="1130"/>
      <c r="BH197" s="1130"/>
      <c r="BI197" s="1130"/>
      <c r="BJ197" s="1130"/>
      <c r="BK197" s="1130"/>
      <c r="BL197" s="1130"/>
      <c r="BM197" s="1130"/>
      <c r="BN197" s="1130"/>
      <c r="BO197" s="1130"/>
      <c r="BP197" s="1130"/>
      <c r="BQ197" s="1130"/>
      <c r="BR197" s="1130"/>
      <c r="BS197" s="1130"/>
      <c r="BT197" s="1130"/>
      <c r="BU197" s="1130"/>
      <c r="BV197" s="1130"/>
      <c r="BW197" s="1130"/>
      <c r="BX197" s="1130"/>
      <c r="BY197" s="1130"/>
      <c r="BZ197" s="1130"/>
      <c r="CA197" s="1130"/>
      <c r="CB197" s="1130"/>
      <c r="CC197" s="1130"/>
      <c r="CD197" s="1130"/>
      <c r="CE197" s="1130"/>
      <c r="CF197" s="1130"/>
      <c r="CG197" s="1130"/>
      <c r="CH197" s="1130"/>
      <c r="CI197" s="1130"/>
      <c r="CJ197" s="1130"/>
      <c r="CK197" s="1130"/>
      <c r="CL197" s="1130"/>
      <c r="CM197" s="1130"/>
      <c r="CN197" s="1130"/>
      <c r="CO197" s="1130"/>
      <c r="CP197" s="1130"/>
      <c r="CQ197" s="1130"/>
      <c r="CR197" s="1130"/>
      <c r="CS197" s="1130"/>
      <c r="CT197" s="1130"/>
      <c r="CU197" s="1130"/>
      <c r="CV197" s="1130"/>
      <c r="CW197" s="1130"/>
      <c r="CX197" s="1130"/>
      <c r="CY197" s="1130"/>
      <c r="CZ197" s="1130"/>
      <c r="DA197" s="1130"/>
      <c r="DB197" s="1130"/>
      <c r="DC197" s="1130"/>
      <c r="DD197" s="1130"/>
      <c r="DE197" s="1130"/>
      <c r="DF197" s="1130"/>
      <c r="DG197" s="1130"/>
      <c r="DH197" s="1130"/>
      <c r="DI197" s="1130"/>
      <c r="DJ197" s="1130"/>
      <c r="DK197" s="1130"/>
      <c r="DL197" s="966"/>
      <c r="DM197" s="986">
        <f t="shared" si="143"/>
        <v>0</v>
      </c>
      <c r="DN197" s="966">
        <f t="shared" si="140"/>
        <v>0</v>
      </c>
      <c r="DO197" s="963">
        <f t="shared" si="141"/>
        <v>0</v>
      </c>
      <c r="DP197" s="966" t="e">
        <f t="array" ref="DP197">INDEX($DP$14:$DS$21,MATCH(DM197&amp;DN197&amp;DO197,$DP$14:$DP$21&amp;$DQ$14:$DQ$21&amp;$DR$14:$DR$21,0),4)</f>
        <v>#N/A</v>
      </c>
      <c r="DQ197" s="991">
        <f>COUNTIFS(L195:L214,$EO$13,DM195:DM214,$EL$14,R195:R214,$EP$8,Q195:Q214,$ER$7)</f>
        <v>0</v>
      </c>
      <c r="DR197" s="992">
        <f>COUNTIFS(L195:L214,$EO$13,DM195:DM214,$EL$14,R195:R214,$EP$8)-DQ197</f>
        <v>0</v>
      </c>
      <c r="DS197" s="992">
        <f>COUNTIFS(L195:L214,$EO$14,DM195:DM214,$EL$14,R195:R214,$EP$8,Q195:Q214,$ER$7)</f>
        <v>0</v>
      </c>
      <c r="DT197" s="993">
        <f>COUNTIFS(L195:L214,$EO$14,DM195:DM214,$EL$14,R195:R214,$EP$8)-DS197</f>
        <v>0</v>
      </c>
      <c r="DU197" s="991">
        <f>COUNTIFS(M195:M214,$EO$13,DM195:DM214,$EL$14,R195:R214,$EP$8,Q195:Q214,$ER$7)</f>
        <v>0</v>
      </c>
      <c r="DV197" s="992">
        <f>COUNTIFS(M195:M214,$EO$13,DM195:DM214,$EL$14,R195:R214,$EP$8)-DU197</f>
        <v>0</v>
      </c>
      <c r="DW197" s="992">
        <f>COUNTIFS(M195:M214,$EO$14,DM195:DM214,$EL$14,R195:R214,$EP$8,Q195:Q214,$ER$7)</f>
        <v>0</v>
      </c>
      <c r="DX197" s="993">
        <f>COUNTIFS(M195:M214,$EO$14,DM195:DM214,$EL$14,R195:R214,$EP$8)-DW197</f>
        <v>0</v>
      </c>
      <c r="DY197" s="991">
        <f>COUNTIFS($N195:$N214,$EO$13,$DM195:$DM214,$EL$14,$R195:$R214,$EP$8,$Q195:$Q214,$ER$7)</f>
        <v>0</v>
      </c>
      <c r="DZ197" s="992">
        <f>COUNTIFS($N195:$N214,$EO$13,$DM195:$DM214,$EL$14,$R195:$R214,$EP$8)-DY197</f>
        <v>0</v>
      </c>
      <c r="EA197" s="992">
        <f>COUNTIFS($N195:$N214,$EO$14,$DM195:$DM214,$EL$14,$R195:$R214,$EP$8,$Q195:$Q214,$ER$7)</f>
        <v>0</v>
      </c>
      <c r="EB197" s="993">
        <f>COUNTIFS($N195:$N214,$EO$14,$DM195:$DM214,$EL$14,$R195:$R214,$EP$8)-EA197</f>
        <v>0</v>
      </c>
      <c r="EC197" s="991">
        <f>COUNTIFS($O195:$O214,$EO$13,$DM195:$DM214,$EL$14,$R195:$R214,$EP$8,$Q195:$Q214,$ER$7)</f>
        <v>0</v>
      </c>
      <c r="ED197" s="992">
        <f>COUNTIFS($O195:$O214,$EO$13,$DM195:$DM214,$EL$14,$R195:$R214,$EP$8)-EC197</f>
        <v>0</v>
      </c>
      <c r="EE197" s="992">
        <f>COUNTIFS($O195:$O214,$EO$14,$DM195:$DM214,$EL$14,$R195:$R214,$EP$8,$Q195:$Q214,$ER$7)</f>
        <v>0</v>
      </c>
      <c r="EF197" s="993">
        <f>COUNTIFS($O195:$O214,$EO$14,$DM195:$DM214,$EL$14,$R195:$R214,$EP$8)-EE197</f>
        <v>0</v>
      </c>
      <c r="EG197" s="991">
        <f>COUNTIFS($P195:$P214,$EO$13,$DM195:$DM214,$EL$14,$R195:$R214,$EP$8,$Q195:$Q214,$ER$7)</f>
        <v>0</v>
      </c>
      <c r="EH197" s="992">
        <f>COUNTIFS($P195:$P214,$EO$13,$DM195:$DM214,$EL$14,$R195:$R214,$EP$8)-EG197</f>
        <v>0</v>
      </c>
      <c r="EI197" s="992">
        <f>COUNTIFS($P195:$P214,$EO$14,$DM195:$DM214,$EL$14,$R195:$R214,$EP$8,$Q195:$Q214,$ER$7)</f>
        <v>0</v>
      </c>
      <c r="EJ197" s="993">
        <f>COUNTIFS($P195:$P214,$EO$14,$DM195:$DM214,$EL$14,$R195:$R214,$EP$8)-EI197</f>
        <v>0</v>
      </c>
      <c r="EK197" s="980" t="s">
        <v>747</v>
      </c>
      <c r="EL197" s="966"/>
      <c r="EM197" s="964"/>
      <c r="EN197" s="989">
        <f>COUNTIFS(J195:J214,$EL$22,K195:K214,"&lt;5",H195:H214,$DS$14)</f>
        <v>0</v>
      </c>
      <c r="EO197" s="989">
        <f>COUNTIFS(J195:J214,$EL$22,K195:K214,"&lt;5",I195:I214,$DS$14)</f>
        <v>0</v>
      </c>
      <c r="EP197" s="963"/>
      <c r="EQ197" s="964"/>
      <c r="ER197" s="964"/>
      <c r="ES197" s="964"/>
      <c r="ET197" s="964"/>
    </row>
    <row r="198" spans="4:151" s="990" customFormat="1" ht="51" customHeight="1">
      <c r="D198" s="1132">
        <v>4</v>
      </c>
      <c r="E198" s="1696"/>
      <c r="F198" s="1697"/>
      <c r="G198" s="1698"/>
      <c r="H198" s="1128"/>
      <c r="I198" s="1136"/>
      <c r="J198" s="1129"/>
      <c r="K198" s="1137"/>
      <c r="L198" s="1128"/>
      <c r="M198" s="1128"/>
      <c r="N198" s="1128"/>
      <c r="O198" s="1128"/>
      <c r="P198" s="1128"/>
      <c r="Q198" s="1259"/>
      <c r="R198" s="1273"/>
      <c r="S198" s="1262"/>
      <c r="T198" s="1130"/>
      <c r="U198" s="1132">
        <v>4</v>
      </c>
      <c r="V198" s="1128"/>
      <c r="W198" s="1128"/>
      <c r="X198" s="1128"/>
      <c r="Y198" s="1128"/>
      <c r="Z198" s="1131"/>
      <c r="AA198" s="1130"/>
      <c r="AB198" s="1130"/>
      <c r="AC198" s="1130"/>
      <c r="AD198" s="1130"/>
      <c r="AE198" s="1130"/>
      <c r="AF198" s="1130"/>
      <c r="AG198" s="1130"/>
      <c r="AH198" s="1130"/>
      <c r="AI198" s="1130"/>
      <c r="AJ198" s="1130"/>
      <c r="AK198" s="1130"/>
      <c r="AL198" s="1130"/>
      <c r="AM198" s="1130"/>
      <c r="AN198" s="1130"/>
      <c r="AO198" s="1130"/>
      <c r="AP198" s="1130"/>
      <c r="AQ198" s="1130"/>
      <c r="AR198" s="1130"/>
      <c r="AS198" s="1130"/>
      <c r="AT198" s="1130"/>
      <c r="AU198" s="1130"/>
      <c r="AV198" s="1130"/>
      <c r="AW198" s="1130"/>
      <c r="AX198" s="1130"/>
      <c r="AY198" s="1130"/>
      <c r="AZ198" s="1130"/>
      <c r="BA198" s="1130"/>
      <c r="BB198" s="1130"/>
      <c r="BC198" s="1130"/>
      <c r="BD198" s="1130"/>
      <c r="BE198" s="1130"/>
      <c r="BF198" s="1130"/>
      <c r="BG198" s="1130"/>
      <c r="BH198" s="1130"/>
      <c r="BI198" s="1130"/>
      <c r="BJ198" s="1130"/>
      <c r="BK198" s="1130"/>
      <c r="BL198" s="1130"/>
      <c r="BM198" s="1130"/>
      <c r="BN198" s="1130"/>
      <c r="BO198" s="1130"/>
      <c r="BP198" s="1130"/>
      <c r="BQ198" s="1130"/>
      <c r="BR198" s="1130"/>
      <c r="BS198" s="1130"/>
      <c r="BT198" s="1130"/>
      <c r="BU198" s="1130"/>
      <c r="BV198" s="1130"/>
      <c r="BW198" s="1130"/>
      <c r="BX198" s="1130"/>
      <c r="BY198" s="1130"/>
      <c r="BZ198" s="1130"/>
      <c r="CA198" s="1130"/>
      <c r="CB198" s="1130"/>
      <c r="CC198" s="1130"/>
      <c r="CD198" s="1130"/>
      <c r="CE198" s="1130"/>
      <c r="CF198" s="1130"/>
      <c r="CG198" s="1130"/>
      <c r="CH198" s="1130"/>
      <c r="CI198" s="1130"/>
      <c r="CJ198" s="1130"/>
      <c r="CK198" s="1130"/>
      <c r="CL198" s="1130"/>
      <c r="CM198" s="1130"/>
      <c r="CN198" s="1130"/>
      <c r="CO198" s="1130"/>
      <c r="CP198" s="1130"/>
      <c r="CQ198" s="1130"/>
      <c r="CR198" s="1130"/>
      <c r="CS198" s="1130"/>
      <c r="CT198" s="1130"/>
      <c r="CU198" s="1130"/>
      <c r="CV198" s="1130"/>
      <c r="CW198" s="1130"/>
      <c r="CX198" s="1130"/>
      <c r="CY198" s="1130"/>
      <c r="CZ198" s="1130"/>
      <c r="DA198" s="1130"/>
      <c r="DB198" s="1130"/>
      <c r="DC198" s="1130"/>
      <c r="DD198" s="1130"/>
      <c r="DE198" s="1130"/>
      <c r="DF198" s="1130"/>
      <c r="DG198" s="1130"/>
      <c r="DH198" s="1130"/>
      <c r="DI198" s="1130"/>
      <c r="DJ198" s="1130"/>
      <c r="DK198" s="1130"/>
      <c r="DL198" s="966"/>
      <c r="DM198" s="986">
        <f t="shared" si="143"/>
        <v>0</v>
      </c>
      <c r="DN198" s="966">
        <f t="shared" si="140"/>
        <v>0</v>
      </c>
      <c r="DO198" s="963">
        <f t="shared" si="141"/>
        <v>0</v>
      </c>
      <c r="DP198" s="966" t="e">
        <f t="array" ref="DP198">INDEX($DP$14:$DS$21,MATCH(DM198&amp;DN198&amp;DO198,$DP$14:$DP$21&amp;$DQ$14:$DQ$21&amp;$DR$14:$DR$21,0),4)</f>
        <v>#N/A</v>
      </c>
      <c r="DQ198" s="994">
        <f>SUM(DQ195:DQ197)</f>
        <v>0</v>
      </c>
      <c r="DR198" s="963">
        <f>SUM(DR195:DR197)</f>
        <v>0</v>
      </c>
      <c r="DS198" s="963">
        <f>SUM(DS195:DS197)</f>
        <v>0</v>
      </c>
      <c r="DT198" s="988">
        <f>SUM(DT195:DT197)</f>
        <v>0</v>
      </c>
      <c r="DU198" s="994">
        <f>SUM(DU195:DU197)</f>
        <v>0</v>
      </c>
      <c r="DV198" s="963">
        <f>SUM(DV193:DV197)</f>
        <v>0</v>
      </c>
      <c r="DW198" s="963">
        <f>SUM(DW193:DW197)</f>
        <v>0</v>
      </c>
      <c r="DX198" s="988">
        <f>SUM(DX195:DX197)</f>
        <v>0</v>
      </c>
      <c r="DY198" s="994">
        <f t="shared" ref="DY198" si="144">SUM(DY195:DY197)</f>
        <v>0</v>
      </c>
      <c r="DZ198" s="963">
        <f t="shared" ref="DZ198" si="145">SUM(DZ193:DZ197)</f>
        <v>0</v>
      </c>
      <c r="EA198" s="963">
        <f t="shared" ref="EA198" si="146">SUM(EA193:EA197)</f>
        <v>0</v>
      </c>
      <c r="EB198" s="988">
        <f t="shared" ref="EB198" si="147">SUM(EB195:EB197)</f>
        <v>0</v>
      </c>
      <c r="EC198" s="994">
        <f>SUM(EC195:EC197)</f>
        <v>0</v>
      </c>
      <c r="ED198" s="963">
        <f>SUM(ED193:ED197)</f>
        <v>0</v>
      </c>
      <c r="EE198" s="963">
        <f>SUM(EE193:EE197)</f>
        <v>0</v>
      </c>
      <c r="EF198" s="988">
        <f>SUM(EF195:EF197)</f>
        <v>0</v>
      </c>
      <c r="EG198" s="994">
        <f>SUM(EG195:EG197)</f>
        <v>0</v>
      </c>
      <c r="EH198" s="963">
        <f>SUM(EH193:EH197)</f>
        <v>0</v>
      </c>
      <c r="EI198" s="963">
        <f>SUM(EI193:EI197)</f>
        <v>0</v>
      </c>
      <c r="EJ198" s="988">
        <f>SUM(EJ195:EJ197)</f>
        <v>0</v>
      </c>
      <c r="EK198" s="980"/>
      <c r="EL198" s="966"/>
      <c r="EM198" s="964"/>
      <c r="EN198" s="989">
        <f>SUM(EN195:EN197)</f>
        <v>0</v>
      </c>
      <c r="EO198" s="989">
        <f>SUM(EO195:EO197)</f>
        <v>0</v>
      </c>
      <c r="EP198" s="963"/>
      <c r="EQ198" s="964"/>
      <c r="ER198" s="964"/>
      <c r="ES198" s="964"/>
      <c r="ET198" s="964"/>
    </row>
    <row r="199" spans="4:151" s="990" customFormat="1" ht="51" customHeight="1">
      <c r="D199" s="1132">
        <v>5</v>
      </c>
      <c r="E199" s="1696"/>
      <c r="F199" s="1697"/>
      <c r="G199" s="1698"/>
      <c r="H199" s="1128"/>
      <c r="I199" s="1136"/>
      <c r="J199" s="1129"/>
      <c r="K199" s="1137"/>
      <c r="L199" s="1128"/>
      <c r="M199" s="1128"/>
      <c r="N199" s="1128"/>
      <c r="O199" s="1128"/>
      <c r="P199" s="1128"/>
      <c r="Q199" s="1259"/>
      <c r="R199" s="1273"/>
      <c r="S199" s="1262"/>
      <c r="T199" s="1138"/>
      <c r="U199" s="1132">
        <v>5</v>
      </c>
      <c r="V199" s="1128"/>
      <c r="W199" s="1128"/>
      <c r="X199" s="1128"/>
      <c r="Y199" s="1128"/>
      <c r="Z199" s="1131"/>
      <c r="AA199" s="1130"/>
      <c r="AB199" s="1130"/>
      <c r="AC199" s="1130"/>
      <c r="AD199" s="1130"/>
      <c r="AE199" s="1130"/>
      <c r="AF199" s="1130"/>
      <c r="AG199" s="1130"/>
      <c r="AH199" s="1130"/>
      <c r="AI199" s="1130"/>
      <c r="AJ199" s="1130"/>
      <c r="AK199" s="1130"/>
      <c r="AL199" s="1130"/>
      <c r="AM199" s="1130"/>
      <c r="AN199" s="1130"/>
      <c r="AO199" s="1130"/>
      <c r="AP199" s="1130"/>
      <c r="AQ199" s="1130"/>
      <c r="AR199" s="1130"/>
      <c r="AS199" s="1130"/>
      <c r="AT199" s="1130"/>
      <c r="AU199" s="1130"/>
      <c r="AV199" s="1130"/>
      <c r="AW199" s="1130"/>
      <c r="AX199" s="1130"/>
      <c r="AY199" s="1130"/>
      <c r="AZ199" s="1130"/>
      <c r="BA199" s="1130"/>
      <c r="BB199" s="1130"/>
      <c r="BC199" s="1130"/>
      <c r="BD199" s="1130"/>
      <c r="BE199" s="1130"/>
      <c r="BF199" s="1130"/>
      <c r="BG199" s="1130"/>
      <c r="BH199" s="1130"/>
      <c r="BI199" s="1130"/>
      <c r="BJ199" s="1130"/>
      <c r="BK199" s="1130"/>
      <c r="BL199" s="1130"/>
      <c r="BM199" s="1130"/>
      <c r="BN199" s="1130"/>
      <c r="BO199" s="1130"/>
      <c r="BP199" s="1130"/>
      <c r="BQ199" s="1130"/>
      <c r="BR199" s="1130"/>
      <c r="BS199" s="1130"/>
      <c r="BT199" s="1130"/>
      <c r="BU199" s="1130"/>
      <c r="BV199" s="1130"/>
      <c r="BW199" s="1130"/>
      <c r="BX199" s="1130"/>
      <c r="BY199" s="1130"/>
      <c r="BZ199" s="1130"/>
      <c r="CA199" s="1130"/>
      <c r="CB199" s="1130"/>
      <c r="CC199" s="1130"/>
      <c r="CD199" s="1130"/>
      <c r="CE199" s="1130"/>
      <c r="CF199" s="1130"/>
      <c r="CG199" s="1130"/>
      <c r="CH199" s="1130"/>
      <c r="CI199" s="1130"/>
      <c r="CJ199" s="1130"/>
      <c r="CK199" s="1130"/>
      <c r="CL199" s="1130"/>
      <c r="CM199" s="1130"/>
      <c r="CN199" s="1130"/>
      <c r="CO199" s="1130"/>
      <c r="CP199" s="1130"/>
      <c r="CQ199" s="1130"/>
      <c r="CR199" s="1130"/>
      <c r="CS199" s="1130"/>
      <c r="CT199" s="1130"/>
      <c r="CU199" s="1130"/>
      <c r="CV199" s="1130"/>
      <c r="CW199" s="1130"/>
      <c r="CX199" s="1130"/>
      <c r="CY199" s="1130"/>
      <c r="CZ199" s="1130"/>
      <c r="DA199" s="1130"/>
      <c r="DB199" s="1130"/>
      <c r="DC199" s="1130"/>
      <c r="DD199" s="1130"/>
      <c r="DE199" s="1130"/>
      <c r="DF199" s="1130"/>
      <c r="DG199" s="1130"/>
      <c r="DH199" s="1130"/>
      <c r="DI199" s="1130"/>
      <c r="DJ199" s="1130"/>
      <c r="DK199" s="1130"/>
      <c r="DL199" s="966"/>
      <c r="DM199" s="986">
        <f t="shared" si="143"/>
        <v>0</v>
      </c>
      <c r="DN199" s="966">
        <f t="shared" si="140"/>
        <v>0</v>
      </c>
      <c r="DO199" s="963">
        <f t="shared" si="141"/>
        <v>0</v>
      </c>
      <c r="DP199" s="966" t="e">
        <f t="array" ref="DP199">INDEX($DP$14:$DS$21,MATCH(DM199&amp;DN199&amp;DO199,$DP$14:$DP$21&amp;$DQ$14:$DQ$21&amp;$DR$14:$DR$21,0),4)</f>
        <v>#N/A</v>
      </c>
      <c r="DQ199" s="1722">
        <f>SUM(DQ198:DT198)</f>
        <v>0</v>
      </c>
      <c r="DR199" s="1723"/>
      <c r="DS199" s="1723"/>
      <c r="DT199" s="1724"/>
      <c r="DU199" s="1722">
        <f>SUM(DU198:DX198)</f>
        <v>0</v>
      </c>
      <c r="DV199" s="1723"/>
      <c r="DW199" s="1723"/>
      <c r="DX199" s="1724"/>
      <c r="DY199" s="1722">
        <f t="shared" ref="DY199" si="148">SUM(DY198:EB198)</f>
        <v>0</v>
      </c>
      <c r="DZ199" s="1723"/>
      <c r="EA199" s="1723"/>
      <c r="EB199" s="1724"/>
      <c r="EC199" s="1722">
        <f>SUM(EC198:EF198)</f>
        <v>0</v>
      </c>
      <c r="ED199" s="1723"/>
      <c r="EE199" s="1723"/>
      <c r="EF199" s="1724"/>
      <c r="EG199" s="1722">
        <f>SUM(EG198:EJ198)</f>
        <v>0</v>
      </c>
      <c r="EH199" s="1723"/>
      <c r="EI199" s="1723"/>
      <c r="EJ199" s="1724"/>
      <c r="EK199" s="964"/>
      <c r="EL199" s="966"/>
      <c r="EM199" s="966"/>
      <c r="EN199" s="964"/>
      <c r="EO199" s="964"/>
      <c r="EP199" s="963"/>
      <c r="EQ199" s="964"/>
      <c r="ER199" s="964"/>
      <c r="ES199" s="964"/>
      <c r="ET199" s="964"/>
    </row>
    <row r="200" spans="4:151" s="990" customFormat="1" ht="51" customHeight="1">
      <c r="D200" s="1132">
        <v>6</v>
      </c>
      <c r="E200" s="1696"/>
      <c r="F200" s="1697"/>
      <c r="G200" s="1698"/>
      <c r="H200" s="1128"/>
      <c r="I200" s="1136"/>
      <c r="J200" s="1129"/>
      <c r="K200" s="1137"/>
      <c r="L200" s="1128"/>
      <c r="M200" s="1128"/>
      <c r="N200" s="1128"/>
      <c r="O200" s="1128"/>
      <c r="P200" s="1128"/>
      <c r="Q200" s="1259"/>
      <c r="R200" s="1273"/>
      <c r="S200" s="1262"/>
      <c r="T200" s="1130"/>
      <c r="U200" s="1132">
        <v>6</v>
      </c>
      <c r="V200" s="1128"/>
      <c r="W200" s="1128"/>
      <c r="X200" s="1128"/>
      <c r="Y200" s="1128"/>
      <c r="Z200" s="1131"/>
      <c r="AA200" s="1130"/>
      <c r="AB200" s="1130"/>
      <c r="AC200" s="1130"/>
      <c r="AD200" s="1130"/>
      <c r="AE200" s="1130"/>
      <c r="AF200" s="1130"/>
      <c r="AG200" s="1130"/>
      <c r="AH200" s="1130"/>
      <c r="AI200" s="1130"/>
      <c r="AJ200" s="1130"/>
      <c r="AK200" s="1130"/>
      <c r="AL200" s="1130"/>
      <c r="AM200" s="1130"/>
      <c r="AN200" s="1130"/>
      <c r="AO200" s="1130"/>
      <c r="AP200" s="1130"/>
      <c r="AQ200" s="1130"/>
      <c r="AR200" s="1130"/>
      <c r="AS200" s="1130"/>
      <c r="AT200" s="1130"/>
      <c r="AU200" s="1130"/>
      <c r="AV200" s="1130"/>
      <c r="AW200" s="1130"/>
      <c r="AX200" s="1130"/>
      <c r="AY200" s="1130"/>
      <c r="AZ200" s="1130"/>
      <c r="BA200" s="1130"/>
      <c r="BB200" s="1130"/>
      <c r="BC200" s="1130"/>
      <c r="BD200" s="1130"/>
      <c r="BE200" s="1130"/>
      <c r="BF200" s="1130"/>
      <c r="BG200" s="1130"/>
      <c r="BH200" s="1130"/>
      <c r="BI200" s="1130"/>
      <c r="BJ200" s="1130"/>
      <c r="BK200" s="1130"/>
      <c r="BL200" s="1130"/>
      <c r="BM200" s="1130"/>
      <c r="BN200" s="1130"/>
      <c r="BO200" s="1130"/>
      <c r="BP200" s="1130"/>
      <c r="BQ200" s="1130"/>
      <c r="BR200" s="1130"/>
      <c r="BS200" s="1130"/>
      <c r="BT200" s="1130"/>
      <c r="BU200" s="1130"/>
      <c r="BV200" s="1130"/>
      <c r="BW200" s="1130"/>
      <c r="BX200" s="1130"/>
      <c r="BY200" s="1130"/>
      <c r="BZ200" s="1130"/>
      <c r="CA200" s="1130"/>
      <c r="CB200" s="1130"/>
      <c r="CC200" s="1130"/>
      <c r="CD200" s="1130"/>
      <c r="CE200" s="1130"/>
      <c r="CF200" s="1130"/>
      <c r="CG200" s="1130"/>
      <c r="CH200" s="1130"/>
      <c r="CI200" s="1130"/>
      <c r="CJ200" s="1130"/>
      <c r="CK200" s="1130"/>
      <c r="CL200" s="1130"/>
      <c r="CM200" s="1130"/>
      <c r="CN200" s="1130"/>
      <c r="CO200" s="1130"/>
      <c r="CP200" s="1130"/>
      <c r="CQ200" s="1130"/>
      <c r="CR200" s="1130"/>
      <c r="CS200" s="1130"/>
      <c r="CT200" s="1130"/>
      <c r="CU200" s="1130"/>
      <c r="CV200" s="1130"/>
      <c r="CW200" s="1130"/>
      <c r="CX200" s="1130"/>
      <c r="CY200" s="1130"/>
      <c r="CZ200" s="1130"/>
      <c r="DA200" s="1130"/>
      <c r="DB200" s="1130"/>
      <c r="DC200" s="1130"/>
      <c r="DD200" s="1130"/>
      <c r="DE200" s="1130"/>
      <c r="DF200" s="1130"/>
      <c r="DG200" s="1130"/>
      <c r="DH200" s="1130"/>
      <c r="DI200" s="1130"/>
      <c r="DJ200" s="1130"/>
      <c r="DK200" s="1130"/>
      <c r="DL200" s="966"/>
      <c r="DM200" s="986">
        <f t="shared" si="143"/>
        <v>0</v>
      </c>
      <c r="DN200" s="966">
        <f t="shared" si="140"/>
        <v>0</v>
      </c>
      <c r="DO200" s="963">
        <f t="shared" si="141"/>
        <v>0</v>
      </c>
      <c r="DP200" s="966" t="e">
        <f t="array" ref="DP200">INDEX($DP$14:$DS$21,MATCH(DM200&amp;DN200&amp;DO200,$DP$14:$DP$21&amp;$DQ$14:$DQ$21&amp;$DR$14:$DR$21,0),4)</f>
        <v>#N/A</v>
      </c>
      <c r="DQ200" s="995">
        <f>COUNTIFS(H195:H214,$EQ$14,DM195:DM214,$EL$14,Q195:Q214,$ER$7)</f>
        <v>0</v>
      </c>
      <c r="DR200" s="996">
        <f>COUNTIFS(I195:I214,$EQ$14,DM195:DM214,$EL$14,Q195:Q214,$ER$7)</f>
        <v>0</v>
      </c>
      <c r="DS200" s="996">
        <f>COUNTIFS(H195:H214,$EQ$14,DM195:DM214,$EL$14)-DQ200</f>
        <v>0</v>
      </c>
      <c r="DT200" s="997">
        <f>COUNTIFS(I195:I214,$EQ$14,DM195:DM214,$EL$14)-DR200</f>
        <v>0</v>
      </c>
      <c r="DU200" s="998"/>
      <c r="DV200" s="999"/>
      <c r="DW200" s="980"/>
      <c r="DX200" s="1000"/>
      <c r="DY200" s="998"/>
      <c r="DZ200" s="999"/>
      <c r="EA200" s="980"/>
      <c r="EB200" s="1000"/>
      <c r="EC200" s="998"/>
      <c r="ED200" s="999"/>
      <c r="EE200" s="980"/>
      <c r="EF200" s="1000"/>
      <c r="EG200" s="998"/>
      <c r="EH200" s="999"/>
      <c r="EI200" s="980"/>
      <c r="EJ200" s="1000"/>
      <c r="EK200" s="964"/>
      <c r="EL200" s="966"/>
      <c r="EM200" s="966"/>
      <c r="EN200" s="964"/>
      <c r="EO200" s="964"/>
      <c r="EP200" s="963"/>
      <c r="EQ200" s="964"/>
      <c r="ER200" s="964"/>
      <c r="ES200" s="964"/>
      <c r="ET200" s="964"/>
    </row>
    <row r="201" spans="4:151" s="990" customFormat="1" ht="51" customHeight="1">
      <c r="D201" s="1132">
        <v>7</v>
      </c>
      <c r="E201" s="1696"/>
      <c r="F201" s="1697"/>
      <c r="G201" s="1698"/>
      <c r="H201" s="1128"/>
      <c r="I201" s="1136"/>
      <c r="J201" s="1129"/>
      <c r="K201" s="1137"/>
      <c r="L201" s="1128"/>
      <c r="M201" s="1128"/>
      <c r="N201" s="1128"/>
      <c r="O201" s="1128"/>
      <c r="P201" s="1128"/>
      <c r="Q201" s="1259"/>
      <c r="R201" s="1273"/>
      <c r="S201" s="1262"/>
      <c r="T201" s="1130"/>
      <c r="U201" s="1132">
        <v>7</v>
      </c>
      <c r="V201" s="1128"/>
      <c r="W201" s="1128"/>
      <c r="X201" s="1128"/>
      <c r="Y201" s="1128"/>
      <c r="Z201" s="1131"/>
      <c r="AA201" s="1130"/>
      <c r="AB201" s="1130"/>
      <c r="AC201" s="1130"/>
      <c r="AD201" s="1130"/>
      <c r="AE201" s="1130"/>
      <c r="AF201" s="1130"/>
      <c r="AG201" s="1130"/>
      <c r="AH201" s="1130"/>
      <c r="AI201" s="1130"/>
      <c r="AJ201" s="1130"/>
      <c r="AK201" s="1130"/>
      <c r="AL201" s="1130"/>
      <c r="AM201" s="1130"/>
      <c r="AN201" s="1130"/>
      <c r="AO201" s="1130"/>
      <c r="AP201" s="1130"/>
      <c r="AQ201" s="1130"/>
      <c r="AR201" s="1130"/>
      <c r="AS201" s="1130"/>
      <c r="AT201" s="1130"/>
      <c r="AU201" s="1130"/>
      <c r="AV201" s="1130"/>
      <c r="AW201" s="1130"/>
      <c r="AX201" s="1130"/>
      <c r="AY201" s="1130"/>
      <c r="AZ201" s="1130"/>
      <c r="BA201" s="1130"/>
      <c r="BB201" s="1130"/>
      <c r="BC201" s="1130"/>
      <c r="BD201" s="1130"/>
      <c r="BE201" s="1130"/>
      <c r="BF201" s="1130"/>
      <c r="BG201" s="1130"/>
      <c r="BH201" s="1130"/>
      <c r="BI201" s="1130"/>
      <c r="BJ201" s="1130"/>
      <c r="BK201" s="1130"/>
      <c r="BL201" s="1130"/>
      <c r="BM201" s="1130"/>
      <c r="BN201" s="1130"/>
      <c r="BO201" s="1130"/>
      <c r="BP201" s="1130"/>
      <c r="BQ201" s="1130"/>
      <c r="BR201" s="1130"/>
      <c r="BS201" s="1130"/>
      <c r="BT201" s="1130"/>
      <c r="BU201" s="1130"/>
      <c r="BV201" s="1130"/>
      <c r="BW201" s="1130"/>
      <c r="BX201" s="1130"/>
      <c r="BY201" s="1130"/>
      <c r="BZ201" s="1130"/>
      <c r="CA201" s="1130"/>
      <c r="CB201" s="1130"/>
      <c r="CC201" s="1130"/>
      <c r="CD201" s="1130"/>
      <c r="CE201" s="1130"/>
      <c r="CF201" s="1130"/>
      <c r="CG201" s="1130"/>
      <c r="CH201" s="1130"/>
      <c r="CI201" s="1130"/>
      <c r="CJ201" s="1130"/>
      <c r="CK201" s="1130"/>
      <c r="CL201" s="1130"/>
      <c r="CM201" s="1130"/>
      <c r="CN201" s="1130"/>
      <c r="CO201" s="1130"/>
      <c r="CP201" s="1130"/>
      <c r="CQ201" s="1130"/>
      <c r="CR201" s="1130"/>
      <c r="CS201" s="1130"/>
      <c r="CT201" s="1130"/>
      <c r="CU201" s="1130"/>
      <c r="CV201" s="1130"/>
      <c r="CW201" s="1130"/>
      <c r="CX201" s="1130"/>
      <c r="CY201" s="1130"/>
      <c r="CZ201" s="1130"/>
      <c r="DA201" s="1130"/>
      <c r="DB201" s="1130"/>
      <c r="DC201" s="1130"/>
      <c r="DD201" s="1130"/>
      <c r="DE201" s="1130"/>
      <c r="DF201" s="1130"/>
      <c r="DG201" s="1130"/>
      <c r="DH201" s="1130"/>
      <c r="DI201" s="1130"/>
      <c r="DJ201" s="1130"/>
      <c r="DK201" s="1130"/>
      <c r="DL201" s="966"/>
      <c r="DM201" s="986">
        <f t="shared" si="143"/>
        <v>0</v>
      </c>
      <c r="DN201" s="966">
        <f t="shared" si="140"/>
        <v>0</v>
      </c>
      <c r="DO201" s="963">
        <f t="shared" si="141"/>
        <v>0</v>
      </c>
      <c r="DP201" s="966" t="e">
        <f t="array" ref="DP201">INDEX($DP$14:$DS$21,MATCH(DM201&amp;DN201&amp;DO201,$DP$14:$DP$21&amp;$DQ$14:$DQ$21&amp;$DR$14:$DR$21,0),4)</f>
        <v>#N/A</v>
      </c>
      <c r="DQ201" s="1001"/>
      <c r="DR201" s="966">
        <f>COUNTIFS(L195:L214,$EP$13,DM195:DM214,$EL$15)</f>
        <v>0</v>
      </c>
      <c r="DS201" s="966">
        <f>SUM(DR203:DT203)</f>
        <v>0</v>
      </c>
      <c r="DT201" s="988">
        <f>COUNTIFS(L195:L214,$EP$15,DM195:DM214,$EL$15)</f>
        <v>0</v>
      </c>
      <c r="DU201" s="987">
        <f>COUNTIFS(M195:M214,$EP$13,DM195:DM214,$EL$14)</f>
        <v>0</v>
      </c>
      <c r="DV201" s="966">
        <f>COUNTIFS(R195:R214,$EP$13,DM195:DM214,$EL$14)</f>
        <v>0</v>
      </c>
      <c r="DW201" s="966">
        <f>SUM(DV203:DX203)</f>
        <v>0</v>
      </c>
      <c r="DX201" s="988">
        <f>COUNTIFS(M195:M214,$EP$15,DM195:DM214,$EL$15)</f>
        <v>0</v>
      </c>
      <c r="DY201" s="987">
        <f>COUNTIFS($N195:$N214,$EP$13,$DM195:$DM214,$EL$14)</f>
        <v>0</v>
      </c>
      <c r="DZ201" s="966">
        <f>COUNTIFS($R195:$R214,$EP$13,$DM195:$DM214,$EL$14)</f>
        <v>0</v>
      </c>
      <c r="EA201" s="966">
        <f>SUM(DZ203:EB203)</f>
        <v>0</v>
      </c>
      <c r="EB201" s="988">
        <f>COUNTIFS($N195:$N214,$EP$15,$DM195:$DM214,$EL$15)</f>
        <v>0</v>
      </c>
      <c r="EC201" s="987">
        <f>COUNTIFS($O195:$O214,$EP$13,$DM195:$DM214,$EL$14)</f>
        <v>0</v>
      </c>
      <c r="ED201" s="966">
        <f>COUNTIFS($R195:$R214,$EP$13,$DM195:$DM214,$EL$14)</f>
        <v>0</v>
      </c>
      <c r="EE201" s="966">
        <f>SUM(ED203:EF203)</f>
        <v>0</v>
      </c>
      <c r="EF201" s="988">
        <f>COUNTIFS($O195:$O214,$EP$15,$DM195:$DM214,$EL$15)</f>
        <v>0</v>
      </c>
      <c r="EG201" s="987">
        <f>COUNTIFS($P195:$P214,$EP$13,$DM195:$DM214,$EL$14)</f>
        <v>0</v>
      </c>
      <c r="EH201" s="966">
        <f>COUNTIFS($R195:$R214,$EP$13,$DM195:$DM214,$EL$14)</f>
        <v>0</v>
      </c>
      <c r="EI201" s="966">
        <f t="shared" ref="EI201" si="149">SUM(EH203:EJ203)</f>
        <v>0</v>
      </c>
      <c r="EJ201" s="988">
        <f>COUNTIFS($P195:$P214,$EP$15,$DM195:$DM214,$EL$15)</f>
        <v>0</v>
      </c>
      <c r="EK201" s="1774" t="s">
        <v>532</v>
      </c>
      <c r="EL201" s="966"/>
      <c r="EM201" s="966"/>
      <c r="EN201" s="964"/>
      <c r="EO201" s="964"/>
      <c r="EP201" s="963"/>
      <c r="EQ201" s="964"/>
      <c r="ER201" s="964"/>
      <c r="ES201" s="964"/>
      <c r="ET201" s="964"/>
    </row>
    <row r="202" spans="4:151" s="990" customFormat="1" ht="51" customHeight="1">
      <c r="D202" s="1132">
        <v>8</v>
      </c>
      <c r="E202" s="1696"/>
      <c r="F202" s="1697"/>
      <c r="G202" s="1698"/>
      <c r="H202" s="1128"/>
      <c r="I202" s="1136"/>
      <c r="J202" s="1129"/>
      <c r="K202" s="1137"/>
      <c r="L202" s="1128"/>
      <c r="M202" s="1128"/>
      <c r="N202" s="1128"/>
      <c r="O202" s="1128"/>
      <c r="P202" s="1128"/>
      <c r="Q202" s="1259"/>
      <c r="R202" s="1273"/>
      <c r="S202" s="1262"/>
      <c r="T202" s="1130"/>
      <c r="U202" s="1132">
        <v>8</v>
      </c>
      <c r="V202" s="1128"/>
      <c r="W202" s="1128"/>
      <c r="X202" s="1128"/>
      <c r="Y202" s="1128"/>
      <c r="Z202" s="1131"/>
      <c r="AA202" s="1130"/>
      <c r="AB202" s="1130"/>
      <c r="AC202" s="1130"/>
      <c r="AD202" s="1130"/>
      <c r="AE202" s="1130"/>
      <c r="AF202" s="1130"/>
      <c r="AG202" s="1130"/>
      <c r="AH202" s="1130"/>
      <c r="AI202" s="1130"/>
      <c r="AJ202" s="1130"/>
      <c r="AK202" s="1130"/>
      <c r="AL202" s="1130"/>
      <c r="AM202" s="1130"/>
      <c r="AN202" s="1130"/>
      <c r="AO202" s="1130"/>
      <c r="AP202" s="1130"/>
      <c r="AQ202" s="1130"/>
      <c r="AR202" s="1130"/>
      <c r="AS202" s="1130"/>
      <c r="AT202" s="1130"/>
      <c r="AU202" s="1130"/>
      <c r="AV202" s="1130"/>
      <c r="AW202" s="1130"/>
      <c r="AX202" s="1130"/>
      <c r="AY202" s="1130"/>
      <c r="AZ202" s="1130"/>
      <c r="BA202" s="1130"/>
      <c r="BB202" s="1130"/>
      <c r="BC202" s="1130"/>
      <c r="BD202" s="1130"/>
      <c r="BE202" s="1130"/>
      <c r="BF202" s="1130"/>
      <c r="BG202" s="1130"/>
      <c r="BH202" s="1130"/>
      <c r="BI202" s="1130"/>
      <c r="BJ202" s="1130"/>
      <c r="BK202" s="1130"/>
      <c r="BL202" s="1130"/>
      <c r="BM202" s="1130"/>
      <c r="BN202" s="1130"/>
      <c r="BO202" s="1130"/>
      <c r="BP202" s="1130"/>
      <c r="BQ202" s="1130"/>
      <c r="BR202" s="1130"/>
      <c r="BS202" s="1130"/>
      <c r="BT202" s="1130"/>
      <c r="BU202" s="1130"/>
      <c r="BV202" s="1130"/>
      <c r="BW202" s="1130"/>
      <c r="BX202" s="1130"/>
      <c r="BY202" s="1130"/>
      <c r="BZ202" s="1130"/>
      <c r="CA202" s="1130"/>
      <c r="CB202" s="1130"/>
      <c r="CC202" s="1130"/>
      <c r="CD202" s="1130"/>
      <c r="CE202" s="1130"/>
      <c r="CF202" s="1130"/>
      <c r="CG202" s="1130"/>
      <c r="CH202" s="1130"/>
      <c r="CI202" s="1130"/>
      <c r="CJ202" s="1130"/>
      <c r="CK202" s="1130"/>
      <c r="CL202" s="1130"/>
      <c r="CM202" s="1130"/>
      <c r="CN202" s="1130"/>
      <c r="CO202" s="1130"/>
      <c r="CP202" s="1130"/>
      <c r="CQ202" s="1130"/>
      <c r="CR202" s="1130"/>
      <c r="CS202" s="1130"/>
      <c r="CT202" s="1130"/>
      <c r="CU202" s="1130"/>
      <c r="CV202" s="1130"/>
      <c r="CW202" s="1130"/>
      <c r="CX202" s="1130"/>
      <c r="CY202" s="1130"/>
      <c r="CZ202" s="1130"/>
      <c r="DA202" s="1130"/>
      <c r="DB202" s="1130"/>
      <c r="DC202" s="1130"/>
      <c r="DD202" s="1130"/>
      <c r="DE202" s="1130"/>
      <c r="DF202" s="1130"/>
      <c r="DG202" s="1130"/>
      <c r="DH202" s="1130"/>
      <c r="DI202" s="1130"/>
      <c r="DJ202" s="1130"/>
      <c r="DK202" s="1130"/>
      <c r="DL202" s="966"/>
      <c r="DM202" s="986">
        <f t="shared" si="143"/>
        <v>0</v>
      </c>
      <c r="DN202" s="966">
        <f t="shared" si="140"/>
        <v>0</v>
      </c>
      <c r="DO202" s="963">
        <f t="shared" si="141"/>
        <v>0</v>
      </c>
      <c r="DP202" s="966" t="e">
        <f t="array" ref="DP202">INDEX($DP$14:$DS$21,MATCH(DM202&amp;DN202&amp;DO202,$DP$14:$DP$21&amp;$DQ$14:$DQ$21&amp;$DR$14:$DR$21,0),4)</f>
        <v>#N/A</v>
      </c>
      <c r="DQ202" s="979"/>
      <c r="DR202" s="1002" t="s">
        <v>364</v>
      </c>
      <c r="DS202" s="977"/>
      <c r="DT202" s="978" t="s">
        <v>365</v>
      </c>
      <c r="DU202" s="979"/>
      <c r="DV202" s="1002" t="s">
        <v>364</v>
      </c>
      <c r="DW202" s="977"/>
      <c r="DX202" s="978" t="s">
        <v>365</v>
      </c>
      <c r="DY202" s="979"/>
      <c r="DZ202" s="1002" t="s">
        <v>364</v>
      </c>
      <c r="EA202" s="977"/>
      <c r="EB202" s="978" t="s">
        <v>365</v>
      </c>
      <c r="EC202" s="979"/>
      <c r="ED202" s="1002" t="s">
        <v>364</v>
      </c>
      <c r="EE202" s="977"/>
      <c r="EF202" s="978" t="s">
        <v>365</v>
      </c>
      <c r="EG202" s="979"/>
      <c r="EH202" s="1002" t="s">
        <v>364</v>
      </c>
      <c r="EI202" s="977"/>
      <c r="EJ202" s="978" t="s">
        <v>365</v>
      </c>
      <c r="EK202" s="1774"/>
      <c r="EL202" s="966"/>
      <c r="EM202" s="966"/>
      <c r="EN202" s="964"/>
      <c r="EO202" s="964"/>
      <c r="EP202" s="963"/>
      <c r="EQ202" s="964"/>
      <c r="ER202" s="964"/>
      <c r="ES202" s="964"/>
      <c r="ET202" s="964"/>
    </row>
    <row r="203" spans="4:151" s="990" customFormat="1" ht="51" customHeight="1">
      <c r="D203" s="1132">
        <v>9</v>
      </c>
      <c r="E203" s="1696"/>
      <c r="F203" s="1697"/>
      <c r="G203" s="1698"/>
      <c r="H203" s="1128"/>
      <c r="I203" s="1136"/>
      <c r="J203" s="1129"/>
      <c r="K203" s="1137"/>
      <c r="L203" s="1128"/>
      <c r="M203" s="1128"/>
      <c r="N203" s="1128"/>
      <c r="O203" s="1128"/>
      <c r="P203" s="1128"/>
      <c r="Q203" s="1259"/>
      <c r="R203" s="1273"/>
      <c r="S203" s="1262"/>
      <c r="T203" s="1130"/>
      <c r="U203" s="1132">
        <v>9</v>
      </c>
      <c r="V203" s="1128"/>
      <c r="W203" s="1128"/>
      <c r="X203" s="1128"/>
      <c r="Y203" s="1128"/>
      <c r="Z203" s="1131"/>
      <c r="AA203" s="1130"/>
      <c r="AB203" s="1130"/>
      <c r="AC203" s="1130"/>
      <c r="AD203" s="1130"/>
      <c r="AE203" s="1130"/>
      <c r="AF203" s="1130"/>
      <c r="AG203" s="1130"/>
      <c r="AH203" s="1130"/>
      <c r="AI203" s="1130"/>
      <c r="AJ203" s="1130"/>
      <c r="AK203" s="1130"/>
      <c r="AL203" s="1130"/>
      <c r="AM203" s="1130"/>
      <c r="AN203" s="1130"/>
      <c r="AO203" s="1130"/>
      <c r="AP203" s="1130"/>
      <c r="AQ203" s="1130"/>
      <c r="AR203" s="1130"/>
      <c r="AS203" s="1130"/>
      <c r="AT203" s="1130"/>
      <c r="AU203" s="1130"/>
      <c r="AV203" s="1130"/>
      <c r="AW203" s="1130"/>
      <c r="AX203" s="1130"/>
      <c r="AY203" s="1130"/>
      <c r="AZ203" s="1130"/>
      <c r="BA203" s="1130"/>
      <c r="BB203" s="1130"/>
      <c r="BC203" s="1130"/>
      <c r="BD203" s="1130"/>
      <c r="BE203" s="1130"/>
      <c r="BF203" s="1130"/>
      <c r="BG203" s="1130"/>
      <c r="BH203" s="1130"/>
      <c r="BI203" s="1130"/>
      <c r="BJ203" s="1130"/>
      <c r="BK203" s="1130"/>
      <c r="BL203" s="1130"/>
      <c r="BM203" s="1130"/>
      <c r="BN203" s="1130"/>
      <c r="BO203" s="1130"/>
      <c r="BP203" s="1130"/>
      <c r="BQ203" s="1130"/>
      <c r="BR203" s="1130"/>
      <c r="BS203" s="1130"/>
      <c r="BT203" s="1130"/>
      <c r="BU203" s="1130"/>
      <c r="BV203" s="1130"/>
      <c r="BW203" s="1130"/>
      <c r="BX203" s="1130"/>
      <c r="BY203" s="1130"/>
      <c r="BZ203" s="1130"/>
      <c r="CA203" s="1130"/>
      <c r="CB203" s="1130"/>
      <c r="CC203" s="1130"/>
      <c r="CD203" s="1130"/>
      <c r="CE203" s="1130"/>
      <c r="CF203" s="1130"/>
      <c r="CG203" s="1130"/>
      <c r="CH203" s="1130"/>
      <c r="CI203" s="1130"/>
      <c r="CJ203" s="1130"/>
      <c r="CK203" s="1130"/>
      <c r="CL203" s="1130"/>
      <c r="CM203" s="1130"/>
      <c r="CN203" s="1130"/>
      <c r="CO203" s="1130"/>
      <c r="CP203" s="1130"/>
      <c r="CQ203" s="1130"/>
      <c r="CR203" s="1130"/>
      <c r="CS203" s="1130"/>
      <c r="CT203" s="1130"/>
      <c r="CU203" s="1130"/>
      <c r="CV203" s="1130"/>
      <c r="CW203" s="1130"/>
      <c r="CX203" s="1130"/>
      <c r="CY203" s="1130"/>
      <c r="CZ203" s="1130"/>
      <c r="DA203" s="1130"/>
      <c r="DB203" s="1130"/>
      <c r="DC203" s="1130"/>
      <c r="DD203" s="1130"/>
      <c r="DE203" s="1130"/>
      <c r="DF203" s="1130"/>
      <c r="DG203" s="1130"/>
      <c r="DH203" s="1130"/>
      <c r="DI203" s="1130"/>
      <c r="DJ203" s="1130"/>
      <c r="DK203" s="1130"/>
      <c r="DL203" s="966"/>
      <c r="DM203" s="986">
        <f t="shared" si="143"/>
        <v>0</v>
      </c>
      <c r="DN203" s="966">
        <f t="shared" si="140"/>
        <v>0</v>
      </c>
      <c r="DO203" s="963">
        <f t="shared" si="141"/>
        <v>0</v>
      </c>
      <c r="DP203" s="966" t="e">
        <f t="array" ref="DP203">INDEX($DP$14:$DS$21,MATCH(DM203&amp;DN203&amp;DO203,$DP$14:$DP$21&amp;$DQ$14:$DQ$21&amp;$DR$14:$DR$21,0),4)</f>
        <v>#N/A</v>
      </c>
      <c r="DQ203" s="987"/>
      <c r="DR203" s="966">
        <f>COUNTIFS(L195:L214,$EP$13,DM195:DM214,$EL$15)-DQ203-DQ204-DR204-DR205-DS203-DQ205</f>
        <v>0</v>
      </c>
      <c r="DS203" s="966"/>
      <c r="DT203" s="988">
        <f>DT201-DS204-DS205-DS203-DT204-DT205</f>
        <v>0</v>
      </c>
      <c r="DU203" s="987"/>
      <c r="DV203" s="966">
        <f>COUNTIFS(M195:M214,$EP$13,DM195:DM214,$EL$15)-DU203-DU204-DU205-DV205-DV204</f>
        <v>0</v>
      </c>
      <c r="DW203" s="966"/>
      <c r="DX203" s="988">
        <f>DX201-DW204-DW205-DW203-DX204-DX205</f>
        <v>0</v>
      </c>
      <c r="DY203" s="987"/>
      <c r="DZ203" s="966">
        <f>COUNTIFS($N195:$N214,$EP$13,$DM195:$DM214,$EL$15)-DY203-DY204-DY205-DZ205-DZ204</f>
        <v>0</v>
      </c>
      <c r="EA203" s="966"/>
      <c r="EB203" s="988">
        <f>EB201-EA204-EA205-EA203-EB204-EB205</f>
        <v>0</v>
      </c>
      <c r="EC203" s="987"/>
      <c r="ED203" s="966">
        <f>COUNTIFS($O195:$O214,$EP$13,$DM195:$DM214,$EL$15)-EC203-EC204-EC205-ED205-ED204</f>
        <v>0</v>
      </c>
      <c r="EE203" s="966"/>
      <c r="EF203" s="988">
        <f>EF201-EE204-EE205-EE203-EF204-EF205</f>
        <v>0</v>
      </c>
      <c r="EG203" s="987"/>
      <c r="EH203" s="966">
        <f>COUNTIFS($P195:$P214,$EP$13,$DM195:$DM214,$EL$15)-EG203-EG204-EG205-EH205-EH204</f>
        <v>0</v>
      </c>
      <c r="EI203" s="966"/>
      <c r="EJ203" s="988">
        <f>EJ201-EI204-EI205-EI203-EJ204-EJ205</f>
        <v>0</v>
      </c>
      <c r="EK203" s="1774"/>
      <c r="EL203" s="966"/>
      <c r="EM203" s="966"/>
      <c r="EN203" s="964"/>
      <c r="EO203" s="964"/>
      <c r="EP203" s="963"/>
      <c r="EQ203" s="964"/>
      <c r="ER203" s="964"/>
      <c r="ES203" s="964"/>
      <c r="ET203" s="964"/>
    </row>
    <row r="204" spans="4:151" s="990" customFormat="1" ht="51" customHeight="1">
      <c r="D204" s="1132">
        <v>10</v>
      </c>
      <c r="E204" s="1696"/>
      <c r="F204" s="1697"/>
      <c r="G204" s="1698"/>
      <c r="H204" s="1128"/>
      <c r="I204" s="1136"/>
      <c r="J204" s="1129"/>
      <c r="K204" s="1137"/>
      <c r="L204" s="1128"/>
      <c r="M204" s="1128"/>
      <c r="N204" s="1128"/>
      <c r="O204" s="1128"/>
      <c r="P204" s="1128"/>
      <c r="Q204" s="1259"/>
      <c r="R204" s="1273"/>
      <c r="S204" s="1262"/>
      <c r="T204" s="1138"/>
      <c r="U204" s="1132">
        <v>10</v>
      </c>
      <c r="V204" s="1128"/>
      <c r="W204" s="1128"/>
      <c r="X204" s="1128"/>
      <c r="Y204" s="1128"/>
      <c r="Z204" s="1131"/>
      <c r="AA204" s="1130"/>
      <c r="AB204" s="1130"/>
      <c r="AC204" s="1130"/>
      <c r="AD204" s="1130"/>
      <c r="AE204" s="1130"/>
      <c r="AF204" s="1130"/>
      <c r="AG204" s="1130"/>
      <c r="AH204" s="1130"/>
      <c r="AI204" s="1130"/>
      <c r="AJ204" s="1130"/>
      <c r="AK204" s="1130"/>
      <c r="AL204" s="1130"/>
      <c r="AM204" s="1130"/>
      <c r="AN204" s="1130"/>
      <c r="AO204" s="1130"/>
      <c r="AP204" s="1130"/>
      <c r="AQ204" s="1130"/>
      <c r="AR204" s="1130"/>
      <c r="AS204" s="1130"/>
      <c r="AT204" s="1130"/>
      <c r="AU204" s="1130"/>
      <c r="AV204" s="1130"/>
      <c r="AW204" s="1130"/>
      <c r="AX204" s="1130"/>
      <c r="AY204" s="1130"/>
      <c r="AZ204" s="1130"/>
      <c r="BA204" s="1130"/>
      <c r="BB204" s="1130"/>
      <c r="BC204" s="1130"/>
      <c r="BD204" s="1130"/>
      <c r="BE204" s="1130"/>
      <c r="BF204" s="1130"/>
      <c r="BG204" s="1130"/>
      <c r="BH204" s="1130"/>
      <c r="BI204" s="1130"/>
      <c r="BJ204" s="1130"/>
      <c r="BK204" s="1130"/>
      <c r="BL204" s="1130"/>
      <c r="BM204" s="1130"/>
      <c r="BN204" s="1130"/>
      <c r="BO204" s="1130"/>
      <c r="BP204" s="1130"/>
      <c r="BQ204" s="1130"/>
      <c r="BR204" s="1130"/>
      <c r="BS204" s="1130"/>
      <c r="BT204" s="1130"/>
      <c r="BU204" s="1130"/>
      <c r="BV204" s="1130"/>
      <c r="BW204" s="1130"/>
      <c r="BX204" s="1130"/>
      <c r="BY204" s="1130"/>
      <c r="BZ204" s="1130"/>
      <c r="CA204" s="1130"/>
      <c r="CB204" s="1130"/>
      <c r="CC204" s="1130"/>
      <c r="CD204" s="1130"/>
      <c r="CE204" s="1130"/>
      <c r="CF204" s="1130"/>
      <c r="CG204" s="1130"/>
      <c r="CH204" s="1130"/>
      <c r="CI204" s="1130"/>
      <c r="CJ204" s="1130"/>
      <c r="CK204" s="1130"/>
      <c r="CL204" s="1130"/>
      <c r="CM204" s="1130"/>
      <c r="CN204" s="1130"/>
      <c r="CO204" s="1130"/>
      <c r="CP204" s="1130"/>
      <c r="CQ204" s="1130"/>
      <c r="CR204" s="1130"/>
      <c r="CS204" s="1130"/>
      <c r="CT204" s="1130"/>
      <c r="CU204" s="1130"/>
      <c r="CV204" s="1130"/>
      <c r="CW204" s="1130"/>
      <c r="CX204" s="1130"/>
      <c r="CY204" s="1130"/>
      <c r="CZ204" s="1130"/>
      <c r="DA204" s="1130"/>
      <c r="DB204" s="1130"/>
      <c r="DC204" s="1130"/>
      <c r="DD204" s="1130"/>
      <c r="DE204" s="1130"/>
      <c r="DF204" s="1130"/>
      <c r="DG204" s="1130"/>
      <c r="DH204" s="1130"/>
      <c r="DI204" s="1130"/>
      <c r="DJ204" s="1130"/>
      <c r="DK204" s="1130"/>
      <c r="DL204" s="966"/>
      <c r="DM204" s="986">
        <f t="shared" si="143"/>
        <v>0</v>
      </c>
      <c r="DN204" s="966">
        <f t="shared" si="140"/>
        <v>0</v>
      </c>
      <c r="DO204" s="963">
        <f t="shared" si="141"/>
        <v>0</v>
      </c>
      <c r="DP204" s="966" t="e">
        <f t="array" ref="DP204">INDEX($DP$14:$DS$21,MATCH(DM204&amp;DN204&amp;DO204,$DP$14:$DP$21&amp;$DQ$14:$DQ$21&amp;$DR$14:$DR$21,0),4)</f>
        <v>#N/A</v>
      </c>
      <c r="DQ204" s="1003"/>
      <c r="DR204" s="1004">
        <f>COUNTIFS(L195:L214,$EP$13,DM195:DM214,$EL$15,R195:R214,$EP$7)-DQ204</f>
        <v>0</v>
      </c>
      <c r="DS204" s="1004"/>
      <c r="DT204" s="1005">
        <f>COUNTIFS(L195:L214,$EO$14,DM195:DM214,$EL$15,R195:R214,$EP$7)-DS204</f>
        <v>0</v>
      </c>
      <c r="DU204" s="1003"/>
      <c r="DV204" s="1004">
        <f>COUNTIFS(M195:M214,$EP$13,DM195:DM214,$EL$15,R195:R214,$EP$7)-DU204</f>
        <v>0</v>
      </c>
      <c r="DW204" s="1004"/>
      <c r="DX204" s="1005">
        <f>COUNTIFS(M195:M214,$EO$14,DM195:DM214,$EL$15,R195:R214,$EP$7)-DW204</f>
        <v>0</v>
      </c>
      <c r="DY204" s="1003"/>
      <c r="DZ204" s="1004">
        <f>COUNTIFS($N195:$N214,$EP$13,$DM195:$DM214,$EL$15,$R195:$R214,$EP$7)-DY204</f>
        <v>0</v>
      </c>
      <c r="EA204" s="1004"/>
      <c r="EB204" s="1005">
        <f>COUNTIFS($N195:$N214,$EO$14,$DM195:$DM214,$EL$15,$R195:$R214,$EP$7)-EA204</f>
        <v>0</v>
      </c>
      <c r="EC204" s="1003"/>
      <c r="ED204" s="1004">
        <f>COUNTIFS($O195:$O214,$EP$13,$DM195:$DM214,$EL$15,$R195:$R214,$EP$7)-EC204</f>
        <v>0</v>
      </c>
      <c r="EE204" s="1004"/>
      <c r="EF204" s="1005">
        <f>COUNTIFS($O195:$O214,$EO$14,$DM195:$DM214,$EL$15,$R195:$R214,$EP$7)-EE204</f>
        <v>0</v>
      </c>
      <c r="EG204" s="1003"/>
      <c r="EH204" s="1004">
        <f>COUNTIFS($P195:$P214,$EP$13,$DM195:$DM214,$EL$15,$R195:$R214,$EP$7)-EG204</f>
        <v>0</v>
      </c>
      <c r="EI204" s="1004"/>
      <c r="EJ204" s="1005">
        <f>COUNTIFS($P195:$P214,$EO$14,$DM195:$DM214,$EL$15,$R195:$R214,$EP$7)-EI204</f>
        <v>0</v>
      </c>
      <c r="EK204" s="1006" t="s">
        <v>744</v>
      </c>
      <c r="EL204" s="966"/>
      <c r="EM204" s="966"/>
      <c r="EN204" s="964"/>
      <c r="EO204" s="964"/>
      <c r="EP204" s="963"/>
      <c r="EQ204" s="964"/>
      <c r="ER204" s="964"/>
      <c r="ES204" s="964"/>
      <c r="ET204" s="964"/>
    </row>
    <row r="205" spans="4:151" s="990" customFormat="1" ht="51" customHeight="1">
      <c r="D205" s="1132">
        <v>11</v>
      </c>
      <c r="E205" s="1696"/>
      <c r="F205" s="1697"/>
      <c r="G205" s="1698"/>
      <c r="H205" s="1128"/>
      <c r="I205" s="1136"/>
      <c r="J205" s="1129"/>
      <c r="K205" s="1137"/>
      <c r="L205" s="1128"/>
      <c r="M205" s="1128"/>
      <c r="N205" s="1128"/>
      <c r="O205" s="1128"/>
      <c r="P205" s="1128"/>
      <c r="Q205" s="1259"/>
      <c r="R205" s="1273"/>
      <c r="S205" s="1262"/>
      <c r="T205" s="1130"/>
      <c r="U205" s="1132">
        <v>11</v>
      </c>
      <c r="V205" s="1128"/>
      <c r="W205" s="1128"/>
      <c r="X205" s="1128"/>
      <c r="Y205" s="1128"/>
      <c r="Z205" s="1131"/>
      <c r="AA205" s="1130"/>
      <c r="AB205" s="1130"/>
      <c r="AC205" s="1130"/>
      <c r="AD205" s="1130"/>
      <c r="AE205" s="1130"/>
      <c r="AF205" s="1130"/>
      <c r="AG205" s="1130"/>
      <c r="AH205" s="1130"/>
      <c r="AI205" s="1130"/>
      <c r="AJ205" s="1130"/>
      <c r="AK205" s="1130"/>
      <c r="AL205" s="1130"/>
      <c r="AM205" s="1130"/>
      <c r="AN205" s="1130"/>
      <c r="AO205" s="1130"/>
      <c r="AP205" s="1130"/>
      <c r="AQ205" s="1130"/>
      <c r="AR205" s="1130"/>
      <c r="AS205" s="1130"/>
      <c r="AT205" s="1130"/>
      <c r="AU205" s="1130"/>
      <c r="AV205" s="1130"/>
      <c r="AW205" s="1130"/>
      <c r="AX205" s="1130"/>
      <c r="AY205" s="1130"/>
      <c r="AZ205" s="1130"/>
      <c r="BA205" s="1130"/>
      <c r="BB205" s="1130"/>
      <c r="BC205" s="1130"/>
      <c r="BD205" s="1130"/>
      <c r="BE205" s="1130"/>
      <c r="BF205" s="1130"/>
      <c r="BG205" s="1130"/>
      <c r="BH205" s="1130"/>
      <c r="BI205" s="1130"/>
      <c r="BJ205" s="1130"/>
      <c r="BK205" s="1130"/>
      <c r="BL205" s="1130"/>
      <c r="BM205" s="1130"/>
      <c r="BN205" s="1130"/>
      <c r="BO205" s="1130"/>
      <c r="BP205" s="1130"/>
      <c r="BQ205" s="1130"/>
      <c r="BR205" s="1130"/>
      <c r="BS205" s="1130"/>
      <c r="BT205" s="1130"/>
      <c r="BU205" s="1130"/>
      <c r="BV205" s="1130"/>
      <c r="BW205" s="1130"/>
      <c r="BX205" s="1130"/>
      <c r="BY205" s="1130"/>
      <c r="BZ205" s="1130"/>
      <c r="CA205" s="1130"/>
      <c r="CB205" s="1130"/>
      <c r="CC205" s="1130"/>
      <c r="CD205" s="1130"/>
      <c r="CE205" s="1130"/>
      <c r="CF205" s="1130"/>
      <c r="CG205" s="1130"/>
      <c r="CH205" s="1130"/>
      <c r="CI205" s="1130"/>
      <c r="CJ205" s="1130"/>
      <c r="CK205" s="1130"/>
      <c r="CL205" s="1130"/>
      <c r="CM205" s="1130"/>
      <c r="CN205" s="1130"/>
      <c r="CO205" s="1130"/>
      <c r="CP205" s="1130"/>
      <c r="CQ205" s="1130"/>
      <c r="CR205" s="1130"/>
      <c r="CS205" s="1130"/>
      <c r="CT205" s="1130"/>
      <c r="CU205" s="1130"/>
      <c r="CV205" s="1130"/>
      <c r="CW205" s="1130"/>
      <c r="CX205" s="1130"/>
      <c r="CY205" s="1130"/>
      <c r="CZ205" s="1130"/>
      <c r="DA205" s="1130"/>
      <c r="DB205" s="1130"/>
      <c r="DC205" s="1130"/>
      <c r="DD205" s="1130"/>
      <c r="DE205" s="1130"/>
      <c r="DF205" s="1130"/>
      <c r="DG205" s="1130"/>
      <c r="DH205" s="1130"/>
      <c r="DI205" s="1130"/>
      <c r="DJ205" s="1130"/>
      <c r="DK205" s="1130"/>
      <c r="DL205" s="966"/>
      <c r="DM205" s="986">
        <f t="shared" si="143"/>
        <v>0</v>
      </c>
      <c r="DN205" s="966">
        <f t="shared" si="140"/>
        <v>0</v>
      </c>
      <c r="DO205" s="963">
        <f t="shared" si="141"/>
        <v>0</v>
      </c>
      <c r="DP205" s="966" t="e">
        <f t="array" ref="DP205">INDEX($DP$14:$DS$21,MATCH(DM205&amp;DN205&amp;DO205,$DP$14:$DP$21&amp;$DQ$14:$DQ$21&amp;$DR$14:$DR$21,0),4)</f>
        <v>#N/A</v>
      </c>
      <c r="DQ205" s="991"/>
      <c r="DR205" s="1139">
        <f>COUNTIFS(L195:L214,$EP$13,DM195:DM214,$EL$15,R195:R214,$EP$8)-DQ205</f>
        <v>0</v>
      </c>
      <c r="DS205" s="992"/>
      <c r="DT205" s="1007">
        <f>COUNTIFS(L195:L214,$EO$14,DM195:DM214,$EL$15,R195:R214,$EP$8)-DS205</f>
        <v>0</v>
      </c>
      <c r="DU205" s="991"/>
      <c r="DV205" s="1139">
        <f>COUNTIFS(M195:M214,$EP$13,DM195:DM214,$EL$15,R195:R214,$EP$8)-DU205</f>
        <v>0</v>
      </c>
      <c r="DW205" s="992"/>
      <c r="DX205" s="1007">
        <f>COUNTIFS(M195:M214,$EO$14,DM195:DM214,$EL$15,R195:R214,$EP$8)-DW205</f>
        <v>0</v>
      </c>
      <c r="DY205" s="991"/>
      <c r="DZ205" s="1139">
        <f>COUNTIFS($N195:$N214,$EP$13,$DM195:$DM214,$EL$15,$R195:$R214,$EP$8)-DY205</f>
        <v>0</v>
      </c>
      <c r="EA205" s="992"/>
      <c r="EB205" s="1007">
        <f>COUNTIFS($N195:$N214,$EO$14,$DM195:$DM214,$EL$15,$R195:$R214,$EP$8)-EA205</f>
        <v>0</v>
      </c>
      <c r="EC205" s="991"/>
      <c r="ED205" s="1139">
        <f>COUNTIFS($O195:$O214,$EP$13,$DM195:$DM214,$EL$15,$R195:$R214,$EP$8)-EC205</f>
        <v>0</v>
      </c>
      <c r="EE205" s="992"/>
      <c r="EF205" s="1007">
        <f>COUNTIFS($O195:$O214,$EO$14,$DM195:$DM214,$EL$15,$R195:$R214,$EP$8)-EE205</f>
        <v>0</v>
      </c>
      <c r="EG205" s="991"/>
      <c r="EH205" s="1139">
        <f>COUNTIFS($P195:$P214,$EP$13,$DM195:$DM214,$EL$15,$R195:$R214,$EP$8)-EG205</f>
        <v>0</v>
      </c>
      <c r="EI205" s="992"/>
      <c r="EJ205" s="1007">
        <f>COUNTIFS($P195:$P214,$EO$14,$DM195:$DM214,$EL$15,$R195:$R214,$EP$8)-EI205</f>
        <v>0</v>
      </c>
      <c r="EK205" s="964" t="s">
        <v>747</v>
      </c>
      <c r="EL205" s="966"/>
      <c r="EM205" s="966"/>
      <c r="EN205" s="964"/>
      <c r="EO205" s="964"/>
      <c r="EP205" s="963"/>
      <c r="EQ205" s="964"/>
      <c r="ER205" s="964"/>
      <c r="ES205" s="964"/>
      <c r="ET205" s="964"/>
    </row>
    <row r="206" spans="4:151" s="990" customFormat="1" ht="51" customHeight="1">
      <c r="D206" s="1132">
        <v>12</v>
      </c>
      <c r="E206" s="1696"/>
      <c r="F206" s="1697"/>
      <c r="G206" s="1698"/>
      <c r="H206" s="1128"/>
      <c r="I206" s="1136"/>
      <c r="J206" s="1129"/>
      <c r="K206" s="1137"/>
      <c r="L206" s="1128"/>
      <c r="M206" s="1128"/>
      <c r="N206" s="1128"/>
      <c r="O206" s="1128"/>
      <c r="P206" s="1128"/>
      <c r="Q206" s="1259"/>
      <c r="R206" s="1273"/>
      <c r="S206" s="1262"/>
      <c r="T206" s="1130"/>
      <c r="U206" s="1132">
        <v>12</v>
      </c>
      <c r="V206" s="1128"/>
      <c r="W206" s="1128"/>
      <c r="X206" s="1128"/>
      <c r="Y206" s="1128"/>
      <c r="Z206" s="1131"/>
      <c r="AA206" s="1130"/>
      <c r="AB206" s="1130"/>
      <c r="AC206" s="1130"/>
      <c r="AD206" s="1130"/>
      <c r="AE206" s="1130"/>
      <c r="AF206" s="1130"/>
      <c r="AG206" s="1130"/>
      <c r="AH206" s="1130"/>
      <c r="AI206" s="1130"/>
      <c r="AJ206" s="1130"/>
      <c r="AK206" s="1130"/>
      <c r="AL206" s="1130"/>
      <c r="AM206" s="1130"/>
      <c r="AN206" s="1130"/>
      <c r="AO206" s="1130"/>
      <c r="AP206" s="1130"/>
      <c r="AQ206" s="1130"/>
      <c r="AR206" s="1130"/>
      <c r="AS206" s="1130"/>
      <c r="AT206" s="1130"/>
      <c r="AU206" s="1130"/>
      <c r="AV206" s="1130"/>
      <c r="AW206" s="1130"/>
      <c r="AX206" s="1130"/>
      <c r="AY206" s="1130"/>
      <c r="AZ206" s="1130"/>
      <c r="BA206" s="1130"/>
      <c r="BB206" s="1130"/>
      <c r="BC206" s="1130"/>
      <c r="BD206" s="1130"/>
      <c r="BE206" s="1130"/>
      <c r="BF206" s="1130"/>
      <c r="BG206" s="1130"/>
      <c r="BH206" s="1130"/>
      <c r="BI206" s="1130"/>
      <c r="BJ206" s="1130"/>
      <c r="BK206" s="1130"/>
      <c r="BL206" s="1130"/>
      <c r="BM206" s="1130"/>
      <c r="BN206" s="1130"/>
      <c r="BO206" s="1130"/>
      <c r="BP206" s="1130"/>
      <c r="BQ206" s="1130"/>
      <c r="BR206" s="1130"/>
      <c r="BS206" s="1130"/>
      <c r="BT206" s="1130"/>
      <c r="BU206" s="1130"/>
      <c r="BV206" s="1130"/>
      <c r="BW206" s="1130"/>
      <c r="BX206" s="1130"/>
      <c r="BY206" s="1130"/>
      <c r="BZ206" s="1130"/>
      <c r="CA206" s="1130"/>
      <c r="CB206" s="1130"/>
      <c r="CC206" s="1130"/>
      <c r="CD206" s="1130"/>
      <c r="CE206" s="1130"/>
      <c r="CF206" s="1130"/>
      <c r="CG206" s="1130"/>
      <c r="CH206" s="1130"/>
      <c r="CI206" s="1130"/>
      <c r="CJ206" s="1130"/>
      <c r="CK206" s="1130"/>
      <c r="CL206" s="1130"/>
      <c r="CM206" s="1130"/>
      <c r="CN206" s="1130"/>
      <c r="CO206" s="1130"/>
      <c r="CP206" s="1130"/>
      <c r="CQ206" s="1130"/>
      <c r="CR206" s="1130"/>
      <c r="CS206" s="1130"/>
      <c r="CT206" s="1130"/>
      <c r="CU206" s="1130"/>
      <c r="CV206" s="1130"/>
      <c r="CW206" s="1130"/>
      <c r="CX206" s="1130"/>
      <c r="CY206" s="1130"/>
      <c r="CZ206" s="1130"/>
      <c r="DA206" s="1130"/>
      <c r="DB206" s="1130"/>
      <c r="DC206" s="1130"/>
      <c r="DD206" s="1130"/>
      <c r="DE206" s="1130"/>
      <c r="DF206" s="1130"/>
      <c r="DG206" s="1130"/>
      <c r="DH206" s="1130"/>
      <c r="DI206" s="1130"/>
      <c r="DJ206" s="1130"/>
      <c r="DK206" s="1130"/>
      <c r="DL206" s="966"/>
      <c r="DM206" s="986">
        <f t="shared" si="143"/>
        <v>0</v>
      </c>
      <c r="DN206" s="966">
        <f t="shared" si="140"/>
        <v>0</v>
      </c>
      <c r="DO206" s="963">
        <f t="shared" si="141"/>
        <v>0</v>
      </c>
      <c r="DP206" s="966" t="e">
        <f t="array" ref="DP206">INDEX($DP$14:$DS$21,MATCH(DM206&amp;DN206&amp;DO206,$DP$14:$DP$21&amp;$DQ$14:$DQ$21&amp;$DR$14:$DR$21,0),4)</f>
        <v>#N/A</v>
      </c>
      <c r="DQ206" s="994">
        <f>SUM(DQ203:DQ205)</f>
        <v>0</v>
      </c>
      <c r="DR206" s="963">
        <f>SUM(DR203:DR205)</f>
        <v>0</v>
      </c>
      <c r="DS206" s="966"/>
      <c r="DT206" s="988">
        <f>SUM(DT203:DT205)</f>
        <v>0</v>
      </c>
      <c r="DU206" s="994">
        <f>SUM(DU203:DU205)</f>
        <v>0</v>
      </c>
      <c r="DV206" s="963">
        <f>SUM(DV202:DV205)</f>
        <v>0</v>
      </c>
      <c r="DW206" s="966"/>
      <c r="DX206" s="988">
        <f>SUM(DX203:DX205)</f>
        <v>0</v>
      </c>
      <c r="DY206" s="994">
        <f>SUM(DY203:DY205)</f>
        <v>0</v>
      </c>
      <c r="DZ206" s="963">
        <f>SUM(DZ202:DZ205)</f>
        <v>0</v>
      </c>
      <c r="EA206" s="966"/>
      <c r="EB206" s="988">
        <f>SUM(EB203:EB205)</f>
        <v>0</v>
      </c>
      <c r="EC206" s="994">
        <f>SUM(EC203:EC205)</f>
        <v>0</v>
      </c>
      <c r="ED206" s="963">
        <f>SUM(ED202:ED205)</f>
        <v>0</v>
      </c>
      <c r="EE206" s="966"/>
      <c r="EF206" s="988">
        <f>SUM(EF203:EF205)</f>
        <v>0</v>
      </c>
      <c r="EG206" s="994">
        <f>SUM(EG203:EG205)</f>
        <v>0</v>
      </c>
      <c r="EH206" s="963">
        <f>SUM(EH202:EH205)</f>
        <v>0</v>
      </c>
      <c r="EI206" s="966"/>
      <c r="EJ206" s="988">
        <f>SUM(EJ203:EJ205)</f>
        <v>0</v>
      </c>
      <c r="EK206" s="1008"/>
      <c r="EL206" s="966"/>
      <c r="EM206" s="966"/>
      <c r="EN206" s="964"/>
      <c r="EO206" s="964"/>
      <c r="EP206" s="963"/>
      <c r="EQ206" s="964"/>
      <c r="ER206" s="964"/>
      <c r="ES206" s="964"/>
      <c r="ET206" s="964"/>
    </row>
    <row r="207" spans="4:151" s="990" customFormat="1" ht="51" customHeight="1">
      <c r="D207" s="1132">
        <v>13</v>
      </c>
      <c r="E207" s="1696"/>
      <c r="F207" s="1697"/>
      <c r="G207" s="1698"/>
      <c r="H207" s="1128"/>
      <c r="I207" s="1136"/>
      <c r="J207" s="1129"/>
      <c r="K207" s="1137"/>
      <c r="L207" s="1128"/>
      <c r="M207" s="1128"/>
      <c r="N207" s="1128"/>
      <c r="O207" s="1128"/>
      <c r="P207" s="1128"/>
      <c r="Q207" s="1259"/>
      <c r="R207" s="1273"/>
      <c r="S207" s="1262"/>
      <c r="T207" s="1130"/>
      <c r="U207" s="1132">
        <v>13</v>
      </c>
      <c r="V207" s="1128"/>
      <c r="W207" s="1128"/>
      <c r="X207" s="1128"/>
      <c r="Y207" s="1128"/>
      <c r="Z207" s="1131"/>
      <c r="AA207" s="1130"/>
      <c r="AB207" s="1130"/>
      <c r="AC207" s="1130"/>
      <c r="AD207" s="1130"/>
      <c r="AE207" s="1130"/>
      <c r="AF207" s="1130"/>
      <c r="AG207" s="1130"/>
      <c r="AH207" s="1130"/>
      <c r="AI207" s="1130"/>
      <c r="AJ207" s="1130"/>
      <c r="AK207" s="1130"/>
      <c r="AL207" s="1130"/>
      <c r="AM207" s="1130"/>
      <c r="AN207" s="1130"/>
      <c r="AO207" s="1130"/>
      <c r="AP207" s="1130"/>
      <c r="AQ207" s="1130"/>
      <c r="AR207" s="1130"/>
      <c r="AS207" s="1130"/>
      <c r="AT207" s="1130"/>
      <c r="AU207" s="1130"/>
      <c r="AV207" s="1130"/>
      <c r="AW207" s="1130"/>
      <c r="AX207" s="1130"/>
      <c r="AY207" s="1130"/>
      <c r="AZ207" s="1130"/>
      <c r="BA207" s="1130"/>
      <c r="BB207" s="1130"/>
      <c r="BC207" s="1130"/>
      <c r="BD207" s="1130"/>
      <c r="BE207" s="1130"/>
      <c r="BF207" s="1130"/>
      <c r="BG207" s="1130"/>
      <c r="BH207" s="1130"/>
      <c r="BI207" s="1130"/>
      <c r="BJ207" s="1130"/>
      <c r="BK207" s="1130"/>
      <c r="BL207" s="1130"/>
      <c r="BM207" s="1130"/>
      <c r="BN207" s="1130"/>
      <c r="BO207" s="1130"/>
      <c r="BP207" s="1130"/>
      <c r="BQ207" s="1130"/>
      <c r="BR207" s="1130"/>
      <c r="BS207" s="1130"/>
      <c r="BT207" s="1130"/>
      <c r="BU207" s="1130"/>
      <c r="BV207" s="1130"/>
      <c r="BW207" s="1130"/>
      <c r="BX207" s="1130"/>
      <c r="BY207" s="1130"/>
      <c r="BZ207" s="1130"/>
      <c r="CA207" s="1130"/>
      <c r="CB207" s="1130"/>
      <c r="CC207" s="1130"/>
      <c r="CD207" s="1130"/>
      <c r="CE207" s="1130"/>
      <c r="CF207" s="1130"/>
      <c r="CG207" s="1130"/>
      <c r="CH207" s="1130"/>
      <c r="CI207" s="1130"/>
      <c r="CJ207" s="1130"/>
      <c r="CK207" s="1130"/>
      <c r="CL207" s="1130"/>
      <c r="CM207" s="1130"/>
      <c r="CN207" s="1130"/>
      <c r="CO207" s="1130"/>
      <c r="CP207" s="1130"/>
      <c r="CQ207" s="1130"/>
      <c r="CR207" s="1130"/>
      <c r="CS207" s="1130"/>
      <c r="CT207" s="1130"/>
      <c r="CU207" s="1130"/>
      <c r="CV207" s="1130"/>
      <c r="CW207" s="1130"/>
      <c r="CX207" s="1130"/>
      <c r="CY207" s="1130"/>
      <c r="CZ207" s="1130"/>
      <c r="DA207" s="1130"/>
      <c r="DB207" s="1130"/>
      <c r="DC207" s="1130"/>
      <c r="DD207" s="1130"/>
      <c r="DE207" s="1130"/>
      <c r="DF207" s="1130"/>
      <c r="DG207" s="1130"/>
      <c r="DH207" s="1130"/>
      <c r="DI207" s="1130"/>
      <c r="DJ207" s="1130"/>
      <c r="DK207" s="1130"/>
      <c r="DL207" s="966"/>
      <c r="DM207" s="986">
        <f t="shared" si="143"/>
        <v>0</v>
      </c>
      <c r="DN207" s="966">
        <f t="shared" si="140"/>
        <v>0</v>
      </c>
      <c r="DO207" s="963">
        <f t="shared" si="141"/>
        <v>0</v>
      </c>
      <c r="DP207" s="966" t="e">
        <f t="array" ref="DP207">INDEX($DP$14:$DS$21,MATCH(DM207&amp;DN207&amp;DO207,$DP$14:$DP$21&amp;$DQ$14:$DQ$21&amp;$DR$14:$DR$21,0),4)</f>
        <v>#N/A</v>
      </c>
      <c r="DQ207" s="1722">
        <f>SUM(DQ206:DT206)</f>
        <v>0</v>
      </c>
      <c r="DR207" s="1723"/>
      <c r="DS207" s="1723"/>
      <c r="DT207" s="1724"/>
      <c r="DU207" s="1722">
        <f>SUM(DU206:DX206)</f>
        <v>0</v>
      </c>
      <c r="DV207" s="1723"/>
      <c r="DW207" s="1723"/>
      <c r="DX207" s="1724"/>
      <c r="DY207" s="1722">
        <f>SUM(DY206:EB206)</f>
        <v>0</v>
      </c>
      <c r="DZ207" s="1723"/>
      <c r="EA207" s="1723"/>
      <c r="EB207" s="1724"/>
      <c r="EC207" s="1722">
        <f>SUM(EC206:EF206)</f>
        <v>0</v>
      </c>
      <c r="ED207" s="1723"/>
      <c r="EE207" s="1723"/>
      <c r="EF207" s="1724"/>
      <c r="EG207" s="1722">
        <f>SUM(EG206:EJ206)</f>
        <v>0</v>
      </c>
      <c r="EH207" s="1723"/>
      <c r="EI207" s="1723"/>
      <c r="EJ207" s="1724"/>
      <c r="EK207" s="1008"/>
      <c r="EL207" s="966"/>
      <c r="EM207" s="966"/>
      <c r="EN207" s="964"/>
      <c r="EO207" s="964"/>
      <c r="EP207" s="963"/>
      <c r="EQ207" s="964"/>
      <c r="ER207" s="964"/>
      <c r="ES207" s="964"/>
      <c r="ET207" s="964"/>
    </row>
    <row r="208" spans="4:151" s="990" customFormat="1" ht="51" customHeight="1">
      <c r="D208" s="1132">
        <v>14</v>
      </c>
      <c r="E208" s="1696"/>
      <c r="F208" s="1697"/>
      <c r="G208" s="1698"/>
      <c r="H208" s="1128"/>
      <c r="I208" s="1136"/>
      <c r="J208" s="1140"/>
      <c r="K208" s="1141"/>
      <c r="L208" s="1128"/>
      <c r="M208" s="1128"/>
      <c r="N208" s="1128"/>
      <c r="O208" s="1128"/>
      <c r="P208" s="1128"/>
      <c r="Q208" s="1259"/>
      <c r="R208" s="1273"/>
      <c r="S208" s="1262"/>
      <c r="T208" s="1130"/>
      <c r="U208" s="1132">
        <v>14</v>
      </c>
      <c r="V208" s="1128"/>
      <c r="W208" s="1128"/>
      <c r="X208" s="1128"/>
      <c r="Y208" s="1128"/>
      <c r="Z208" s="1131"/>
      <c r="AA208" s="1130"/>
      <c r="AB208" s="1130"/>
      <c r="AC208" s="1130"/>
      <c r="AD208" s="1130"/>
      <c r="AE208" s="1130"/>
      <c r="AF208" s="1130"/>
      <c r="AG208" s="1130"/>
      <c r="AH208" s="1130"/>
      <c r="AI208" s="1130"/>
      <c r="AJ208" s="1130"/>
      <c r="AK208" s="1130"/>
      <c r="AL208" s="1130"/>
      <c r="AM208" s="1130"/>
      <c r="AN208" s="1130"/>
      <c r="AO208" s="1130"/>
      <c r="AP208" s="1130"/>
      <c r="AQ208" s="1130"/>
      <c r="AR208" s="1130"/>
      <c r="AS208" s="1130"/>
      <c r="AT208" s="1130"/>
      <c r="AU208" s="1130"/>
      <c r="AV208" s="1130"/>
      <c r="AW208" s="1130"/>
      <c r="AX208" s="1130"/>
      <c r="AY208" s="1130"/>
      <c r="AZ208" s="1130"/>
      <c r="BA208" s="1130"/>
      <c r="BB208" s="1130"/>
      <c r="BC208" s="1130"/>
      <c r="BD208" s="1130"/>
      <c r="BE208" s="1130"/>
      <c r="BF208" s="1130"/>
      <c r="BG208" s="1130"/>
      <c r="BH208" s="1130"/>
      <c r="BI208" s="1130"/>
      <c r="BJ208" s="1130"/>
      <c r="BK208" s="1130"/>
      <c r="BL208" s="1130"/>
      <c r="BM208" s="1130"/>
      <c r="BN208" s="1130"/>
      <c r="BO208" s="1130"/>
      <c r="BP208" s="1130"/>
      <c r="BQ208" s="1130"/>
      <c r="BR208" s="1130"/>
      <c r="BS208" s="1130"/>
      <c r="BT208" s="1130"/>
      <c r="BU208" s="1130"/>
      <c r="BV208" s="1130"/>
      <c r="BW208" s="1130"/>
      <c r="BX208" s="1130"/>
      <c r="BY208" s="1130"/>
      <c r="BZ208" s="1130"/>
      <c r="CA208" s="1130"/>
      <c r="CB208" s="1130"/>
      <c r="CC208" s="1130"/>
      <c r="CD208" s="1130"/>
      <c r="CE208" s="1130"/>
      <c r="CF208" s="1130"/>
      <c r="CG208" s="1130"/>
      <c r="CH208" s="1130"/>
      <c r="CI208" s="1130"/>
      <c r="CJ208" s="1130"/>
      <c r="CK208" s="1130"/>
      <c r="CL208" s="1130"/>
      <c r="CM208" s="1130"/>
      <c r="CN208" s="1130"/>
      <c r="CO208" s="1130"/>
      <c r="CP208" s="1130"/>
      <c r="CQ208" s="1130"/>
      <c r="CR208" s="1130"/>
      <c r="CS208" s="1130"/>
      <c r="CT208" s="1130"/>
      <c r="CU208" s="1130"/>
      <c r="CV208" s="1130"/>
      <c r="CW208" s="1130"/>
      <c r="CX208" s="1130"/>
      <c r="CY208" s="1130"/>
      <c r="CZ208" s="1130"/>
      <c r="DA208" s="1130"/>
      <c r="DB208" s="1130"/>
      <c r="DC208" s="1130"/>
      <c r="DD208" s="1130"/>
      <c r="DE208" s="1130"/>
      <c r="DF208" s="1130"/>
      <c r="DG208" s="1130"/>
      <c r="DH208" s="1130"/>
      <c r="DI208" s="1130"/>
      <c r="DJ208" s="1130"/>
      <c r="DK208" s="1130"/>
      <c r="DL208" s="966"/>
      <c r="DM208" s="986">
        <f t="shared" si="143"/>
        <v>0</v>
      </c>
      <c r="DN208" s="966">
        <f t="shared" si="140"/>
        <v>0</v>
      </c>
      <c r="DO208" s="963">
        <f t="shared" si="141"/>
        <v>0</v>
      </c>
      <c r="DP208" s="966" t="e">
        <f t="array" ref="DP208">INDEX($DP$14:$DS$21,MATCH(DM208&amp;DN208&amp;DO208,$DP$14:$DP$21&amp;$DQ$14:$DQ$21&amp;$DR$14:$DR$21,0),4)</f>
        <v>#N/A</v>
      </c>
      <c r="DQ208" s="995">
        <f>COUNTIFS(H195:H214,$EQ$14,DM195:DM214,$EL$15)</f>
        <v>0</v>
      </c>
      <c r="DR208" s="996">
        <f>COUNTIFS(I195:I214,$EQ$14,DM195:DM214,$EL$14)</f>
        <v>0</v>
      </c>
      <c r="DT208" s="1009"/>
      <c r="DU208" s="998"/>
      <c r="DX208" s="1009"/>
      <c r="DY208" s="998"/>
      <c r="EB208" s="1009"/>
      <c r="EC208" s="998"/>
      <c r="EF208" s="1009"/>
      <c r="EG208" s="998"/>
      <c r="EJ208" s="1009"/>
      <c r="EK208" s="1008"/>
      <c r="EL208" s="966"/>
      <c r="EM208" s="966"/>
      <c r="EN208" s="964"/>
      <c r="EO208" s="964"/>
      <c r="EP208" s="963"/>
      <c r="EQ208" s="964"/>
      <c r="ER208" s="964"/>
      <c r="ES208" s="964"/>
      <c r="ET208" s="964"/>
    </row>
    <row r="209" spans="4:160" s="990" customFormat="1" ht="51" customHeight="1">
      <c r="D209" s="1132">
        <v>15</v>
      </c>
      <c r="E209" s="1696"/>
      <c r="F209" s="1697"/>
      <c r="G209" s="1698"/>
      <c r="H209" s="1128"/>
      <c r="I209" s="1136"/>
      <c r="J209" s="1140"/>
      <c r="K209" s="1141"/>
      <c r="L209" s="1128"/>
      <c r="M209" s="1128"/>
      <c r="N209" s="1128"/>
      <c r="O209" s="1128"/>
      <c r="P209" s="1128"/>
      <c r="Q209" s="1259"/>
      <c r="R209" s="1273"/>
      <c r="S209" s="1262"/>
      <c r="T209" s="1138"/>
      <c r="U209" s="1132">
        <v>15</v>
      </c>
      <c r="V209" s="1128"/>
      <c r="W209" s="1128"/>
      <c r="X209" s="1128"/>
      <c r="Y209" s="1128"/>
      <c r="Z209" s="1131"/>
      <c r="AA209" s="1130"/>
      <c r="AB209" s="1130"/>
      <c r="AC209" s="1130"/>
      <c r="AD209" s="1130"/>
      <c r="AE209" s="1130"/>
      <c r="AF209" s="1130"/>
      <c r="AG209" s="1130"/>
      <c r="AH209" s="1130"/>
      <c r="AI209" s="1130"/>
      <c r="AJ209" s="1130"/>
      <c r="AK209" s="1130"/>
      <c r="AL209" s="1130"/>
      <c r="AM209" s="1130"/>
      <c r="AN209" s="1130"/>
      <c r="AO209" s="1130"/>
      <c r="AP209" s="1130"/>
      <c r="AQ209" s="1130"/>
      <c r="AR209" s="1130"/>
      <c r="AS209" s="1130"/>
      <c r="AT209" s="1130"/>
      <c r="AU209" s="1130"/>
      <c r="AV209" s="1130"/>
      <c r="AW209" s="1130"/>
      <c r="AX209" s="1130"/>
      <c r="AY209" s="1130"/>
      <c r="AZ209" s="1130"/>
      <c r="BA209" s="1130"/>
      <c r="BB209" s="1130"/>
      <c r="BC209" s="1130"/>
      <c r="BD209" s="1130"/>
      <c r="BE209" s="1130"/>
      <c r="BF209" s="1130"/>
      <c r="BG209" s="1130"/>
      <c r="BH209" s="1130"/>
      <c r="BI209" s="1130"/>
      <c r="BJ209" s="1130"/>
      <c r="BK209" s="1130"/>
      <c r="BL209" s="1130"/>
      <c r="BM209" s="1130"/>
      <c r="BN209" s="1130"/>
      <c r="BO209" s="1130"/>
      <c r="BP209" s="1130"/>
      <c r="BQ209" s="1130"/>
      <c r="BR209" s="1130"/>
      <c r="BS209" s="1130"/>
      <c r="BT209" s="1130"/>
      <c r="BU209" s="1130"/>
      <c r="BV209" s="1130"/>
      <c r="BW209" s="1130"/>
      <c r="BX209" s="1130"/>
      <c r="BY209" s="1130"/>
      <c r="BZ209" s="1130"/>
      <c r="CA209" s="1130"/>
      <c r="CB209" s="1130"/>
      <c r="CC209" s="1130"/>
      <c r="CD209" s="1130"/>
      <c r="CE209" s="1130"/>
      <c r="CF209" s="1130"/>
      <c r="CG209" s="1130"/>
      <c r="CH209" s="1130"/>
      <c r="CI209" s="1130"/>
      <c r="CJ209" s="1130"/>
      <c r="CK209" s="1130"/>
      <c r="CL209" s="1130"/>
      <c r="CM209" s="1130"/>
      <c r="CN209" s="1130"/>
      <c r="CO209" s="1130"/>
      <c r="CP209" s="1130"/>
      <c r="CQ209" s="1130"/>
      <c r="CR209" s="1130"/>
      <c r="CS209" s="1130"/>
      <c r="CT209" s="1130"/>
      <c r="CU209" s="1130"/>
      <c r="CV209" s="1130"/>
      <c r="CW209" s="1130"/>
      <c r="CX209" s="1130"/>
      <c r="CY209" s="1130"/>
      <c r="CZ209" s="1130"/>
      <c r="DA209" s="1130"/>
      <c r="DB209" s="1130"/>
      <c r="DC209" s="1130"/>
      <c r="DD209" s="1130"/>
      <c r="DE209" s="1130"/>
      <c r="DF209" s="1130"/>
      <c r="DG209" s="1130"/>
      <c r="DH209" s="1130"/>
      <c r="DI209" s="1130"/>
      <c r="DJ209" s="1130"/>
      <c r="DK209" s="1130"/>
      <c r="DL209" s="966"/>
      <c r="DM209" s="986">
        <f t="shared" si="143"/>
        <v>0</v>
      </c>
      <c r="DN209" s="966">
        <f t="shared" si="140"/>
        <v>0</v>
      </c>
      <c r="DO209" s="963">
        <f t="shared" si="141"/>
        <v>0</v>
      </c>
      <c r="DP209" s="966" t="e">
        <f t="array" ref="DP209">INDEX($DP$14:$DS$21,MATCH(DM209&amp;DN209&amp;DO209,$DP$14:$DP$21&amp;$DQ$14:$DQ$21&amp;$DR$14:$DR$21,0),4)</f>
        <v>#N/A</v>
      </c>
      <c r="DQ209" s="1010"/>
      <c r="DR209" s="1002" t="s">
        <v>372</v>
      </c>
      <c r="DS209" s="1011"/>
      <c r="DT209" s="978" t="s">
        <v>373</v>
      </c>
      <c r="DU209" s="1012"/>
      <c r="DV209" s="1002" t="s">
        <v>372</v>
      </c>
      <c r="DW209" s="1013"/>
      <c r="DX209" s="978" t="s">
        <v>373</v>
      </c>
      <c r="DY209" s="1012"/>
      <c r="DZ209" s="1002" t="s">
        <v>372</v>
      </c>
      <c r="EA209" s="1013"/>
      <c r="EB209" s="978" t="s">
        <v>373</v>
      </c>
      <c r="EC209" s="1012"/>
      <c r="ED209" s="1002" t="s">
        <v>372</v>
      </c>
      <c r="EE209" s="1013"/>
      <c r="EF209" s="978" t="s">
        <v>373</v>
      </c>
      <c r="EG209" s="1012"/>
      <c r="EH209" s="1002" t="s">
        <v>372</v>
      </c>
      <c r="EI209" s="1013"/>
      <c r="EJ209" s="978" t="s">
        <v>373</v>
      </c>
      <c r="EK209" s="1775" t="s">
        <v>748</v>
      </c>
      <c r="EL209" s="966"/>
      <c r="EM209" s="966"/>
      <c r="EN209" s="964"/>
      <c r="EO209" s="964"/>
      <c r="EP209" s="963"/>
      <c r="EQ209" s="964"/>
      <c r="ER209" s="964"/>
      <c r="ES209" s="964"/>
      <c r="ET209" s="964"/>
    </row>
    <row r="210" spans="4:160" s="990" customFormat="1" ht="51" customHeight="1">
      <c r="D210" s="1132">
        <v>16</v>
      </c>
      <c r="E210" s="1696"/>
      <c r="F210" s="1697"/>
      <c r="G210" s="1698"/>
      <c r="H210" s="1128"/>
      <c r="I210" s="1136"/>
      <c r="J210" s="1140"/>
      <c r="K210" s="1141"/>
      <c r="L210" s="1128"/>
      <c r="M210" s="1128"/>
      <c r="N210" s="1128"/>
      <c r="O210" s="1128"/>
      <c r="P210" s="1128"/>
      <c r="Q210" s="1259"/>
      <c r="R210" s="1273"/>
      <c r="S210" s="1262"/>
      <c r="T210" s="1130"/>
      <c r="U210" s="1132">
        <v>16</v>
      </c>
      <c r="V210" s="1128"/>
      <c r="W210" s="1128"/>
      <c r="X210" s="1128"/>
      <c r="Y210" s="1128"/>
      <c r="Z210" s="1131"/>
      <c r="AA210" s="1130"/>
      <c r="AB210" s="1130"/>
      <c r="AC210" s="1130"/>
      <c r="AD210" s="1130"/>
      <c r="AE210" s="1130"/>
      <c r="AF210" s="1130"/>
      <c r="AG210" s="1130"/>
      <c r="AH210" s="1130"/>
      <c r="AI210" s="1130"/>
      <c r="AJ210" s="1130"/>
      <c r="AK210" s="1130"/>
      <c r="AL210" s="1130"/>
      <c r="AM210" s="1130"/>
      <c r="AN210" s="1130"/>
      <c r="AO210" s="1130"/>
      <c r="AP210" s="1130"/>
      <c r="AQ210" s="1130"/>
      <c r="AR210" s="1130"/>
      <c r="AS210" s="1130"/>
      <c r="AT210" s="1130"/>
      <c r="AU210" s="1130"/>
      <c r="AV210" s="1130"/>
      <c r="AW210" s="1130"/>
      <c r="AX210" s="1130"/>
      <c r="AY210" s="1130"/>
      <c r="AZ210" s="1130"/>
      <c r="BA210" s="1130"/>
      <c r="BB210" s="1130"/>
      <c r="BC210" s="1130"/>
      <c r="BD210" s="1130"/>
      <c r="BE210" s="1130"/>
      <c r="BF210" s="1130"/>
      <c r="BG210" s="1130"/>
      <c r="BH210" s="1130"/>
      <c r="BI210" s="1130"/>
      <c r="BJ210" s="1130"/>
      <c r="BK210" s="1130"/>
      <c r="BL210" s="1130"/>
      <c r="BM210" s="1130"/>
      <c r="BN210" s="1130"/>
      <c r="BO210" s="1130"/>
      <c r="BP210" s="1130"/>
      <c r="BQ210" s="1130"/>
      <c r="BR210" s="1130"/>
      <c r="BS210" s="1130"/>
      <c r="BT210" s="1130"/>
      <c r="BU210" s="1130"/>
      <c r="BV210" s="1130"/>
      <c r="BW210" s="1130"/>
      <c r="BX210" s="1130"/>
      <c r="BY210" s="1130"/>
      <c r="BZ210" s="1130"/>
      <c r="CA210" s="1130"/>
      <c r="CB210" s="1130"/>
      <c r="CC210" s="1130"/>
      <c r="CD210" s="1130"/>
      <c r="CE210" s="1130"/>
      <c r="CF210" s="1130"/>
      <c r="CG210" s="1130"/>
      <c r="CH210" s="1130"/>
      <c r="CI210" s="1130"/>
      <c r="CJ210" s="1130"/>
      <c r="CK210" s="1130"/>
      <c r="CL210" s="1130"/>
      <c r="CM210" s="1130"/>
      <c r="CN210" s="1130"/>
      <c r="CO210" s="1130"/>
      <c r="CP210" s="1130"/>
      <c r="CQ210" s="1130"/>
      <c r="CR210" s="1130"/>
      <c r="CS210" s="1130"/>
      <c r="CT210" s="1130"/>
      <c r="CU210" s="1130"/>
      <c r="CV210" s="1130"/>
      <c r="CW210" s="1130"/>
      <c r="CX210" s="1130"/>
      <c r="CY210" s="1130"/>
      <c r="CZ210" s="1130"/>
      <c r="DA210" s="1130"/>
      <c r="DB210" s="1130"/>
      <c r="DC210" s="1130"/>
      <c r="DD210" s="1130"/>
      <c r="DE210" s="1130"/>
      <c r="DF210" s="1130"/>
      <c r="DG210" s="1130"/>
      <c r="DH210" s="1130"/>
      <c r="DI210" s="1130"/>
      <c r="DJ210" s="1130"/>
      <c r="DK210" s="1130"/>
      <c r="DL210" s="966"/>
      <c r="DM210" s="986">
        <f t="shared" si="143"/>
        <v>0</v>
      </c>
      <c r="DN210" s="966">
        <f t="shared" si="140"/>
        <v>0</v>
      </c>
      <c r="DO210" s="963">
        <f t="shared" si="141"/>
        <v>0</v>
      </c>
      <c r="DP210" s="966" t="e">
        <f t="array" ref="DP210">INDEX($DP$14:$DS$21,MATCH(DM210&amp;DN210&amp;DO210,$DP$14:$DP$21&amp;$DQ$14:$DQ$21&amp;$DR$14:$DR$21,0),4)</f>
        <v>#N/A</v>
      </c>
      <c r="DQ210" s="1014"/>
      <c r="DR210" s="1015">
        <f>COUNTIFS(L195:L214,$EO$13,DM195:DM214,$EL$16)</f>
        <v>0</v>
      </c>
      <c r="DS210" s="1016"/>
      <c r="DT210" s="1017">
        <f>COUNTIFS(L195:L214,$EO$14,DM195:DM214,$EL$16)</f>
        <v>0</v>
      </c>
      <c r="DU210" s="1018"/>
      <c r="DV210" s="1015">
        <f>COUNTIFS(M195:M214,$EO$13,DM195:DM214,$EL$16)</f>
        <v>0</v>
      </c>
      <c r="DW210" s="1016"/>
      <c r="DX210" s="1017">
        <f>COUNTIFS(M195:M214,$EO$14,DM195:DM214,$EL$16)</f>
        <v>0</v>
      </c>
      <c r="DY210" s="1018"/>
      <c r="DZ210" s="1015">
        <f>COUNTIFS($N195:$N214,$EO$13,$DM195:$DM214,$EL$16)</f>
        <v>0</v>
      </c>
      <c r="EA210" s="1016"/>
      <c r="EB210" s="1017">
        <f>COUNTIFS($N195:$N214,$EO$14,$DM195:$DM214,$EL$16)</f>
        <v>0</v>
      </c>
      <c r="EC210" s="1018"/>
      <c r="ED210" s="1015">
        <f>COUNTIFS($O195:$O214,$EO$13,$DM195:$DM214,$EL$16)</f>
        <v>0</v>
      </c>
      <c r="EE210" s="1016"/>
      <c r="EF210" s="1017">
        <f>COUNTIFS($O195:$O214,$EO$14,$DM195:$DM214,$EL$16)</f>
        <v>0</v>
      </c>
      <c r="EG210" s="1018"/>
      <c r="EH210" s="1015">
        <f>COUNTIFS($P195:$P214,$EO$13,$DM195:$DM214,$EL$16)</f>
        <v>0</v>
      </c>
      <c r="EI210" s="1016"/>
      <c r="EJ210" s="1017">
        <f>COUNTIFS($P195:$P214,$EO$14,$DM195:$DM214,$EL$16)</f>
        <v>0</v>
      </c>
      <c r="EK210" s="1775"/>
      <c r="EL210" s="966"/>
      <c r="EM210" s="966"/>
      <c r="EN210" s="964"/>
      <c r="EO210" s="964"/>
      <c r="EP210" s="963"/>
      <c r="EQ210" s="964"/>
      <c r="ER210" s="964"/>
      <c r="ES210" s="964"/>
      <c r="ET210" s="964"/>
    </row>
    <row r="211" spans="4:160" s="990" customFormat="1" ht="51" customHeight="1">
      <c r="D211" s="1132">
        <v>17</v>
      </c>
      <c r="E211" s="1696"/>
      <c r="F211" s="1697"/>
      <c r="G211" s="1698"/>
      <c r="H211" s="1128"/>
      <c r="I211" s="1136"/>
      <c r="J211" s="1140"/>
      <c r="K211" s="1141"/>
      <c r="L211" s="1128"/>
      <c r="M211" s="1128"/>
      <c r="N211" s="1128"/>
      <c r="O211" s="1128"/>
      <c r="P211" s="1128"/>
      <c r="Q211" s="1259"/>
      <c r="R211" s="1273"/>
      <c r="S211" s="1262"/>
      <c r="T211" s="1142"/>
      <c r="U211" s="1132">
        <v>17</v>
      </c>
      <c r="V211" s="1128"/>
      <c r="W211" s="1128"/>
      <c r="X211" s="1128"/>
      <c r="Y211" s="1128"/>
      <c r="Z211" s="1131"/>
      <c r="AA211" s="1142"/>
      <c r="AB211" s="1142"/>
      <c r="AC211" s="1142"/>
      <c r="AD211" s="1142"/>
      <c r="AE211" s="1142"/>
      <c r="AF211" s="1142"/>
      <c r="AG211" s="1142"/>
      <c r="AH211" s="1142"/>
      <c r="AI211" s="1142"/>
      <c r="AJ211" s="1142"/>
      <c r="AK211" s="1142"/>
      <c r="AL211" s="1142"/>
      <c r="AM211" s="1142"/>
      <c r="AN211" s="1142"/>
      <c r="AO211" s="1142"/>
      <c r="AP211" s="1142"/>
      <c r="AQ211" s="1142"/>
      <c r="AR211" s="1142"/>
      <c r="AS211" s="1142"/>
      <c r="AT211" s="1142"/>
      <c r="AU211" s="1142"/>
      <c r="AV211" s="1142"/>
      <c r="AW211" s="1142"/>
      <c r="AX211" s="1142"/>
      <c r="AY211" s="1142"/>
      <c r="AZ211" s="1142"/>
      <c r="BA211" s="1142"/>
      <c r="BB211" s="1142"/>
      <c r="BC211" s="1142"/>
      <c r="BD211" s="1142"/>
      <c r="BE211" s="1142"/>
      <c r="BF211" s="1142"/>
      <c r="BG211" s="1142"/>
      <c r="BH211" s="1142"/>
      <c r="BI211" s="1142"/>
      <c r="BJ211" s="1142"/>
      <c r="BK211" s="1142"/>
      <c r="BL211" s="1142"/>
      <c r="BM211" s="1142"/>
      <c r="BN211" s="1142"/>
      <c r="BO211" s="1142"/>
      <c r="BP211" s="1142"/>
      <c r="BQ211" s="1142"/>
      <c r="BR211" s="1142"/>
      <c r="BS211" s="1142"/>
      <c r="BT211" s="1142"/>
      <c r="BU211" s="1142"/>
      <c r="BV211" s="1142"/>
      <c r="BW211" s="1142"/>
      <c r="BX211" s="1142"/>
      <c r="BY211" s="1142"/>
      <c r="BZ211" s="1142"/>
      <c r="CA211" s="1142"/>
      <c r="CB211" s="1142"/>
      <c r="CC211" s="1142"/>
      <c r="CD211" s="1142"/>
      <c r="CE211" s="1142"/>
      <c r="CF211" s="1142"/>
      <c r="CG211" s="1142"/>
      <c r="CH211" s="1142"/>
      <c r="CI211" s="1142"/>
      <c r="CJ211" s="1142"/>
      <c r="CK211" s="1142"/>
      <c r="CL211" s="1142"/>
      <c r="CM211" s="1142"/>
      <c r="CN211" s="1142"/>
      <c r="CO211" s="1142"/>
      <c r="CP211" s="1142"/>
      <c r="CQ211" s="1142"/>
      <c r="CR211" s="1142"/>
      <c r="CS211" s="1142"/>
      <c r="CT211" s="1142"/>
      <c r="CU211" s="1142"/>
      <c r="CV211" s="1142"/>
      <c r="CW211" s="1142"/>
      <c r="CX211" s="1142"/>
      <c r="CY211" s="1142"/>
      <c r="CZ211" s="1142"/>
      <c r="DA211" s="1142"/>
      <c r="DB211" s="1142"/>
      <c r="DC211" s="1142"/>
      <c r="DD211" s="1142"/>
      <c r="DE211" s="1142"/>
      <c r="DF211" s="1142"/>
      <c r="DG211" s="1142"/>
      <c r="DH211" s="1142"/>
      <c r="DI211" s="1142"/>
      <c r="DJ211" s="1142"/>
      <c r="DK211" s="1142"/>
      <c r="DL211" s="966"/>
      <c r="DM211" s="986">
        <f t="shared" si="143"/>
        <v>0</v>
      </c>
      <c r="DN211" s="966">
        <f t="shared" si="140"/>
        <v>0</v>
      </c>
      <c r="DO211" s="963">
        <f t="shared" si="141"/>
        <v>0</v>
      </c>
      <c r="DP211" s="966" t="e">
        <f t="array" ref="DP211">INDEX($DP$14:$DS$21,MATCH(DM211&amp;DN211&amp;DO211,$DP$14:$DP$21&amp;$DQ$14:$DQ$21&amp;$DR$14:$DR$21,0),4)</f>
        <v>#N/A</v>
      </c>
      <c r="DQ211" s="963" t="s">
        <v>79</v>
      </c>
      <c r="DR211" s="990" t="s">
        <v>26</v>
      </c>
      <c r="DS211" s="963"/>
      <c r="EK211" s="964"/>
      <c r="EL211" s="966"/>
      <c r="EM211" s="966"/>
      <c r="EN211" s="964"/>
      <c r="EO211" s="964"/>
      <c r="EP211" s="963"/>
      <c r="EQ211" s="964"/>
      <c r="ER211" s="964"/>
      <c r="ES211" s="964"/>
      <c r="ET211" s="964"/>
    </row>
    <row r="212" spans="4:160" s="990" customFormat="1" ht="51" customHeight="1">
      <c r="D212" s="1132">
        <v>18</v>
      </c>
      <c r="E212" s="1696"/>
      <c r="F212" s="1697"/>
      <c r="G212" s="1698"/>
      <c r="H212" s="1128"/>
      <c r="I212" s="1136"/>
      <c r="J212" s="1140"/>
      <c r="K212" s="1141"/>
      <c r="L212" s="1128"/>
      <c r="M212" s="1128"/>
      <c r="N212" s="1128"/>
      <c r="O212" s="1128"/>
      <c r="P212" s="1128"/>
      <c r="Q212" s="1259"/>
      <c r="R212" s="1273"/>
      <c r="S212" s="1262"/>
      <c r="T212" s="1130"/>
      <c r="U212" s="1132">
        <v>18</v>
      </c>
      <c r="V212" s="1128"/>
      <c r="W212" s="1128"/>
      <c r="X212" s="1128"/>
      <c r="Y212" s="1128"/>
      <c r="Z212" s="1131"/>
      <c r="AA212" s="1130"/>
      <c r="AB212" s="1130"/>
      <c r="AC212" s="1130"/>
      <c r="AD212" s="1130"/>
      <c r="AE212" s="1130"/>
      <c r="AF212" s="1130"/>
      <c r="AG212" s="1130"/>
      <c r="AH212" s="1130"/>
      <c r="AI212" s="1130"/>
      <c r="AJ212" s="1130"/>
      <c r="AK212" s="1130"/>
      <c r="AL212" s="1130"/>
      <c r="AM212" s="1130"/>
      <c r="AN212" s="1130"/>
      <c r="AO212" s="1130"/>
      <c r="AP212" s="1130"/>
      <c r="AQ212" s="1130"/>
      <c r="AR212" s="1130"/>
      <c r="AS212" s="1130"/>
      <c r="AT212" s="1130"/>
      <c r="AU212" s="1130"/>
      <c r="AV212" s="1130"/>
      <c r="AW212" s="1130"/>
      <c r="AX212" s="1130"/>
      <c r="AY212" s="1130"/>
      <c r="AZ212" s="1130"/>
      <c r="BA212" s="1130"/>
      <c r="BB212" s="1130"/>
      <c r="BC212" s="1130"/>
      <c r="BD212" s="1130"/>
      <c r="BE212" s="1130"/>
      <c r="BF212" s="1130"/>
      <c r="BG212" s="1130"/>
      <c r="BH212" s="1130"/>
      <c r="BI212" s="1130"/>
      <c r="BJ212" s="1130"/>
      <c r="BK212" s="1130"/>
      <c r="BL212" s="1130"/>
      <c r="BM212" s="1130"/>
      <c r="BN212" s="1130"/>
      <c r="BO212" s="1130"/>
      <c r="BP212" s="1130"/>
      <c r="BQ212" s="1130"/>
      <c r="BR212" s="1130"/>
      <c r="BS212" s="1130"/>
      <c r="BT212" s="1130"/>
      <c r="BU212" s="1130"/>
      <c r="BV212" s="1130"/>
      <c r="BW212" s="1130"/>
      <c r="BX212" s="1130"/>
      <c r="BY212" s="1130"/>
      <c r="BZ212" s="1130"/>
      <c r="CA212" s="1130"/>
      <c r="CB212" s="1130"/>
      <c r="CC212" s="1130"/>
      <c r="CD212" s="1130"/>
      <c r="CE212" s="1130"/>
      <c r="CF212" s="1130"/>
      <c r="CG212" s="1130"/>
      <c r="CH212" s="1130"/>
      <c r="CI212" s="1130"/>
      <c r="CJ212" s="1130"/>
      <c r="CK212" s="1130"/>
      <c r="CL212" s="1130"/>
      <c r="CM212" s="1130"/>
      <c r="CN212" s="1130"/>
      <c r="CO212" s="1130"/>
      <c r="CP212" s="1130"/>
      <c r="CQ212" s="1130"/>
      <c r="CR212" s="1130"/>
      <c r="CS212" s="1130"/>
      <c r="CT212" s="1130"/>
      <c r="CU212" s="1130"/>
      <c r="CV212" s="1130"/>
      <c r="CW212" s="1130"/>
      <c r="CX212" s="1130"/>
      <c r="CY212" s="1130"/>
      <c r="CZ212" s="1130"/>
      <c r="DA212" s="1130"/>
      <c r="DB212" s="1130"/>
      <c r="DC212" s="1130"/>
      <c r="DD212" s="1130"/>
      <c r="DE212" s="1130"/>
      <c r="DF212" s="1130"/>
      <c r="DG212" s="1130"/>
      <c r="DH212" s="1130"/>
      <c r="DI212" s="1130"/>
      <c r="DJ212" s="1130"/>
      <c r="DK212" s="1130"/>
      <c r="DL212" s="966"/>
      <c r="DM212" s="986">
        <f t="shared" si="143"/>
        <v>0</v>
      </c>
      <c r="DN212" s="966">
        <f t="shared" si="140"/>
        <v>0</v>
      </c>
      <c r="DO212" s="963">
        <f t="shared" si="141"/>
        <v>0</v>
      </c>
      <c r="DP212" s="966" t="e">
        <f t="array" ref="DP212">INDEX($DP$14:$DS$21,MATCH(DM212&amp;DN212&amp;DO212,$DP$14:$DP$21&amp;$DQ$14:$DQ$21&amp;$DR$14:$DR$21,0),4)</f>
        <v>#N/A</v>
      </c>
      <c r="DQ212" s="996">
        <f>COUNTIFS(H195:H214,$EQ$14,DM195:DM214,$EL$16)</f>
        <v>0</v>
      </c>
      <c r="DR212" s="996">
        <f>COUNTIFS(I195:I214,$EQ$14,DM195:DM214,$EL$16)</f>
        <v>0</v>
      </c>
      <c r="DS212" s="963"/>
      <c r="EK212" s="964"/>
      <c r="EL212" s="966"/>
      <c r="EM212" s="966"/>
      <c r="EN212" s="964"/>
      <c r="EO212" s="964"/>
      <c r="EP212" s="963"/>
      <c r="EQ212" s="964"/>
      <c r="ER212" s="964"/>
      <c r="ES212" s="964"/>
      <c r="ET212" s="964"/>
    </row>
    <row r="213" spans="4:160" s="990" customFormat="1" ht="51" customHeight="1">
      <c r="D213" s="1132">
        <v>19</v>
      </c>
      <c r="E213" s="1696"/>
      <c r="F213" s="1697"/>
      <c r="G213" s="1698"/>
      <c r="H213" s="1128"/>
      <c r="I213" s="1136"/>
      <c r="J213" s="1140"/>
      <c r="K213" s="1141"/>
      <c r="L213" s="1128"/>
      <c r="M213" s="1128"/>
      <c r="N213" s="1128"/>
      <c r="O213" s="1128"/>
      <c r="P213" s="1128"/>
      <c r="Q213" s="1259"/>
      <c r="R213" s="1273"/>
      <c r="S213" s="1262"/>
      <c r="T213" s="1130"/>
      <c r="U213" s="1132">
        <v>19</v>
      </c>
      <c r="V213" s="1128"/>
      <c r="W213" s="1128"/>
      <c r="X213" s="1128"/>
      <c r="Y213" s="1128"/>
      <c r="Z213" s="1131"/>
      <c r="AA213" s="1130"/>
      <c r="AB213" s="1130"/>
      <c r="AC213" s="1130"/>
      <c r="AD213" s="1130"/>
      <c r="AE213" s="1130"/>
      <c r="AF213" s="1130"/>
      <c r="AG213" s="1130"/>
      <c r="AH213" s="1130"/>
      <c r="AI213" s="1130"/>
      <c r="AJ213" s="1130"/>
      <c r="AK213" s="1130"/>
      <c r="AL213" s="1130"/>
      <c r="AM213" s="1130"/>
      <c r="AN213" s="1130"/>
      <c r="AO213" s="1130"/>
      <c r="AP213" s="1130"/>
      <c r="AQ213" s="1130"/>
      <c r="AR213" s="1130"/>
      <c r="AS213" s="1130"/>
      <c r="AT213" s="1130"/>
      <c r="AU213" s="1130"/>
      <c r="AV213" s="1130"/>
      <c r="AW213" s="1130"/>
      <c r="AX213" s="1130"/>
      <c r="AY213" s="1130"/>
      <c r="AZ213" s="1130"/>
      <c r="BA213" s="1130"/>
      <c r="BB213" s="1130"/>
      <c r="BC213" s="1130"/>
      <c r="BD213" s="1130"/>
      <c r="BE213" s="1130"/>
      <c r="BF213" s="1130"/>
      <c r="BG213" s="1130"/>
      <c r="BH213" s="1130"/>
      <c r="BI213" s="1130"/>
      <c r="BJ213" s="1130"/>
      <c r="BK213" s="1130"/>
      <c r="BL213" s="1130"/>
      <c r="BM213" s="1130"/>
      <c r="BN213" s="1130"/>
      <c r="BO213" s="1130"/>
      <c r="BP213" s="1130"/>
      <c r="BQ213" s="1130"/>
      <c r="BR213" s="1130"/>
      <c r="BS213" s="1130"/>
      <c r="BT213" s="1130"/>
      <c r="BU213" s="1130"/>
      <c r="BV213" s="1130"/>
      <c r="BW213" s="1130"/>
      <c r="BX213" s="1130"/>
      <c r="BY213" s="1130"/>
      <c r="BZ213" s="1130"/>
      <c r="CA213" s="1130"/>
      <c r="CB213" s="1130"/>
      <c r="CC213" s="1130"/>
      <c r="CD213" s="1130"/>
      <c r="CE213" s="1130"/>
      <c r="CF213" s="1130"/>
      <c r="CG213" s="1130"/>
      <c r="CH213" s="1130"/>
      <c r="CI213" s="1130"/>
      <c r="CJ213" s="1130"/>
      <c r="CK213" s="1130"/>
      <c r="CL213" s="1130"/>
      <c r="CM213" s="1130"/>
      <c r="CN213" s="1130"/>
      <c r="CO213" s="1130"/>
      <c r="CP213" s="1130"/>
      <c r="CQ213" s="1130"/>
      <c r="CR213" s="1130"/>
      <c r="CS213" s="1130"/>
      <c r="CT213" s="1130"/>
      <c r="CU213" s="1130"/>
      <c r="CV213" s="1130"/>
      <c r="CW213" s="1130"/>
      <c r="CX213" s="1130"/>
      <c r="CY213" s="1130"/>
      <c r="CZ213" s="1130"/>
      <c r="DA213" s="1130"/>
      <c r="DB213" s="1130"/>
      <c r="DC213" s="1130"/>
      <c r="DD213" s="1130"/>
      <c r="DE213" s="1130"/>
      <c r="DF213" s="1130"/>
      <c r="DG213" s="1130"/>
      <c r="DH213" s="1130"/>
      <c r="DI213" s="1130"/>
      <c r="DJ213" s="1130"/>
      <c r="DK213" s="1130"/>
      <c r="DL213" s="966"/>
      <c r="DM213" s="986">
        <f t="shared" si="143"/>
        <v>0</v>
      </c>
      <c r="DN213" s="966">
        <f t="shared" si="140"/>
        <v>0</v>
      </c>
      <c r="DO213" s="963">
        <f t="shared" si="141"/>
        <v>0</v>
      </c>
      <c r="DP213" s="966" t="e">
        <f t="array" ref="DP213">INDEX($DP$14:$DS$21,MATCH(DM213&amp;DN213&amp;DO213,$DP$14:$DP$21&amp;$DQ$14:$DQ$21&amp;$DR$14:$DR$21,0),4)</f>
        <v>#N/A</v>
      </c>
      <c r="EK213" s="964"/>
      <c r="EL213" s="966"/>
      <c r="EM213" s="966"/>
      <c r="EN213" s="964"/>
      <c r="EO213" s="964"/>
      <c r="EP213" s="963"/>
      <c r="EQ213" s="964"/>
      <c r="ER213" s="964"/>
      <c r="ES213" s="964"/>
      <c r="ET213" s="964"/>
    </row>
    <row r="214" spans="4:160" s="990" customFormat="1" ht="51" customHeight="1" thickBot="1">
      <c r="D214" s="1143">
        <v>20</v>
      </c>
      <c r="E214" s="1696"/>
      <c r="F214" s="1697"/>
      <c r="G214" s="1698"/>
      <c r="H214" s="1128"/>
      <c r="I214" s="1136"/>
      <c r="J214" s="1140"/>
      <c r="K214" s="1141"/>
      <c r="L214" s="1128"/>
      <c r="M214" s="1128"/>
      <c r="N214" s="1128"/>
      <c r="O214" s="1128"/>
      <c r="P214" s="1128"/>
      <c r="Q214" s="1259"/>
      <c r="R214" s="1273"/>
      <c r="S214" s="1274"/>
      <c r="T214" s="1144"/>
      <c r="U214" s="1143">
        <v>20</v>
      </c>
      <c r="V214" s="1128"/>
      <c r="W214" s="1128"/>
      <c r="X214" s="1128"/>
      <c r="Y214" s="1128"/>
      <c r="Z214" s="1131"/>
      <c r="AA214" s="1130"/>
      <c r="AB214" s="1130"/>
      <c r="AC214" s="1130"/>
      <c r="AD214" s="1130"/>
      <c r="AE214" s="1130"/>
      <c r="AF214" s="1130"/>
      <c r="AG214" s="1130"/>
      <c r="AH214" s="1130"/>
      <c r="AI214" s="1130"/>
      <c r="AJ214" s="1130"/>
      <c r="AK214" s="1130"/>
      <c r="AL214" s="1130"/>
      <c r="AM214" s="1130"/>
      <c r="AN214" s="1130"/>
      <c r="AO214" s="1130"/>
      <c r="AP214" s="1130"/>
      <c r="AQ214" s="1130"/>
      <c r="AR214" s="1130"/>
      <c r="AS214" s="1130"/>
      <c r="AT214" s="1130"/>
      <c r="AU214" s="1130"/>
      <c r="AV214" s="1130"/>
      <c r="AW214" s="1130"/>
      <c r="AX214" s="1130"/>
      <c r="AY214" s="1130"/>
      <c r="AZ214" s="1130"/>
      <c r="BA214" s="1130"/>
      <c r="BB214" s="1130"/>
      <c r="BC214" s="1130"/>
      <c r="BD214" s="1130"/>
      <c r="BE214" s="1130"/>
      <c r="BF214" s="1130"/>
      <c r="BG214" s="1130"/>
      <c r="BH214" s="1130"/>
      <c r="BI214" s="1130"/>
      <c r="BJ214" s="1130"/>
      <c r="BK214" s="1130"/>
      <c r="BL214" s="1130"/>
      <c r="BM214" s="1130"/>
      <c r="BN214" s="1130"/>
      <c r="BO214" s="1130"/>
      <c r="BP214" s="1130"/>
      <c r="BQ214" s="1130"/>
      <c r="BR214" s="1130"/>
      <c r="BS214" s="1130"/>
      <c r="BT214" s="1130"/>
      <c r="BU214" s="1130"/>
      <c r="BV214" s="1130"/>
      <c r="BW214" s="1130"/>
      <c r="BX214" s="1130"/>
      <c r="BY214" s="1130"/>
      <c r="BZ214" s="1130"/>
      <c r="CA214" s="1130"/>
      <c r="CB214" s="1130"/>
      <c r="CC214" s="1130"/>
      <c r="CD214" s="1130"/>
      <c r="CE214" s="1130"/>
      <c r="CF214" s="1130"/>
      <c r="CG214" s="1130"/>
      <c r="CH214" s="1130"/>
      <c r="CI214" s="1130"/>
      <c r="CJ214" s="1130"/>
      <c r="CK214" s="1130"/>
      <c r="CL214" s="1130"/>
      <c r="CM214" s="1130"/>
      <c r="CN214" s="1130"/>
      <c r="CO214" s="1130"/>
      <c r="CP214" s="1130"/>
      <c r="CQ214" s="1130"/>
      <c r="CR214" s="1130"/>
      <c r="CS214" s="1130"/>
      <c r="CT214" s="1130"/>
      <c r="CU214" s="1130"/>
      <c r="CV214" s="1130"/>
      <c r="CW214" s="1130"/>
      <c r="CX214" s="1130"/>
      <c r="CY214" s="1130"/>
      <c r="CZ214" s="1130"/>
      <c r="DA214" s="1130"/>
      <c r="DB214" s="1130"/>
      <c r="DC214" s="1130"/>
      <c r="DD214" s="1130"/>
      <c r="DE214" s="1130"/>
      <c r="DF214" s="1130"/>
      <c r="DG214" s="1130"/>
      <c r="DH214" s="1130"/>
      <c r="DI214" s="1130"/>
      <c r="DJ214" s="1130"/>
      <c r="DK214" s="1130"/>
      <c r="DL214" s="966"/>
      <c r="DM214" s="986">
        <f t="shared" si="143"/>
        <v>0</v>
      </c>
      <c r="DN214" s="966">
        <f t="shared" si="140"/>
        <v>0</v>
      </c>
      <c r="DO214" s="963">
        <f t="shared" si="141"/>
        <v>0</v>
      </c>
      <c r="DP214" s="966" t="e">
        <f t="array" ref="DP214">INDEX($DP$14:$DS$21,MATCH(DM214&amp;DN214&amp;DO214,$DP$14:$DP$21&amp;$DQ$14:$DQ$21&amp;$DR$14:$DR$21,0),4)</f>
        <v>#N/A</v>
      </c>
      <c r="EK214" s="964"/>
      <c r="EL214" s="966"/>
      <c r="EM214" s="966"/>
      <c r="EN214" s="964"/>
      <c r="EO214" s="964"/>
      <c r="EP214" s="963"/>
      <c r="EQ214" s="964"/>
      <c r="ER214" s="964"/>
      <c r="ES214" s="964"/>
      <c r="ET214" s="964"/>
    </row>
    <row r="215" spans="4:160" s="990" customFormat="1" ht="51" customHeight="1" thickTop="1" thickBot="1">
      <c r="D215" s="1812" t="s">
        <v>343</v>
      </c>
      <c r="E215" s="1813"/>
      <c r="F215" s="1813"/>
      <c r="G215" s="1814"/>
      <c r="H215" s="1148">
        <f>COUNTIF(H195:H214,"〇")</f>
        <v>0</v>
      </c>
      <c r="I215" s="1149">
        <f>COUNTIF(I195:I214,"〇")</f>
        <v>0</v>
      </c>
      <c r="J215" s="1174"/>
      <c r="K215" s="1174"/>
      <c r="L215" s="1151"/>
      <c r="M215" s="1175"/>
      <c r="N215" s="1175"/>
      <c r="O215" s="1175"/>
      <c r="P215" s="1175"/>
      <c r="Q215" s="1712"/>
      <c r="R215" s="1713"/>
      <c r="S215" s="1714"/>
      <c r="U215" s="1176"/>
      <c r="V215" s="1151"/>
      <c r="W215" s="1175"/>
      <c r="X215" s="1175"/>
      <c r="Y215" s="1175"/>
      <c r="Z215" s="1177"/>
      <c r="AA215" s="999"/>
      <c r="AB215" s="999"/>
      <c r="AC215" s="999"/>
      <c r="AD215" s="999"/>
      <c r="AE215" s="999"/>
      <c r="AF215" s="999"/>
      <c r="AG215" s="999"/>
      <c r="AH215" s="999"/>
      <c r="AI215" s="999"/>
      <c r="AJ215" s="999"/>
      <c r="AK215" s="999"/>
      <c r="AL215" s="999"/>
      <c r="AM215" s="999"/>
      <c r="AN215" s="999"/>
      <c r="AO215" s="999"/>
      <c r="AP215" s="999"/>
      <c r="AQ215" s="999"/>
      <c r="AR215" s="999"/>
      <c r="AS215" s="999"/>
      <c r="AT215" s="999"/>
      <c r="AU215" s="999"/>
      <c r="AV215" s="999"/>
      <c r="AW215" s="999"/>
      <c r="AX215" s="999"/>
      <c r="AY215" s="999"/>
      <c r="AZ215" s="999"/>
      <c r="BA215" s="999"/>
      <c r="BB215" s="999"/>
      <c r="BC215" s="999"/>
      <c r="BD215" s="999"/>
      <c r="BE215" s="999"/>
      <c r="BF215" s="999"/>
      <c r="BG215" s="999"/>
      <c r="BH215" s="999"/>
      <c r="BI215" s="999"/>
      <c r="BJ215" s="999"/>
      <c r="BK215" s="999"/>
      <c r="BL215" s="999"/>
      <c r="BM215" s="999"/>
      <c r="BN215" s="999"/>
      <c r="BO215" s="999"/>
      <c r="BP215" s="999"/>
      <c r="BQ215" s="999"/>
      <c r="BR215" s="999"/>
      <c r="BS215" s="999"/>
      <c r="BT215" s="999"/>
      <c r="BU215" s="999"/>
      <c r="BV215" s="999"/>
      <c r="BW215" s="999"/>
      <c r="BX215" s="999"/>
      <c r="BY215" s="999"/>
      <c r="BZ215" s="999"/>
      <c r="CA215" s="999"/>
      <c r="CB215" s="999"/>
      <c r="CC215" s="999"/>
      <c r="CD215" s="999"/>
      <c r="CE215" s="999"/>
      <c r="CF215" s="999"/>
      <c r="CG215" s="999"/>
      <c r="CH215" s="999"/>
      <c r="CI215" s="999"/>
      <c r="CJ215" s="999"/>
      <c r="CK215" s="999"/>
      <c r="CL215" s="999"/>
      <c r="CM215" s="999"/>
      <c r="CN215" s="999"/>
      <c r="CO215" s="999"/>
      <c r="CP215" s="999"/>
      <c r="CQ215" s="999"/>
      <c r="CR215" s="999"/>
      <c r="CS215" s="999"/>
      <c r="CT215" s="999"/>
      <c r="CU215" s="999"/>
      <c r="CV215" s="999"/>
      <c r="CW215" s="999"/>
      <c r="CX215" s="999"/>
      <c r="CY215" s="999"/>
      <c r="CZ215" s="999"/>
      <c r="DA215" s="999"/>
      <c r="DB215" s="999"/>
      <c r="DC215" s="999"/>
      <c r="DD215" s="999"/>
      <c r="DE215" s="999"/>
      <c r="DF215" s="999"/>
      <c r="DG215" s="999"/>
      <c r="DH215" s="999"/>
      <c r="DI215" s="999"/>
      <c r="DJ215" s="999"/>
      <c r="DK215" s="999"/>
      <c r="DM215" s="986"/>
      <c r="DN215" s="966"/>
      <c r="DO215" s="963"/>
      <c r="DP215" s="966"/>
      <c r="EK215" s="989"/>
      <c r="EL215" s="966"/>
      <c r="EM215" s="966"/>
      <c r="EN215" s="964"/>
      <c r="EO215" s="964"/>
      <c r="EP215" s="963"/>
      <c r="EQ215" s="964"/>
      <c r="ER215" s="964"/>
      <c r="ES215" s="964"/>
      <c r="ET215" s="964"/>
    </row>
    <row r="216" spans="4:160" s="990" customFormat="1" ht="51" customHeight="1" thickTop="1">
      <c r="D216" s="1155" t="s">
        <v>39</v>
      </c>
      <c r="E216" s="1156"/>
      <c r="F216" s="1157"/>
      <c r="G216" s="1157"/>
      <c r="H216" s="1715"/>
      <c r="I216" s="1716"/>
      <c r="J216" s="1717"/>
      <c r="K216" s="1718"/>
      <c r="L216" s="1160">
        <f>COUNTIF(L195:L214,"○")</f>
        <v>0</v>
      </c>
      <c r="M216" s="1161">
        <f>COUNTIF(M195:M214,"○")</f>
        <v>0</v>
      </c>
      <c r="N216" s="1161">
        <f t="shared" ref="N216:P216" si="150">COUNTIF(N195:N214,"○")</f>
        <v>0</v>
      </c>
      <c r="O216" s="1161">
        <f t="shared" si="150"/>
        <v>0</v>
      </c>
      <c r="P216" s="1161">
        <f t="shared" si="150"/>
        <v>0</v>
      </c>
      <c r="Q216" s="1719"/>
      <c r="R216" s="1720"/>
      <c r="S216" s="1721"/>
      <c r="T216" s="1162"/>
      <c r="U216" s="1179" t="s">
        <v>39</v>
      </c>
      <c r="V216" s="1160">
        <f>COUNTIF(V195:V214,"○")</f>
        <v>0</v>
      </c>
      <c r="W216" s="1161">
        <f>COUNTIF(W195:W214,"○")</f>
        <v>0</v>
      </c>
      <c r="X216" s="1161">
        <f t="shared" ref="X216:Z216" si="151">COUNTIF(X195:X214,"○")</f>
        <v>0</v>
      </c>
      <c r="Y216" s="1161">
        <f t="shared" si="151"/>
        <v>0</v>
      </c>
      <c r="Z216" s="1164">
        <f t="shared" si="151"/>
        <v>0</v>
      </c>
      <c r="AA216" s="1178"/>
      <c r="AB216" s="1178"/>
      <c r="AC216" s="1178"/>
      <c r="AD216" s="1178"/>
      <c r="AE216" s="1178"/>
      <c r="AF216" s="1178"/>
      <c r="AG216" s="1178"/>
      <c r="AH216" s="1178"/>
      <c r="AI216" s="1178"/>
      <c r="AJ216" s="1178"/>
      <c r="AK216" s="1178"/>
      <c r="AL216" s="1178"/>
      <c r="AM216" s="1178"/>
      <c r="AN216" s="1178"/>
      <c r="AO216" s="1178"/>
      <c r="AP216" s="1178"/>
      <c r="AQ216" s="1178"/>
      <c r="AR216" s="1178"/>
      <c r="AS216" s="1178"/>
      <c r="AT216" s="1178"/>
      <c r="AU216" s="1178"/>
      <c r="AV216" s="1178"/>
      <c r="AW216" s="1178"/>
      <c r="AX216" s="1178"/>
      <c r="AY216" s="1178"/>
      <c r="AZ216" s="1178"/>
      <c r="BA216" s="1178"/>
      <c r="BB216" s="1178"/>
      <c r="BC216" s="1178"/>
      <c r="BD216" s="1178"/>
      <c r="BE216" s="1178"/>
      <c r="BF216" s="1178"/>
      <c r="BG216" s="1178"/>
      <c r="BH216" s="1178"/>
      <c r="BI216" s="1178"/>
      <c r="BJ216" s="1178"/>
      <c r="BK216" s="1178"/>
      <c r="BL216" s="1178"/>
      <c r="BM216" s="1178"/>
      <c r="BN216" s="1178"/>
      <c r="BO216" s="1178"/>
      <c r="BP216" s="1178"/>
      <c r="BQ216" s="1178"/>
      <c r="BR216" s="1178"/>
      <c r="BS216" s="1178"/>
      <c r="BT216" s="1178"/>
      <c r="BU216" s="1178"/>
      <c r="BV216" s="1178"/>
      <c r="BW216" s="1178"/>
      <c r="BX216" s="1178"/>
      <c r="BY216" s="1178"/>
      <c r="BZ216" s="1178"/>
      <c r="CA216" s="1178"/>
      <c r="CB216" s="1178"/>
      <c r="CC216" s="1178"/>
      <c r="CD216" s="1178"/>
      <c r="CE216" s="1178"/>
      <c r="CF216" s="1178"/>
      <c r="CG216" s="1178"/>
      <c r="CH216" s="1178"/>
      <c r="CI216" s="1178"/>
      <c r="CJ216" s="1178"/>
      <c r="CK216" s="1178"/>
      <c r="CL216" s="1178"/>
      <c r="CM216" s="1178"/>
      <c r="CN216" s="1178"/>
      <c r="CO216" s="1178"/>
      <c r="CP216" s="1178"/>
      <c r="CQ216" s="1178"/>
      <c r="CR216" s="1178"/>
      <c r="CS216" s="1178"/>
      <c r="CT216" s="1178"/>
      <c r="CU216" s="1178"/>
      <c r="CV216" s="1178"/>
      <c r="CW216" s="1178"/>
      <c r="CX216" s="1178"/>
      <c r="CY216" s="1178"/>
      <c r="CZ216" s="1178"/>
      <c r="DA216" s="1178"/>
      <c r="DB216" s="1178"/>
      <c r="DC216" s="1178"/>
      <c r="DD216" s="1178"/>
      <c r="DE216" s="1178"/>
      <c r="DF216" s="1178"/>
      <c r="DG216" s="1178"/>
      <c r="DH216" s="1178"/>
      <c r="DI216" s="1178"/>
      <c r="DJ216" s="1178"/>
      <c r="DK216" s="1178"/>
      <c r="DL216" s="968"/>
      <c r="DM216" s="986"/>
      <c r="DN216" s="966"/>
      <c r="DO216" s="1725"/>
      <c r="DP216" s="1725"/>
      <c r="DQ216" s="1725"/>
      <c r="DR216" s="966"/>
      <c r="DS216" s="966"/>
      <c r="DT216" s="966"/>
      <c r="DU216" s="989"/>
      <c r="DV216" s="989"/>
      <c r="DW216" s="989"/>
      <c r="DX216" s="989"/>
      <c r="DY216" s="989"/>
      <c r="DZ216" s="989"/>
      <c r="EA216" s="989"/>
      <c r="EB216" s="989"/>
      <c r="EC216" s="989"/>
      <c r="ED216" s="989"/>
      <c r="EE216" s="989"/>
      <c r="EF216" s="989"/>
      <c r="EG216" s="989"/>
      <c r="EH216" s="989"/>
      <c r="EI216" s="989"/>
      <c r="EJ216" s="989"/>
      <c r="EK216" s="989"/>
      <c r="EL216" s="966"/>
      <c r="EM216" s="966"/>
      <c r="EN216" s="964"/>
      <c r="EO216" s="964"/>
      <c r="EP216" s="963"/>
      <c r="EQ216" s="964"/>
      <c r="ER216" s="964"/>
      <c r="ES216" s="964"/>
      <c r="ET216" s="964"/>
    </row>
    <row r="217" spans="4:160" s="974" customFormat="1" ht="51" customHeight="1" thickBot="1">
      <c r="D217" s="1165" t="s">
        <v>236</v>
      </c>
      <c r="E217" s="1166"/>
      <c r="F217" s="1167"/>
      <c r="G217" s="1167"/>
      <c r="H217" s="1791"/>
      <c r="I217" s="1792"/>
      <c r="J217" s="1786"/>
      <c r="K217" s="1787"/>
      <c r="L217" s="1180">
        <f>COUNTIF(L195:L214,"△")</f>
        <v>0</v>
      </c>
      <c r="M217" s="1181">
        <f>COUNTIF(M195:M214,"△")</f>
        <v>0</v>
      </c>
      <c r="N217" s="1181">
        <f t="shared" ref="N217:P217" si="152">COUNTIF(N195:N214,"△")</f>
        <v>0</v>
      </c>
      <c r="O217" s="1181">
        <f t="shared" si="152"/>
        <v>0</v>
      </c>
      <c r="P217" s="1181">
        <f t="shared" si="152"/>
        <v>0</v>
      </c>
      <c r="Q217" s="1793"/>
      <c r="R217" s="1794"/>
      <c r="S217" s="1795"/>
      <c r="T217" s="1238"/>
      <c r="U217" s="1182" t="s">
        <v>236</v>
      </c>
      <c r="V217" s="1180">
        <f>COUNTIF(V195:V214,"△")</f>
        <v>0</v>
      </c>
      <c r="W217" s="1181">
        <f>COUNTIF(W195:W214,"△")</f>
        <v>0</v>
      </c>
      <c r="X217" s="1181">
        <f t="shared" ref="X217:Z217" si="153">COUNTIF(X195:X214,"△")</f>
        <v>0</v>
      </c>
      <c r="Y217" s="1181">
        <f t="shared" si="153"/>
        <v>0</v>
      </c>
      <c r="Z217" s="1183">
        <f t="shared" si="153"/>
        <v>0</v>
      </c>
      <c r="AA217" s="1178"/>
      <c r="AB217" s="1178"/>
      <c r="AC217" s="1178"/>
      <c r="AD217" s="1178"/>
      <c r="AE217" s="1178"/>
      <c r="AF217" s="1178"/>
      <c r="AG217" s="1178"/>
      <c r="AH217" s="1178"/>
      <c r="AI217" s="1178"/>
      <c r="AJ217" s="1178"/>
      <c r="AK217" s="1178"/>
      <c r="AL217" s="1178"/>
      <c r="AM217" s="1178"/>
      <c r="AN217" s="1178"/>
      <c r="AO217" s="1178"/>
      <c r="AP217" s="1178"/>
      <c r="AQ217" s="1178"/>
      <c r="AR217" s="1178"/>
      <c r="AS217" s="1178"/>
      <c r="AT217" s="1178"/>
      <c r="AU217" s="1178"/>
      <c r="AV217" s="1178"/>
      <c r="AW217" s="1178"/>
      <c r="AX217" s="1178"/>
      <c r="AY217" s="1178"/>
      <c r="AZ217" s="1178"/>
      <c r="BA217" s="1178"/>
      <c r="BB217" s="1178"/>
      <c r="BC217" s="1178"/>
      <c r="BD217" s="1178"/>
      <c r="BE217" s="1178"/>
      <c r="BF217" s="1178"/>
      <c r="BG217" s="1178"/>
      <c r="BH217" s="1178"/>
      <c r="BI217" s="1178"/>
      <c r="BJ217" s="1178"/>
      <c r="BK217" s="1178"/>
      <c r="BL217" s="1178"/>
      <c r="BM217" s="1178"/>
      <c r="BN217" s="1178"/>
      <c r="BO217" s="1178"/>
      <c r="BP217" s="1178"/>
      <c r="BQ217" s="1178"/>
      <c r="BR217" s="1178"/>
      <c r="BS217" s="1178"/>
      <c r="BT217" s="1178"/>
      <c r="BU217" s="1178"/>
      <c r="BV217" s="1178"/>
      <c r="BW217" s="1178"/>
      <c r="BX217" s="1178"/>
      <c r="BY217" s="1178"/>
      <c r="BZ217" s="1178"/>
      <c r="CA217" s="1178"/>
      <c r="CB217" s="1178"/>
      <c r="CC217" s="1178"/>
      <c r="CD217" s="1178"/>
      <c r="CE217" s="1178"/>
      <c r="CF217" s="1178"/>
      <c r="CG217" s="1178"/>
      <c r="CH217" s="1178"/>
      <c r="CI217" s="1178"/>
      <c r="CJ217" s="1178"/>
      <c r="CK217" s="1178"/>
      <c r="CL217" s="1178"/>
      <c r="CM217" s="1178"/>
      <c r="CN217" s="1178"/>
      <c r="CO217" s="1178"/>
      <c r="CP217" s="1178"/>
      <c r="CQ217" s="1178"/>
      <c r="CR217" s="1178"/>
      <c r="CS217" s="1178"/>
      <c r="CT217" s="1178"/>
      <c r="CU217" s="1178"/>
      <c r="CV217" s="1178"/>
      <c r="CW217" s="1178"/>
      <c r="CX217" s="1178"/>
      <c r="CY217" s="1178"/>
      <c r="CZ217" s="1178"/>
      <c r="DA217" s="1178"/>
      <c r="DB217" s="1178"/>
      <c r="DC217" s="1178"/>
      <c r="DD217" s="1178"/>
      <c r="DE217" s="1178"/>
      <c r="DF217" s="1178"/>
      <c r="DG217" s="1178"/>
      <c r="DH217" s="1178"/>
      <c r="DI217" s="1178"/>
      <c r="DJ217" s="1178"/>
      <c r="DK217" s="1178"/>
      <c r="DL217" s="968"/>
      <c r="DM217" s="981"/>
      <c r="DN217" s="970"/>
      <c r="DO217" s="966"/>
      <c r="DP217" s="968"/>
      <c r="DQ217" s="968"/>
      <c r="DR217" s="968"/>
      <c r="DS217" s="968"/>
      <c r="DT217" s="968"/>
      <c r="DU217" s="965"/>
      <c r="DV217" s="965"/>
      <c r="DW217" s="965"/>
      <c r="DX217" s="965"/>
      <c r="DY217" s="965"/>
      <c r="DZ217" s="965"/>
      <c r="EA217" s="965"/>
      <c r="EB217" s="965"/>
      <c r="EC217" s="965"/>
      <c r="ED217" s="965"/>
      <c r="EE217" s="965"/>
      <c r="EF217" s="965"/>
      <c r="EG217" s="965"/>
      <c r="EH217" s="965"/>
      <c r="EI217" s="965"/>
      <c r="EJ217" s="965"/>
      <c r="EK217" s="965"/>
      <c r="EL217" s="968"/>
      <c r="EM217" s="968"/>
      <c r="EN217" s="971"/>
      <c r="EO217" s="971"/>
      <c r="EP217" s="975"/>
      <c r="EQ217" s="971"/>
      <c r="ER217" s="971"/>
      <c r="ES217" s="971"/>
      <c r="ET217" s="971"/>
    </row>
    <row r="218" spans="4:160" ht="51" customHeight="1">
      <c r="E218" s="732"/>
      <c r="F218" s="732"/>
      <c r="G218" s="732"/>
      <c r="H218" s="732"/>
      <c r="I218" s="732"/>
      <c r="J218" s="732"/>
      <c r="K218" s="732"/>
      <c r="L218" s="732"/>
      <c r="M218" s="732"/>
      <c r="N218" s="732"/>
      <c r="O218" s="732"/>
      <c r="P218" s="732"/>
      <c r="T218" s="732"/>
      <c r="V218" s="732"/>
      <c r="W218" s="732"/>
      <c r="X218" s="732"/>
      <c r="Y218" s="732"/>
      <c r="Z218" s="732"/>
      <c r="AA218" s="732"/>
      <c r="AB218" s="732"/>
      <c r="AC218" s="732"/>
      <c r="AD218" s="732"/>
      <c r="AE218" s="732"/>
      <c r="AF218" s="732"/>
      <c r="AG218" s="732"/>
      <c r="AH218" s="732"/>
      <c r="AI218" s="732"/>
      <c r="AJ218" s="732"/>
      <c r="AK218" s="732"/>
      <c r="AL218" s="732"/>
      <c r="AM218" s="732"/>
      <c r="AN218" s="732"/>
      <c r="AO218" s="732"/>
      <c r="AP218" s="732"/>
      <c r="AQ218" s="732"/>
      <c r="AR218" s="732"/>
      <c r="AS218" s="732"/>
      <c r="AT218" s="732"/>
      <c r="AU218" s="732"/>
      <c r="AV218" s="732"/>
      <c r="AW218" s="732"/>
      <c r="AX218" s="732"/>
      <c r="AY218" s="732"/>
      <c r="AZ218" s="732"/>
      <c r="BA218" s="732"/>
      <c r="BB218" s="732"/>
      <c r="BC218" s="732"/>
      <c r="BD218" s="732"/>
      <c r="BE218" s="732"/>
      <c r="BF218" s="732"/>
      <c r="BG218" s="732"/>
      <c r="BH218" s="732"/>
      <c r="BI218" s="732"/>
      <c r="BJ218" s="732"/>
      <c r="BK218" s="732"/>
      <c r="BL218" s="732"/>
      <c r="BM218" s="732"/>
      <c r="BN218" s="732"/>
      <c r="BO218" s="732"/>
      <c r="BP218" s="732"/>
      <c r="BQ218" s="732"/>
      <c r="BR218" s="732"/>
      <c r="BS218" s="732"/>
      <c r="BT218" s="732"/>
      <c r="BU218" s="732"/>
      <c r="BV218" s="732"/>
      <c r="BW218" s="732"/>
      <c r="BX218" s="732"/>
      <c r="BY218" s="732"/>
      <c r="BZ218" s="732"/>
      <c r="CA218" s="732"/>
      <c r="CB218" s="732"/>
      <c r="CC218" s="732"/>
      <c r="CD218" s="732"/>
      <c r="CE218" s="732"/>
      <c r="CF218" s="732"/>
      <c r="CG218" s="732"/>
      <c r="CH218" s="732"/>
      <c r="CI218" s="732"/>
      <c r="CJ218" s="732"/>
      <c r="CK218" s="732"/>
      <c r="CL218" s="732"/>
      <c r="CM218" s="732"/>
      <c r="CN218" s="732"/>
      <c r="CO218" s="732"/>
      <c r="CP218" s="732"/>
      <c r="CQ218" s="732"/>
      <c r="CR218" s="732"/>
      <c r="CS218" s="732"/>
      <c r="CT218" s="732"/>
      <c r="CU218" s="732"/>
      <c r="CV218" s="732"/>
      <c r="CW218" s="732"/>
      <c r="CX218" s="732"/>
      <c r="CY218" s="732"/>
      <c r="CZ218" s="732"/>
      <c r="DA218" s="732"/>
      <c r="DB218" s="732"/>
      <c r="DC218" s="732"/>
      <c r="DD218" s="732"/>
      <c r="DE218" s="732"/>
      <c r="DF218" s="732"/>
      <c r="DG218" s="732"/>
      <c r="DH218" s="732"/>
      <c r="DI218" s="732"/>
      <c r="DJ218" s="732"/>
      <c r="DK218" s="732"/>
      <c r="DL218" s="732"/>
      <c r="DM218" s="715"/>
      <c r="DN218" s="488"/>
      <c r="DO218" s="490"/>
      <c r="DP218" s="490"/>
      <c r="DQ218" s="490"/>
      <c r="DR218" s="490"/>
      <c r="DS218" s="490"/>
      <c r="DT218" s="490"/>
      <c r="DU218" s="488"/>
      <c r="DV218" s="488"/>
      <c r="DW218" s="488"/>
      <c r="DX218" s="488"/>
      <c r="DY218" s="488"/>
      <c r="DZ218" s="488"/>
      <c r="EA218" s="488"/>
      <c r="EB218" s="488"/>
      <c r="EC218" s="488"/>
      <c r="ED218" s="488"/>
      <c r="EE218" s="488"/>
      <c r="EF218" s="488"/>
      <c r="EG218" s="488"/>
      <c r="EH218" s="488"/>
      <c r="EI218" s="488"/>
      <c r="EJ218" s="488"/>
      <c r="EK218" s="488"/>
      <c r="EL218" s="488"/>
      <c r="EM218" s="488"/>
      <c r="EN218" s="488"/>
      <c r="EO218" s="488"/>
      <c r="EP218" s="490"/>
      <c r="EQ218" s="488"/>
      <c r="ER218" s="488"/>
      <c r="ES218" s="488"/>
      <c r="ET218" s="488"/>
      <c r="EU218" s="732"/>
      <c r="EV218" s="732"/>
      <c r="EW218" s="732"/>
      <c r="EX218" s="732"/>
      <c r="EY218" s="732"/>
      <c r="EZ218" s="732"/>
      <c r="FA218" s="732"/>
      <c r="FB218" s="732"/>
      <c r="FC218" s="732"/>
      <c r="FD218" s="732"/>
    </row>
    <row r="219" spans="4:160" s="471" customFormat="1" ht="45" hidden="1" customHeight="1">
      <c r="D219" s="1803" t="s">
        <v>252</v>
      </c>
      <c r="E219" s="1804"/>
      <c r="F219" s="1805"/>
      <c r="G219" s="1806"/>
      <c r="H219" s="1806"/>
      <c r="I219" s="1806"/>
      <c r="J219" s="1806"/>
      <c r="K219" s="1807"/>
      <c r="L219" s="1299"/>
      <c r="M219" s="1299"/>
      <c r="N219" s="1299"/>
      <c r="O219" s="1299"/>
      <c r="P219" s="1299"/>
      <c r="Q219" s="1810" t="s">
        <v>344</v>
      </c>
      <c r="R219" s="1810"/>
      <c r="S219" s="1297"/>
      <c r="T219" s="1196"/>
      <c r="U219" s="1197" t="s">
        <v>252</v>
      </c>
      <c r="V219" s="1195"/>
      <c r="W219" s="1195"/>
      <c r="X219" s="1195"/>
      <c r="Y219" s="1195"/>
      <c r="Z219" s="1195"/>
      <c r="AA219" s="1196"/>
      <c r="AB219" s="1196"/>
      <c r="AC219" s="1196"/>
      <c r="AD219" s="1196"/>
      <c r="AE219" s="1196"/>
      <c r="AF219" s="1196"/>
      <c r="AG219" s="1196"/>
      <c r="AH219" s="1196"/>
      <c r="AI219" s="1196"/>
      <c r="AJ219" s="1196"/>
      <c r="AK219" s="1196"/>
      <c r="AL219" s="1196"/>
      <c r="AM219" s="1196"/>
      <c r="AN219" s="1196"/>
      <c r="AO219" s="1196"/>
      <c r="AP219" s="1196"/>
      <c r="AQ219" s="1196"/>
      <c r="AR219" s="1196"/>
      <c r="AS219" s="1196"/>
      <c r="AT219" s="1196"/>
      <c r="AU219" s="1196"/>
      <c r="AV219" s="1196"/>
      <c r="AW219" s="1196"/>
      <c r="AX219" s="1196"/>
      <c r="AY219" s="1196"/>
      <c r="AZ219" s="1196"/>
      <c r="BA219" s="1196"/>
      <c r="BB219" s="1196"/>
      <c r="BC219" s="1196"/>
      <c r="BD219" s="1196"/>
      <c r="BE219" s="1196"/>
      <c r="BF219" s="1196"/>
      <c r="BG219" s="1196"/>
      <c r="BH219" s="1196"/>
      <c r="BI219" s="1196"/>
      <c r="BJ219" s="1196"/>
      <c r="BK219" s="1196"/>
      <c r="BL219" s="1196"/>
      <c r="BM219" s="1196"/>
      <c r="BN219" s="1196"/>
      <c r="BO219" s="1196"/>
      <c r="BP219" s="1196"/>
      <c r="BQ219" s="1196"/>
      <c r="BR219" s="1196"/>
      <c r="BS219" s="1196"/>
      <c r="BT219" s="1196"/>
      <c r="BU219" s="1196"/>
      <c r="BV219" s="1196"/>
      <c r="BW219" s="1196"/>
      <c r="BX219" s="1196"/>
      <c r="BY219" s="1196"/>
      <c r="BZ219" s="1196"/>
      <c r="CA219" s="1196"/>
      <c r="CB219" s="1196"/>
      <c r="CC219" s="1196"/>
      <c r="CD219" s="1196"/>
      <c r="CE219" s="1196"/>
      <c r="CF219" s="1196"/>
      <c r="CG219" s="1196"/>
      <c r="CH219" s="1196"/>
      <c r="CI219" s="1196"/>
      <c r="CJ219" s="1196"/>
      <c r="CK219" s="1196"/>
      <c r="CL219" s="1196"/>
      <c r="CM219" s="1196"/>
      <c r="CN219" s="1196"/>
      <c r="CO219" s="1196"/>
      <c r="CP219" s="1196"/>
      <c r="CQ219" s="1196"/>
      <c r="CR219" s="1196"/>
      <c r="CS219" s="1196"/>
      <c r="CT219" s="1196"/>
      <c r="CU219" s="1196"/>
      <c r="CV219" s="1196"/>
      <c r="CW219" s="1196"/>
      <c r="CX219" s="1196"/>
      <c r="CY219" s="1196"/>
      <c r="CZ219" s="1196"/>
      <c r="DA219" s="1196"/>
      <c r="DB219" s="1196"/>
      <c r="DC219" s="1196"/>
      <c r="DD219" s="1196"/>
      <c r="DE219" s="1196"/>
      <c r="DF219" s="1196"/>
      <c r="DG219" s="1196"/>
      <c r="DH219" s="1196"/>
      <c r="DI219" s="1196"/>
      <c r="DJ219" s="1196"/>
      <c r="DK219" s="1196"/>
      <c r="DL219" s="714"/>
      <c r="DM219" s="715"/>
      <c r="DN219" s="488"/>
      <c r="DO219" s="490"/>
      <c r="DP219" s="716"/>
      <c r="DQ219" s="1766" t="s">
        <v>745</v>
      </c>
      <c r="DR219" s="1767"/>
      <c r="DS219" s="1767"/>
      <c r="DT219" s="1768"/>
      <c r="DU219" s="1752" t="s">
        <v>746</v>
      </c>
      <c r="DV219" s="1753"/>
      <c r="DW219" s="1753"/>
      <c r="DX219" s="1754"/>
      <c r="DY219" s="1752" t="s">
        <v>228</v>
      </c>
      <c r="DZ219" s="1753"/>
      <c r="EA219" s="1753"/>
      <c r="EB219" s="1754"/>
      <c r="EC219" s="1752" t="s">
        <v>788</v>
      </c>
      <c r="ED219" s="1753"/>
      <c r="EE219" s="1753"/>
      <c r="EF219" s="1754"/>
      <c r="EG219" s="1752" t="s">
        <v>789</v>
      </c>
      <c r="EH219" s="1753"/>
      <c r="EI219" s="1753"/>
      <c r="EJ219" s="1754"/>
      <c r="EK219" s="492"/>
      <c r="EL219" s="488"/>
      <c r="EM219" s="488"/>
      <c r="EN219" s="488"/>
      <c r="EO219" s="488"/>
      <c r="EP219" s="490"/>
      <c r="EQ219" s="488"/>
      <c r="ER219" s="716"/>
      <c r="ES219" s="716"/>
      <c r="ET219" s="716"/>
      <c r="EU219" s="717"/>
      <c r="EV219" s="717"/>
      <c r="EW219" s="718"/>
      <c r="EX219" s="718"/>
      <c r="EY219" s="718"/>
      <c r="EZ219" s="718"/>
      <c r="FA219" s="718"/>
      <c r="FB219" s="718"/>
      <c r="FC219" s="718"/>
      <c r="FD219" s="718"/>
    </row>
    <row r="220" spans="4:160" s="491" customFormat="1" ht="45" hidden="1" customHeight="1">
      <c r="D220" s="1119" t="s">
        <v>35</v>
      </c>
      <c r="E220" s="1198"/>
      <c r="F220" s="1815">
        <f>①利用!$S$8</f>
        <v>0</v>
      </c>
      <c r="G220" s="1811"/>
      <c r="H220" s="1811"/>
      <c r="I220" s="1811"/>
      <c r="J220" s="1811"/>
      <c r="K220" s="1811"/>
      <c r="L220" s="1811"/>
      <c r="M220" s="1811"/>
      <c r="N220" s="1811"/>
      <c r="O220" s="1811"/>
      <c r="P220" s="1811"/>
      <c r="Q220" s="1811"/>
      <c r="R220" s="1811"/>
      <c r="S220" s="1816"/>
      <c r="T220" s="1199"/>
      <c r="U220" s="1119" t="s">
        <v>35</v>
      </c>
      <c r="V220" s="1811"/>
      <c r="W220" s="1811"/>
      <c r="X220" s="1811"/>
      <c r="Y220" s="1811"/>
      <c r="Z220" s="1811"/>
      <c r="AA220" s="1199"/>
      <c r="AB220" s="1199"/>
      <c r="AC220" s="1199"/>
      <c r="AD220" s="1199"/>
      <c r="AE220" s="1199"/>
      <c r="AF220" s="1199"/>
      <c r="AG220" s="1199"/>
      <c r="AH220" s="1199"/>
      <c r="AI220" s="1199"/>
      <c r="AJ220" s="1199"/>
      <c r="AK220" s="1199"/>
      <c r="AL220" s="1199"/>
      <c r="AM220" s="1199"/>
      <c r="AN220" s="1199"/>
      <c r="AO220" s="1199"/>
      <c r="AP220" s="1199"/>
      <c r="AQ220" s="1199"/>
      <c r="AR220" s="1199"/>
      <c r="AS220" s="1199"/>
      <c r="AT220" s="1199"/>
      <c r="AU220" s="1199"/>
      <c r="AV220" s="1199"/>
      <c r="AW220" s="1199"/>
      <c r="AX220" s="1199"/>
      <c r="AY220" s="1199"/>
      <c r="AZ220" s="1199"/>
      <c r="BA220" s="1199"/>
      <c r="BB220" s="1199"/>
      <c r="BC220" s="1199"/>
      <c r="BD220" s="1199"/>
      <c r="BE220" s="1199"/>
      <c r="BF220" s="1199"/>
      <c r="BG220" s="1199"/>
      <c r="BH220" s="1199"/>
      <c r="BI220" s="1199"/>
      <c r="BJ220" s="1199"/>
      <c r="BK220" s="1199"/>
      <c r="BL220" s="1199"/>
      <c r="BM220" s="1199"/>
      <c r="BN220" s="1199"/>
      <c r="BO220" s="1199"/>
      <c r="BP220" s="1199"/>
      <c r="BQ220" s="1199"/>
      <c r="BR220" s="1199"/>
      <c r="BS220" s="1199"/>
      <c r="BT220" s="1199"/>
      <c r="BU220" s="1199"/>
      <c r="BV220" s="1199"/>
      <c r="BW220" s="1199"/>
      <c r="BX220" s="1199"/>
      <c r="BY220" s="1199"/>
      <c r="BZ220" s="1199"/>
      <c r="CA220" s="1199"/>
      <c r="CB220" s="1199"/>
      <c r="CC220" s="1199"/>
      <c r="CD220" s="1199"/>
      <c r="CE220" s="1199"/>
      <c r="CF220" s="1199"/>
      <c r="CG220" s="1199"/>
      <c r="CH220" s="1199"/>
      <c r="CI220" s="1199"/>
      <c r="CJ220" s="1199"/>
      <c r="CK220" s="1199"/>
      <c r="CL220" s="1199"/>
      <c r="CM220" s="1199"/>
      <c r="CN220" s="1199"/>
      <c r="CO220" s="1199"/>
      <c r="CP220" s="1199"/>
      <c r="CQ220" s="1199"/>
      <c r="CR220" s="1199"/>
      <c r="CS220" s="1199"/>
      <c r="CT220" s="1199"/>
      <c r="CU220" s="1199"/>
      <c r="CV220" s="1199"/>
      <c r="CW220" s="1199"/>
      <c r="CX220" s="1199"/>
      <c r="CY220" s="1199"/>
      <c r="CZ220" s="1199"/>
      <c r="DA220" s="1199"/>
      <c r="DB220" s="1199"/>
      <c r="DC220" s="1199"/>
      <c r="DD220" s="1199"/>
      <c r="DE220" s="1199"/>
      <c r="DF220" s="1199"/>
      <c r="DG220" s="1199"/>
      <c r="DH220" s="1199"/>
      <c r="DI220" s="1199"/>
      <c r="DJ220" s="1199"/>
      <c r="DK220" s="1199"/>
      <c r="DL220" s="489"/>
      <c r="DM220" s="720"/>
      <c r="DN220" s="492"/>
      <c r="DO220" s="716"/>
      <c r="DP220" s="490"/>
      <c r="DQ220" s="721"/>
      <c r="DR220" s="722">
        <f>COUNTIFS(L222:L241,$EP$13,DM222:DM241,$EL$14)</f>
        <v>0</v>
      </c>
      <c r="DS220" s="722">
        <f>SUM(DQ222:DS222)</f>
        <v>0</v>
      </c>
      <c r="DT220" s="723">
        <f>COUNTIFS(L222:L241,$EP$15,DM222:DM241,$EL$14)</f>
        <v>0</v>
      </c>
      <c r="DU220" s="1772">
        <f>COUNTIFS(M222:M241,$EP$13,DM222:DM241,$EL$14)</f>
        <v>0</v>
      </c>
      <c r="DV220" s="1773"/>
      <c r="DW220" s="722">
        <f>SUM(DU222:DW222)</f>
        <v>0</v>
      </c>
      <c r="DX220" s="723">
        <f>COUNTIFS(M222:M241,$EP$15,DM222:DM241,$EL$14)</f>
        <v>0</v>
      </c>
      <c r="DY220" s="1758">
        <f>COUNTIFS($N222:$N241,$EP$13,$DM222:$DM241,$EL$14)</f>
        <v>0</v>
      </c>
      <c r="DZ220" s="1759"/>
      <c r="EA220" s="656">
        <f t="shared" ref="EA220" si="154">SUM(DY222:EA222)</f>
        <v>0</v>
      </c>
      <c r="EB220" s="657">
        <f>COUNTIFS($N222:$N241,$EP$15,$DM222:$DM241,$EL$14)</f>
        <v>0</v>
      </c>
      <c r="EC220" s="1758">
        <f>COUNTIFS($O222:$O241,$EP$13,$DM222:$DM241,$EL$14)</f>
        <v>0</v>
      </c>
      <c r="ED220" s="1759"/>
      <c r="EE220" s="656">
        <f>SUM(EC222:EE222)</f>
        <v>0</v>
      </c>
      <c r="EF220" s="657">
        <f>COUNTIFS($O222:$O241,$EP$15,$DM222:$DM241,$EL$14)</f>
        <v>0</v>
      </c>
      <c r="EG220" s="1758">
        <f>COUNTIFS($P222:$P241,$EP$13,$DM222:$DM241,$EL$14)</f>
        <v>0</v>
      </c>
      <c r="EH220" s="1759"/>
      <c r="EI220" s="656">
        <f>SUM(EG222:EI222)</f>
        <v>0</v>
      </c>
      <c r="EJ220" s="657">
        <f>COUNTIFS($O222:$O241,$EP$15,$DM222:$DM241,$EL$14)</f>
        <v>0</v>
      </c>
      <c r="EK220" s="719"/>
      <c r="EL220" s="492"/>
      <c r="EM220" s="492"/>
      <c r="EN220" s="725"/>
      <c r="EO220" s="725"/>
      <c r="EP220" s="726"/>
      <c r="EQ220" s="725"/>
      <c r="ER220" s="716"/>
      <c r="ES220" s="716"/>
      <c r="ET220" s="716"/>
      <c r="EU220" s="717"/>
      <c r="EV220" s="717"/>
      <c r="EW220" s="727"/>
      <c r="EX220" s="727"/>
      <c r="EY220" s="727"/>
      <c r="EZ220" s="727"/>
      <c r="FA220" s="727"/>
      <c r="FB220" s="727"/>
      <c r="FC220" s="727"/>
      <c r="FD220" s="727"/>
    </row>
    <row r="221" spans="4:160" s="471" customFormat="1" ht="45" hidden="1" customHeight="1">
      <c r="D221" s="1200" t="s">
        <v>36</v>
      </c>
      <c r="E221" s="1201"/>
      <c r="F221" s="1202" t="s">
        <v>146</v>
      </c>
      <c r="G221" s="1203"/>
      <c r="H221" s="1204" t="s">
        <v>37</v>
      </c>
      <c r="I221" s="1205" t="s">
        <v>38</v>
      </c>
      <c r="J221" s="1808" t="s">
        <v>145</v>
      </c>
      <c r="K221" s="1809"/>
      <c r="L221" s="1206" t="s">
        <v>303</v>
      </c>
      <c r="M221" s="1206" t="s">
        <v>227</v>
      </c>
      <c r="N221" s="1207" t="s">
        <v>228</v>
      </c>
      <c r="O221" s="1207" t="s">
        <v>788</v>
      </c>
      <c r="P221" s="1207" t="s">
        <v>789</v>
      </c>
      <c r="Q221" s="1275" t="s">
        <v>751</v>
      </c>
      <c r="R221" s="1275" t="s">
        <v>366</v>
      </c>
      <c r="S221" s="1276"/>
      <c r="T221" s="716"/>
      <c r="U221" s="1200" t="s">
        <v>36</v>
      </c>
      <c r="V221" s="1206" t="s">
        <v>303</v>
      </c>
      <c r="W221" s="1206" t="s">
        <v>227</v>
      </c>
      <c r="X221" s="1207" t="s">
        <v>228</v>
      </c>
      <c r="Y221" s="1207" t="s">
        <v>788</v>
      </c>
      <c r="Z221" s="1207" t="s">
        <v>789</v>
      </c>
      <c r="AA221" s="716"/>
      <c r="AB221" s="716"/>
      <c r="AC221" s="716"/>
      <c r="AD221" s="716"/>
      <c r="AE221" s="716"/>
      <c r="AF221" s="716"/>
      <c r="AG221" s="716"/>
      <c r="AH221" s="716"/>
      <c r="AI221" s="716"/>
      <c r="AJ221" s="716"/>
      <c r="AK221" s="716"/>
      <c r="AL221" s="716"/>
      <c r="AM221" s="716"/>
      <c r="AN221" s="716"/>
      <c r="AO221" s="716"/>
      <c r="AP221" s="716"/>
      <c r="AQ221" s="716"/>
      <c r="AR221" s="716"/>
      <c r="AS221" s="716"/>
      <c r="AT221" s="716"/>
      <c r="AU221" s="716"/>
      <c r="AV221" s="716"/>
      <c r="AW221" s="716"/>
      <c r="AX221" s="716"/>
      <c r="AY221" s="716"/>
      <c r="AZ221" s="716"/>
      <c r="BA221" s="716"/>
      <c r="BB221" s="716"/>
      <c r="BC221" s="716"/>
      <c r="BD221" s="716"/>
      <c r="BE221" s="716"/>
      <c r="BF221" s="716"/>
      <c r="BG221" s="716"/>
      <c r="BH221" s="716"/>
      <c r="BI221" s="716"/>
      <c r="BJ221" s="716"/>
      <c r="BK221" s="716"/>
      <c r="BL221" s="716"/>
      <c r="BM221" s="716"/>
      <c r="BN221" s="716"/>
      <c r="BO221" s="716"/>
      <c r="BP221" s="716"/>
      <c r="BQ221" s="716"/>
      <c r="BR221" s="716"/>
      <c r="BS221" s="716"/>
      <c r="BT221" s="716"/>
      <c r="BU221" s="716"/>
      <c r="BV221" s="716"/>
      <c r="BW221" s="716"/>
      <c r="BX221" s="716"/>
      <c r="BY221" s="716"/>
      <c r="BZ221" s="716"/>
      <c r="CA221" s="716"/>
      <c r="CB221" s="716"/>
      <c r="CC221" s="716"/>
      <c r="CD221" s="716"/>
      <c r="CE221" s="716"/>
      <c r="CF221" s="716"/>
      <c r="CG221" s="716"/>
      <c r="CH221" s="716"/>
      <c r="CI221" s="716"/>
      <c r="CJ221" s="716"/>
      <c r="CK221" s="716"/>
      <c r="CL221" s="716"/>
      <c r="CM221" s="716"/>
      <c r="CN221" s="716"/>
      <c r="CO221" s="716"/>
      <c r="CP221" s="716"/>
      <c r="CQ221" s="716"/>
      <c r="CR221" s="716"/>
      <c r="CS221" s="716"/>
      <c r="CT221" s="716"/>
      <c r="CU221" s="716"/>
      <c r="CV221" s="716"/>
      <c r="CW221" s="716"/>
      <c r="CX221" s="716"/>
      <c r="CY221" s="716"/>
      <c r="CZ221" s="716"/>
      <c r="DA221" s="716"/>
      <c r="DB221" s="716"/>
      <c r="DC221" s="716"/>
      <c r="DD221" s="716"/>
      <c r="DE221" s="716"/>
      <c r="DF221" s="716"/>
      <c r="DG221" s="716"/>
      <c r="DH221" s="716"/>
      <c r="DI221" s="716"/>
      <c r="DJ221" s="716"/>
      <c r="DK221" s="716"/>
      <c r="DL221" s="716"/>
      <c r="DM221" s="715"/>
      <c r="DN221" s="719"/>
      <c r="DO221" s="490"/>
      <c r="DP221" s="492"/>
      <c r="DQ221" s="728" t="s">
        <v>362</v>
      </c>
      <c r="DR221" s="729" t="s">
        <v>361</v>
      </c>
      <c r="DS221" s="716" t="s">
        <v>350</v>
      </c>
      <c r="DT221" s="730" t="s">
        <v>363</v>
      </c>
      <c r="DU221" s="728" t="s">
        <v>362</v>
      </c>
      <c r="DV221" s="729" t="s">
        <v>361</v>
      </c>
      <c r="DW221" s="716" t="s">
        <v>350</v>
      </c>
      <c r="DX221" s="730" t="s">
        <v>363</v>
      </c>
      <c r="DY221" s="792" t="s">
        <v>362</v>
      </c>
      <c r="DZ221" s="793" t="s">
        <v>361</v>
      </c>
      <c r="EA221" s="794" t="s">
        <v>350</v>
      </c>
      <c r="EB221" s="795" t="s">
        <v>363</v>
      </c>
      <c r="EC221" s="792" t="s">
        <v>362</v>
      </c>
      <c r="ED221" s="793" t="s">
        <v>361</v>
      </c>
      <c r="EE221" s="794" t="s">
        <v>350</v>
      </c>
      <c r="EF221" s="795" t="s">
        <v>363</v>
      </c>
      <c r="EG221" s="792" t="s">
        <v>362</v>
      </c>
      <c r="EH221" s="793" t="s">
        <v>361</v>
      </c>
      <c r="EI221" s="794" t="s">
        <v>350</v>
      </c>
      <c r="EJ221" s="795" t="s">
        <v>363</v>
      </c>
      <c r="EK221" s="719"/>
      <c r="EL221" s="720" t="s">
        <v>325</v>
      </c>
      <c r="EM221" s="488"/>
      <c r="EN221" s="731">
        <f>COUNTIFS(J221:J241,$EL$20,K221:K241,"&lt;5",H221:H241,$EP$14)</f>
        <v>0</v>
      </c>
      <c r="EO221" s="731">
        <f>COUNTIFS(J221:J241,$EL$20,K221:K241,"&lt;5",I221:I241,$DS$14)</f>
        <v>0</v>
      </c>
      <c r="EP221" s="490"/>
      <c r="EQ221" s="488"/>
      <c r="ER221" s="716"/>
      <c r="ES221" s="716"/>
      <c r="ET221" s="731"/>
      <c r="EU221" s="717"/>
      <c r="EV221" s="718"/>
      <c r="EW221" s="718"/>
      <c r="EX221" s="718"/>
      <c r="EY221" s="718"/>
      <c r="EZ221" s="718"/>
      <c r="FA221" s="718"/>
      <c r="FB221" s="718"/>
      <c r="FC221" s="718"/>
      <c r="FD221" s="718"/>
    </row>
    <row r="222" spans="4:160" s="471" customFormat="1" ht="45" hidden="1" customHeight="1">
      <c r="D222" s="1127">
        <v>1</v>
      </c>
      <c r="E222" s="1796"/>
      <c r="F222" s="1797"/>
      <c r="G222" s="1798"/>
      <c r="H222" s="1208"/>
      <c r="I222" s="1209"/>
      <c r="J222" s="1210"/>
      <c r="K222" s="1211"/>
      <c r="L222" s="1208"/>
      <c r="M222" s="1208"/>
      <c r="N222" s="1208"/>
      <c r="O222" s="1208"/>
      <c r="P222" s="1208"/>
      <c r="Q222" s="1259"/>
      <c r="R222" s="1260"/>
      <c r="S222" s="1277"/>
      <c r="T222" s="1212"/>
      <c r="U222" s="1127">
        <v>1</v>
      </c>
      <c r="V222" s="1208"/>
      <c r="W222" s="1208"/>
      <c r="X222" s="1208"/>
      <c r="Y222" s="1208"/>
      <c r="Z222" s="1208"/>
      <c r="AA222" s="1212"/>
      <c r="AB222" s="1212"/>
      <c r="AC222" s="1212"/>
      <c r="AD222" s="1212"/>
      <c r="AE222" s="1212"/>
      <c r="AF222" s="1212"/>
      <c r="AG222" s="1212"/>
      <c r="AH222" s="1212"/>
      <c r="AI222" s="1212"/>
      <c r="AJ222" s="1212"/>
      <c r="AK222" s="1212"/>
      <c r="AL222" s="1212"/>
      <c r="AM222" s="1212"/>
      <c r="AN222" s="1212"/>
      <c r="AO222" s="1212"/>
      <c r="AP222" s="1212"/>
      <c r="AQ222" s="1212"/>
      <c r="AR222" s="1212"/>
      <c r="AS222" s="1212"/>
      <c r="AT222" s="1212"/>
      <c r="AU222" s="1212"/>
      <c r="AV222" s="1212"/>
      <c r="AW222" s="1212"/>
      <c r="AX222" s="1212"/>
      <c r="AY222" s="1212"/>
      <c r="AZ222" s="1212"/>
      <c r="BA222" s="1212"/>
      <c r="BB222" s="1212"/>
      <c r="BC222" s="1212"/>
      <c r="BD222" s="1212"/>
      <c r="BE222" s="1212"/>
      <c r="BF222" s="1212"/>
      <c r="BG222" s="1212"/>
      <c r="BH222" s="1212"/>
      <c r="BI222" s="1212"/>
      <c r="BJ222" s="1212"/>
      <c r="BK222" s="1212"/>
      <c r="BL222" s="1212"/>
      <c r="BM222" s="1212"/>
      <c r="BN222" s="1212"/>
      <c r="BO222" s="1212"/>
      <c r="BP222" s="1212"/>
      <c r="BQ222" s="1212"/>
      <c r="BR222" s="1212"/>
      <c r="BS222" s="1212"/>
      <c r="BT222" s="1212"/>
      <c r="BU222" s="1212"/>
      <c r="BV222" s="1212"/>
      <c r="BW222" s="1212"/>
      <c r="BX222" s="1212"/>
      <c r="BY222" s="1212"/>
      <c r="BZ222" s="1212"/>
      <c r="CA222" s="1212"/>
      <c r="CB222" s="1212"/>
      <c r="CC222" s="1212"/>
      <c r="CD222" s="1212"/>
      <c r="CE222" s="1212"/>
      <c r="CF222" s="1212"/>
      <c r="CG222" s="1212"/>
      <c r="CH222" s="1212"/>
      <c r="CI222" s="1212"/>
      <c r="CJ222" s="1212"/>
      <c r="CK222" s="1212"/>
      <c r="CL222" s="1212"/>
      <c r="CM222" s="1212"/>
      <c r="CN222" s="1212"/>
      <c r="CO222" s="1212"/>
      <c r="CP222" s="1212"/>
      <c r="CQ222" s="1212"/>
      <c r="CR222" s="1212"/>
      <c r="CS222" s="1212"/>
      <c r="CT222" s="1212"/>
      <c r="CU222" s="1212"/>
      <c r="CV222" s="1212"/>
      <c r="CW222" s="1212"/>
      <c r="CX222" s="1212"/>
      <c r="CY222" s="1212"/>
      <c r="CZ222" s="1212"/>
      <c r="DA222" s="1212"/>
      <c r="DB222" s="1212"/>
      <c r="DC222" s="1212"/>
      <c r="DD222" s="1212"/>
      <c r="DE222" s="1212"/>
      <c r="DF222" s="1212"/>
      <c r="DG222" s="1212"/>
      <c r="DH222" s="1212"/>
      <c r="DI222" s="1212"/>
      <c r="DJ222" s="1212"/>
      <c r="DK222" s="1212"/>
      <c r="DL222" s="716"/>
      <c r="DM222" s="715">
        <f>$F$219</f>
        <v>0</v>
      </c>
      <c r="DN222" s="716">
        <f t="shared" ref="DN222:DN241" si="155">H222</f>
        <v>0</v>
      </c>
      <c r="DO222" s="490">
        <f t="shared" ref="DO222:DO241" si="156">I222</f>
        <v>0</v>
      </c>
      <c r="DP222" s="716" t="e">
        <f t="array" ref="DP222">INDEX($DP$14:$DS$21,MATCH(DM222&amp;DN222&amp;DO222,$DP$14:$DP$21&amp;$DQ$14:$DQ$21&amp;$DR$14:$DR$21,0),4)</f>
        <v>#N/A</v>
      </c>
      <c r="DQ222" s="724">
        <f>COUNTIFS(L222:L241,$EP$13,DM222:DM241,$EL$14,Q222:Q241,$ER$7)-DQ223-DQ224</f>
        <v>0</v>
      </c>
      <c r="DR222" s="722">
        <f>COUNTIFS(L222:L241,$EP$13,DM222:DM241,$EL$14)-DQ222-DQ223-DR223-DR224-DQ224</f>
        <v>0</v>
      </c>
      <c r="DS222" s="722">
        <f>COUNTIFS(L222:L241,$EP$15,DM222:DM241,$EL$14,Q222:Q241,$ER$7)-DS223-DS224</f>
        <v>0</v>
      </c>
      <c r="DT222" s="723">
        <f>DT220-DS223-DS224-DS222-DT223-DT224</f>
        <v>0</v>
      </c>
      <c r="DU222" s="724">
        <f>COUNTIFS(M222:M241,$EP$13,DM222:DM241,$EL$14,Q222:Q241,$ER$7)-DU223-DU224</f>
        <v>0</v>
      </c>
      <c r="DV222" s="722">
        <f>COUNTIFS(M222:M241,$EP$13,DM222:DM241,$EL$14)-DU222-DU223-DU224-DV224-DV223</f>
        <v>0</v>
      </c>
      <c r="DW222" s="722">
        <f>COUNTIFS(M222:M241,$EP$15,DM222:DM241,$EL$14,Q222:Q241,$ER$7)-DW223-DW224</f>
        <v>0</v>
      </c>
      <c r="DX222" s="723">
        <f>DX220-DW223-DW224-DW222-DX223-DX224</f>
        <v>0</v>
      </c>
      <c r="DY222" s="658">
        <f>COUNTIFS($N222:$N241,$EP$13,$DM222:$DM241,$EL$14,$Q222:$Q241,$ER$7)-DY223-DY224</f>
        <v>0</v>
      </c>
      <c r="DZ222" s="487">
        <f>COUNTIFS($N222:$N241,$EP$13,$DM222:$DM241,$EL$14)-DY222-DY223-DY224-DZ224-DZ223</f>
        <v>0</v>
      </c>
      <c r="EA222" s="487">
        <f>COUNTIFS($N222:$N241,$EP$15,$DM222:$DM241,$EL$14,$Q222:$Q241,$ER$7)-EA223-EA224</f>
        <v>0</v>
      </c>
      <c r="EB222" s="659">
        <f t="shared" ref="EB222" si="157">EB220-EA223-EA224-EA222-EB223-EB224</f>
        <v>0</v>
      </c>
      <c r="EC222" s="658">
        <f>COUNTIFS($O222:$O241,$EP$13,$DM222:$DM241,$EL$14,$Q222:$Q241,$ER$7)-EC223-EC224</f>
        <v>0</v>
      </c>
      <c r="ED222" s="487">
        <f>COUNTIFS($O222:$O241,$EP$13,$DM222:$DM241,$EL$14)-EC222-EC223-EC224-ED224-ED223</f>
        <v>0</v>
      </c>
      <c r="EE222" s="487">
        <f>COUNTIFS($O222:$O241,$EP$15,$DM222:$DM241,$EL$14,$Q222:$Q241,$ER$7)-EE223-EE224</f>
        <v>0</v>
      </c>
      <c r="EF222" s="659">
        <f>EF220-EE223-EE224-EE222-EF223-EF224</f>
        <v>0</v>
      </c>
      <c r="EG222" s="658">
        <f>COUNTIFS($P222:$P241,$EP$13,$DM222:$DM241,$EL$14,$Q222:$Q241,$ER$7)-EG223-EG224</f>
        <v>0</v>
      </c>
      <c r="EH222" s="487">
        <f>COUNTIFS($P222:$P241,$EP$13,$DM222:$DM241,$EL$14)-EG222-EG223-EG224-EH224-EH223</f>
        <v>0</v>
      </c>
      <c r="EI222" s="487">
        <f>COUNTIFS($P222:$P241,$EP$15,$DM222:$DM241,$EL$14,$Q222:$Q241,$ER$7)-EI223-EI224</f>
        <v>0</v>
      </c>
      <c r="EJ222" s="659">
        <f>EJ220-EI223-EI224-EI222-EJ223-EJ224</f>
        <v>0</v>
      </c>
      <c r="EK222" s="719"/>
      <c r="EL222" s="720" t="s">
        <v>326</v>
      </c>
      <c r="EM222" s="488"/>
      <c r="EN222" s="731">
        <f>COUNTIFS(J222:J241,$EL$20,K222:K241,"&gt;4",H222:H241,$EP$14)</f>
        <v>0</v>
      </c>
      <c r="EO222" s="731">
        <f>COUNTIFS(J222:J241,$EL$20,K222:K241,"&gt;4",I222:I241,$DS$14)</f>
        <v>0</v>
      </c>
      <c r="EP222" s="490"/>
      <c r="EQ222" s="488"/>
      <c r="ER222" s="488"/>
      <c r="ES222" s="488"/>
      <c r="ET222" s="488"/>
      <c r="EU222" s="718"/>
      <c r="EV222" s="718"/>
      <c r="EW222" s="718"/>
      <c r="EX222" s="718"/>
      <c r="EY222" s="718"/>
      <c r="EZ222" s="718"/>
      <c r="FA222" s="718"/>
      <c r="FB222" s="718"/>
      <c r="FC222" s="718"/>
      <c r="FD222" s="718"/>
    </row>
    <row r="223" spans="4:160" ht="45" hidden="1" customHeight="1">
      <c r="D223" s="1132">
        <v>2</v>
      </c>
      <c r="E223" s="1796"/>
      <c r="F223" s="1797"/>
      <c r="G223" s="1798"/>
      <c r="H223" s="1208"/>
      <c r="I223" s="1209"/>
      <c r="J223" s="1210"/>
      <c r="K223" s="1211"/>
      <c r="L223" s="1208"/>
      <c r="M223" s="1208"/>
      <c r="N223" s="1208"/>
      <c r="O223" s="1208"/>
      <c r="P223" s="1208"/>
      <c r="Q223" s="1259"/>
      <c r="R223" s="1260"/>
      <c r="S223" s="1278"/>
      <c r="T223" s="1212"/>
      <c r="U223" s="1132">
        <v>2</v>
      </c>
      <c r="V223" s="1208"/>
      <c r="W223" s="1208"/>
      <c r="X223" s="1208"/>
      <c r="Y223" s="1208"/>
      <c r="Z223" s="1208"/>
      <c r="AA223" s="1212"/>
      <c r="AB223" s="1212"/>
      <c r="AC223" s="1212"/>
      <c r="AD223" s="1212"/>
      <c r="AE223" s="1212"/>
      <c r="AF223" s="1212"/>
      <c r="AG223" s="1212"/>
      <c r="AH223" s="1212"/>
      <c r="AI223" s="1212"/>
      <c r="AJ223" s="1212"/>
      <c r="AK223" s="1212"/>
      <c r="AL223" s="1212"/>
      <c r="AM223" s="1212"/>
      <c r="AN223" s="1212"/>
      <c r="AO223" s="1212"/>
      <c r="AP223" s="1212"/>
      <c r="AQ223" s="1212"/>
      <c r="AR223" s="1212"/>
      <c r="AS223" s="1212"/>
      <c r="AT223" s="1212"/>
      <c r="AU223" s="1212"/>
      <c r="AV223" s="1212"/>
      <c r="AW223" s="1212"/>
      <c r="AX223" s="1212"/>
      <c r="AY223" s="1212"/>
      <c r="AZ223" s="1212"/>
      <c r="BA223" s="1212"/>
      <c r="BB223" s="1212"/>
      <c r="BC223" s="1212"/>
      <c r="BD223" s="1212"/>
      <c r="BE223" s="1212"/>
      <c r="BF223" s="1212"/>
      <c r="BG223" s="1212"/>
      <c r="BH223" s="1212"/>
      <c r="BI223" s="1212"/>
      <c r="BJ223" s="1212"/>
      <c r="BK223" s="1212"/>
      <c r="BL223" s="1212"/>
      <c r="BM223" s="1212"/>
      <c r="BN223" s="1212"/>
      <c r="BO223" s="1212"/>
      <c r="BP223" s="1212"/>
      <c r="BQ223" s="1212"/>
      <c r="BR223" s="1212"/>
      <c r="BS223" s="1212"/>
      <c r="BT223" s="1212"/>
      <c r="BU223" s="1212"/>
      <c r="BV223" s="1212"/>
      <c r="BW223" s="1212"/>
      <c r="BX223" s="1212"/>
      <c r="BY223" s="1212"/>
      <c r="BZ223" s="1212"/>
      <c r="CA223" s="1212"/>
      <c r="CB223" s="1212"/>
      <c r="CC223" s="1212"/>
      <c r="CD223" s="1212"/>
      <c r="CE223" s="1212"/>
      <c r="CF223" s="1212"/>
      <c r="CG223" s="1212"/>
      <c r="CH223" s="1212"/>
      <c r="CI223" s="1212"/>
      <c r="CJ223" s="1212"/>
      <c r="CK223" s="1212"/>
      <c r="CL223" s="1212"/>
      <c r="CM223" s="1212"/>
      <c r="CN223" s="1212"/>
      <c r="CO223" s="1212"/>
      <c r="CP223" s="1212"/>
      <c r="CQ223" s="1212"/>
      <c r="CR223" s="1212"/>
      <c r="CS223" s="1212"/>
      <c r="CT223" s="1212"/>
      <c r="CU223" s="1212"/>
      <c r="CV223" s="1212"/>
      <c r="CW223" s="1212"/>
      <c r="CX223" s="1212"/>
      <c r="CY223" s="1212"/>
      <c r="CZ223" s="1212"/>
      <c r="DA223" s="1212"/>
      <c r="DB223" s="1212"/>
      <c r="DC223" s="1212"/>
      <c r="DD223" s="1212"/>
      <c r="DE223" s="1212"/>
      <c r="DF223" s="1212"/>
      <c r="DG223" s="1212"/>
      <c r="DH223" s="1212"/>
      <c r="DI223" s="1212"/>
      <c r="DJ223" s="1212"/>
      <c r="DK223" s="1212"/>
      <c r="DL223" s="716"/>
      <c r="DM223" s="715">
        <f t="shared" ref="DM223:DM241" si="158">$F$219</f>
        <v>0</v>
      </c>
      <c r="DN223" s="716">
        <f t="shared" si="155"/>
        <v>0</v>
      </c>
      <c r="DO223" s="490">
        <f t="shared" si="156"/>
        <v>0</v>
      </c>
      <c r="DP223" s="716" t="e">
        <f t="array" ref="DP223">INDEX($DP$14:$DS$21,MATCH(DM223&amp;DN223&amp;DO223,$DP$14:$DP$21&amp;$DQ$14:$DQ$21&amp;$DR$14:$DR$21,0),4)</f>
        <v>#N/A</v>
      </c>
      <c r="DQ223" s="1213">
        <f>COUNTIFS(L222:L241,$EO$13,DM222:DM241,$EL$14,R222:R241,$EP$7,Q222:Q241,$ER$7)</f>
        <v>0</v>
      </c>
      <c r="DR223" s="1214">
        <f>COUNTIFS(L222:L241,$EP$13,DM222:DM241,$EL$14,R222:R241,$EP$7)-DQ223</f>
        <v>0</v>
      </c>
      <c r="DS223" s="1214">
        <f>COUNTIFS(L222:L241,$EO$14,DM222:DM241,$EL$14,R222:R241,$EP$7,Q222:Q241,$ER$7)</f>
        <v>0</v>
      </c>
      <c r="DT223" s="1215">
        <f>COUNTIFS(L222:L241,$EO$14,DM222:DM241,$EL$14,R222:R241,$EP$7)-DS223</f>
        <v>0</v>
      </c>
      <c r="DU223" s="1213">
        <f>COUNTIFS(M222:M241,$EP$13,DM222:DM241,$EL$14,R222:R241,$EP$7,Q222:Q241,$ER$7)</f>
        <v>0</v>
      </c>
      <c r="DV223" s="1214">
        <f>COUNTIFS(M222:M241,$EP$13,DM222:DM241,$EL$14,R222:R241,$EP$7)-DU223</f>
        <v>0</v>
      </c>
      <c r="DW223" s="1214">
        <f>COUNTIFS(M222:M241,$EO$14,DM222:DM241,$EL$14,R222:R241,$EP$7,Q222:Q241,$ER$7)</f>
        <v>0</v>
      </c>
      <c r="DX223" s="1215">
        <f>COUNTIFS(M222:M241,$EO$14,DM222:DM241,$EL$14,R222:R241,$EP$7)-DW223</f>
        <v>0</v>
      </c>
      <c r="DY223" s="1216">
        <f>COUNTIFS($N222:$N241,$EP$13,$DM222:$DM241,$EL$14,$R222:$R241,$EP$7,$Q222:$Q241,$ER$7)</f>
        <v>0</v>
      </c>
      <c r="DZ223" s="1217">
        <f>COUNTIFS($N222:$N241,$EP$13,$DM222:$DM241,$EL$14,$R222:$R241,$EP$7)-DY223</f>
        <v>0</v>
      </c>
      <c r="EA223" s="1217">
        <f>COUNTIFS($N222:$N241,$EO$14,$DM222:$DM241,$EL$14,$R222:$R241,$EP$7,$Q222:$Q241,$ER$7)</f>
        <v>0</v>
      </c>
      <c r="EB223" s="1218">
        <f>COUNTIFS($N222:$N241,$EO$14,$DM222:$DM241,$EL$14,$R222:$R241,$EP$7)-EA223</f>
        <v>0</v>
      </c>
      <c r="EC223" s="1216">
        <f>COUNTIFS($O222:$O241,$EP$13,$DM222:$DM241,$EL$14,$R222:$R241,$EP$7,$Q222:$Q241,$ER$7)</f>
        <v>0</v>
      </c>
      <c r="ED223" s="1217">
        <f>COUNTIFS($O222:$O241,$EP$13,$DM222:$DM241,$EL$14,$R222:$R241,$EP$7)-EC223</f>
        <v>0</v>
      </c>
      <c r="EE223" s="1217">
        <f>COUNTIFS($O222:$O241,$EO$14,$DM222:$DM241,$EL$14,$R222:$R241,$EP$7,$Q222:$Q241,$ER$7)</f>
        <v>0</v>
      </c>
      <c r="EF223" s="1218">
        <f>COUNTIFS($O222:$O241,$EO$14,$DM222:$DM241,$EL$14,$R222:$R241,$EP$7)-EE223</f>
        <v>0</v>
      </c>
      <c r="EG223" s="1216">
        <f>COUNTIFS($P222:$P241,$EP$13,$DM222:$DM241,$EL$14,$R222:$R241,$EP$7,$Q222:$Q241,$ER$7)</f>
        <v>0</v>
      </c>
      <c r="EH223" s="1217">
        <f>COUNTIFS($P222:$P241,$EP$13,$DM222:$DM241,$EL$14,$R222:$R241,$EP$7)-EG223</f>
        <v>0</v>
      </c>
      <c r="EI223" s="1217">
        <f>COUNTIFS($P222:$P241,$EO$14,$DM222:$DM241,$EL$14,$R222:$R241,$EP$7,$Q222:$Q241,$ER$7)</f>
        <v>0</v>
      </c>
      <c r="EJ223" s="1218">
        <f>COUNTIFS($P222:$P241,$EO$14,$DM222:$DM241,$EL$14,$R222:$R241,$EP$7)-EI223</f>
        <v>0</v>
      </c>
      <c r="EK223" s="719" t="s">
        <v>749</v>
      </c>
      <c r="EL223" s="716"/>
      <c r="EM223" s="488"/>
      <c r="EN223" s="731">
        <f>COUNTIFS(J222:J241,$EL$21,K222:K241,"&lt;5",H222:H241,$DS$14)</f>
        <v>0</v>
      </c>
      <c r="EO223" s="731">
        <f>COUNTIFS(J222:J241,$EL$21,K222:K241,"&lt;5",I222:I241,$DS$14)</f>
        <v>0</v>
      </c>
      <c r="EP223" s="490"/>
      <c r="EQ223" s="488"/>
      <c r="ER223" s="488"/>
      <c r="ES223" s="488"/>
      <c r="ET223" s="488"/>
      <c r="EU223" s="732"/>
      <c r="EV223" s="732"/>
      <c r="EW223" s="732"/>
      <c r="EX223" s="732"/>
      <c r="EY223" s="732"/>
      <c r="EZ223" s="732"/>
      <c r="FA223" s="732"/>
      <c r="FB223" s="732"/>
      <c r="FC223" s="732"/>
      <c r="FD223" s="732"/>
    </row>
    <row r="224" spans="4:160" ht="45" hidden="1" customHeight="1">
      <c r="D224" s="1132">
        <v>3</v>
      </c>
      <c r="E224" s="1796"/>
      <c r="F224" s="1797"/>
      <c r="G224" s="1798"/>
      <c r="H224" s="1208"/>
      <c r="I224" s="1209"/>
      <c r="J224" s="1210"/>
      <c r="K224" s="1211"/>
      <c r="L224" s="1208"/>
      <c r="M224" s="1208"/>
      <c r="N224" s="1208"/>
      <c r="O224" s="1208"/>
      <c r="P224" s="1208"/>
      <c r="Q224" s="1259"/>
      <c r="R224" s="1260"/>
      <c r="S224" s="1278"/>
      <c r="T224" s="1212"/>
      <c r="U224" s="1132">
        <v>3</v>
      </c>
      <c r="V224" s="1208"/>
      <c r="W224" s="1208"/>
      <c r="X224" s="1208"/>
      <c r="Y224" s="1208"/>
      <c r="Z224" s="1208"/>
      <c r="AA224" s="1212"/>
      <c r="AB224" s="1212"/>
      <c r="AC224" s="1212"/>
      <c r="AD224" s="1212"/>
      <c r="AE224" s="1212"/>
      <c r="AF224" s="1212"/>
      <c r="AG224" s="1212"/>
      <c r="AH224" s="1212"/>
      <c r="AI224" s="1212"/>
      <c r="AJ224" s="1212"/>
      <c r="AK224" s="1212"/>
      <c r="AL224" s="1212"/>
      <c r="AM224" s="1212"/>
      <c r="AN224" s="1212"/>
      <c r="AO224" s="1212"/>
      <c r="AP224" s="1212"/>
      <c r="AQ224" s="1212"/>
      <c r="AR224" s="1212"/>
      <c r="AS224" s="1212"/>
      <c r="AT224" s="1212"/>
      <c r="AU224" s="1212"/>
      <c r="AV224" s="1212"/>
      <c r="AW224" s="1212"/>
      <c r="AX224" s="1212"/>
      <c r="AY224" s="1212"/>
      <c r="AZ224" s="1212"/>
      <c r="BA224" s="1212"/>
      <c r="BB224" s="1212"/>
      <c r="BC224" s="1212"/>
      <c r="BD224" s="1212"/>
      <c r="BE224" s="1212"/>
      <c r="BF224" s="1212"/>
      <c r="BG224" s="1212"/>
      <c r="BH224" s="1212"/>
      <c r="BI224" s="1212"/>
      <c r="BJ224" s="1212"/>
      <c r="BK224" s="1212"/>
      <c r="BL224" s="1212"/>
      <c r="BM224" s="1212"/>
      <c r="BN224" s="1212"/>
      <c r="BO224" s="1212"/>
      <c r="BP224" s="1212"/>
      <c r="BQ224" s="1212"/>
      <c r="BR224" s="1212"/>
      <c r="BS224" s="1212"/>
      <c r="BT224" s="1212"/>
      <c r="BU224" s="1212"/>
      <c r="BV224" s="1212"/>
      <c r="BW224" s="1212"/>
      <c r="BX224" s="1212"/>
      <c r="BY224" s="1212"/>
      <c r="BZ224" s="1212"/>
      <c r="CA224" s="1212"/>
      <c r="CB224" s="1212"/>
      <c r="CC224" s="1212"/>
      <c r="CD224" s="1212"/>
      <c r="CE224" s="1212"/>
      <c r="CF224" s="1212"/>
      <c r="CG224" s="1212"/>
      <c r="CH224" s="1212"/>
      <c r="CI224" s="1212"/>
      <c r="CJ224" s="1212"/>
      <c r="CK224" s="1212"/>
      <c r="CL224" s="1212"/>
      <c r="CM224" s="1212"/>
      <c r="CN224" s="1212"/>
      <c r="CO224" s="1212"/>
      <c r="CP224" s="1212"/>
      <c r="CQ224" s="1212"/>
      <c r="CR224" s="1212"/>
      <c r="CS224" s="1212"/>
      <c r="CT224" s="1212"/>
      <c r="CU224" s="1212"/>
      <c r="CV224" s="1212"/>
      <c r="CW224" s="1212"/>
      <c r="CX224" s="1212"/>
      <c r="CY224" s="1212"/>
      <c r="CZ224" s="1212"/>
      <c r="DA224" s="1212"/>
      <c r="DB224" s="1212"/>
      <c r="DC224" s="1212"/>
      <c r="DD224" s="1212"/>
      <c r="DE224" s="1212"/>
      <c r="DF224" s="1212"/>
      <c r="DG224" s="1212"/>
      <c r="DH224" s="1212"/>
      <c r="DI224" s="1212"/>
      <c r="DJ224" s="1212"/>
      <c r="DK224" s="1212"/>
      <c r="DL224" s="716"/>
      <c r="DM224" s="715">
        <f t="shared" si="158"/>
        <v>0</v>
      </c>
      <c r="DN224" s="716">
        <f t="shared" si="155"/>
        <v>0</v>
      </c>
      <c r="DO224" s="490">
        <f t="shared" si="156"/>
        <v>0</v>
      </c>
      <c r="DP224" s="716" t="e">
        <f t="array" ref="DP224">INDEX($DP$14:$DS$21,MATCH(DM224&amp;DN224&amp;DO224,$DP$14:$DP$21&amp;$DQ$14:$DQ$21&amp;$DR$14:$DR$21,0),4)</f>
        <v>#N/A</v>
      </c>
      <c r="DQ224" s="733">
        <f>COUNTIFS(L222:L241,$EO$13,DM222:DM241,$EL$14,R222:R241,$EP$8,Q222:Q241,$ER$7)</f>
        <v>0</v>
      </c>
      <c r="DR224" s="734">
        <f>COUNTIFS(L222:L241,$EO$13,DM222:DM241,$EL$14,R222:R241,$EP$8)-DQ224</f>
        <v>0</v>
      </c>
      <c r="DS224" s="734">
        <f>COUNTIFS(L222:L241,$EO$14,DM222:DM241,$EL$14,R222:R241,$EP$8,Q222:Q241,$ER$7)</f>
        <v>0</v>
      </c>
      <c r="DT224" s="735">
        <f>COUNTIFS(L222:L241,$EO$14,DM222:DM241,$EL$14,R222:R241,$EP$8)-DS224</f>
        <v>0</v>
      </c>
      <c r="DU224" s="733">
        <f>COUNTIFS(M222:M241,$EO$13,DM222:DM241,$EL$14,R222:R241,$EP$8,Q222:Q241,$ER$7)</f>
        <v>0</v>
      </c>
      <c r="DV224" s="734">
        <f>COUNTIFS(M222:M241,$EO$13,DM222:DM241,$EL$14,R222:R241,$EP$8)-DU224</f>
        <v>0</v>
      </c>
      <c r="DW224" s="734">
        <f>COUNTIFS(M222:M241,$EO$14,DM222:DM241,$EL$14,R222:R241,$EP$8,Q222:Q241,$ER$7)</f>
        <v>0</v>
      </c>
      <c r="DX224" s="735">
        <f>COUNTIFS(M222:M241,$EO$14,DM222:DM241,$EL$14,R222:R241,$EP$8)-DW224</f>
        <v>0</v>
      </c>
      <c r="DY224" s="675">
        <f>COUNTIFS($N222:$N241,$EO$13,$DM222:$DM241,$EL$14,$R222:$R241,$EP$8,$Q222:$Q241,$ER$7)</f>
        <v>0</v>
      </c>
      <c r="DZ224" s="676">
        <f>COUNTIFS($N222:$N241,$EO$13,$DM222:$DM241,$EL$14,$R222:$R241,$EP$8)-DY224</f>
        <v>0</v>
      </c>
      <c r="EA224" s="676">
        <f>COUNTIFS($N222:$N241,$EO$14,$DM222:$DM241,$EL$14,$R222:$R241,$EP$8,$Q222:$Q241,$ER$7)</f>
        <v>0</v>
      </c>
      <c r="EB224" s="677">
        <f>COUNTIFS($N222:$N241,$EO$14,$DM222:$DM241,$EL$14,$R222:$R241,$EP$8)-EA224</f>
        <v>0</v>
      </c>
      <c r="EC224" s="675">
        <f>COUNTIFS($O222:$O241,$EO$13,$DM222:$DM241,$EL$14,$R222:$R241,$EP$8,$Q222:$Q241,$ER$7)</f>
        <v>0</v>
      </c>
      <c r="ED224" s="676">
        <f>COUNTIFS($O222:$O241,$EO$13,$DM222:$DM241,$EL$14,$R222:$R241,$EP$8)-EC224</f>
        <v>0</v>
      </c>
      <c r="EE224" s="676">
        <f>COUNTIFS($O222:$O241,$EO$14,$DM222:$DM241,$EL$14,$R222:$R241,$EP$8,$Q222:$Q241,$ER$7)</f>
        <v>0</v>
      </c>
      <c r="EF224" s="677">
        <f>COUNTIFS($O222:$O241,$EO$14,$DM222:$DM241,$EL$14,$R222:$R241,$EP$8)-EE224</f>
        <v>0</v>
      </c>
      <c r="EG224" s="675">
        <f>COUNTIFS($P222:$P241,$EO$13,$DM222:$DM241,$EL$14,$R222:$R241,$EP$8,$Q222:$Q241,$ER$7)</f>
        <v>0</v>
      </c>
      <c r="EH224" s="676">
        <f>COUNTIFS($P222:$P241,$EO$13,$DM222:$DM241,$EL$14,$R222:$R241,$EP$8)-EG224</f>
        <v>0</v>
      </c>
      <c r="EI224" s="676">
        <f>COUNTIFS($P222:$P241,$EO$14,$DM222:$DM241,$EL$14,$R222:$R241,$EP$8,$Q222:$Q241,$ER$7)</f>
        <v>0</v>
      </c>
      <c r="EJ224" s="677">
        <f>COUNTIFS($P222:$P241,$EO$14,$DM222:$DM241,$EL$14,$R222:$R241,$EP$8)-EI224</f>
        <v>0</v>
      </c>
      <c r="EK224" s="719" t="s">
        <v>747</v>
      </c>
      <c r="EL224" s="716"/>
      <c r="EM224" s="488"/>
      <c r="EN224" s="731">
        <f>COUNTIFS(J222:J241,$EL$22,K222:K241,"&lt;5",H222:H241,$DS$14)</f>
        <v>0</v>
      </c>
      <c r="EO224" s="731">
        <f>COUNTIFS(J222:J241,$EL$22,K222:K241,"&lt;5",I222:I241,$DS$14)</f>
        <v>0</v>
      </c>
      <c r="EP224" s="490"/>
      <c r="EQ224" s="488"/>
      <c r="ER224" s="488"/>
      <c r="ES224" s="488"/>
      <c r="ET224" s="488"/>
      <c r="EU224" s="732"/>
      <c r="EV224" s="732"/>
      <c r="EW224" s="732"/>
      <c r="EX224" s="732"/>
      <c r="EY224" s="732"/>
      <c r="EZ224" s="732"/>
      <c r="FA224" s="732"/>
      <c r="FB224" s="732"/>
      <c r="FC224" s="732"/>
      <c r="FD224" s="732"/>
    </row>
    <row r="225" spans="4:160" ht="45" hidden="1" customHeight="1">
      <c r="D225" s="1132">
        <v>4</v>
      </c>
      <c r="E225" s="1796"/>
      <c r="F225" s="1797"/>
      <c r="G225" s="1798"/>
      <c r="H225" s="1208"/>
      <c r="I225" s="1209"/>
      <c r="J225" s="1210"/>
      <c r="K225" s="1211"/>
      <c r="L225" s="1208"/>
      <c r="M225" s="1208"/>
      <c r="N225" s="1208"/>
      <c r="O225" s="1208"/>
      <c r="P225" s="1208"/>
      <c r="Q225" s="1259"/>
      <c r="R225" s="1260"/>
      <c r="S225" s="1278"/>
      <c r="T225" s="1212"/>
      <c r="U225" s="1132">
        <v>4</v>
      </c>
      <c r="V225" s="1208"/>
      <c r="W225" s="1208"/>
      <c r="X225" s="1208"/>
      <c r="Y225" s="1208"/>
      <c r="Z225" s="1208"/>
      <c r="AA225" s="1212"/>
      <c r="AB225" s="1212"/>
      <c r="AC225" s="1212"/>
      <c r="AD225" s="1212"/>
      <c r="AE225" s="1212"/>
      <c r="AF225" s="1212"/>
      <c r="AG225" s="1212"/>
      <c r="AH225" s="1212"/>
      <c r="AI225" s="1212"/>
      <c r="AJ225" s="1212"/>
      <c r="AK225" s="1212"/>
      <c r="AL225" s="1212"/>
      <c r="AM225" s="1212"/>
      <c r="AN225" s="1212"/>
      <c r="AO225" s="1212"/>
      <c r="AP225" s="1212"/>
      <c r="AQ225" s="1212"/>
      <c r="AR225" s="1212"/>
      <c r="AS225" s="1212"/>
      <c r="AT225" s="1212"/>
      <c r="AU225" s="1212"/>
      <c r="AV225" s="1212"/>
      <c r="AW225" s="1212"/>
      <c r="AX225" s="1212"/>
      <c r="AY225" s="1212"/>
      <c r="AZ225" s="1212"/>
      <c r="BA225" s="1212"/>
      <c r="BB225" s="1212"/>
      <c r="BC225" s="1212"/>
      <c r="BD225" s="1212"/>
      <c r="BE225" s="1212"/>
      <c r="BF225" s="1212"/>
      <c r="BG225" s="1212"/>
      <c r="BH225" s="1212"/>
      <c r="BI225" s="1212"/>
      <c r="BJ225" s="1212"/>
      <c r="BK225" s="1212"/>
      <c r="BL225" s="1212"/>
      <c r="BM225" s="1212"/>
      <c r="BN225" s="1212"/>
      <c r="BO225" s="1212"/>
      <c r="BP225" s="1212"/>
      <c r="BQ225" s="1212"/>
      <c r="BR225" s="1212"/>
      <c r="BS225" s="1212"/>
      <c r="BT225" s="1212"/>
      <c r="BU225" s="1212"/>
      <c r="BV225" s="1212"/>
      <c r="BW225" s="1212"/>
      <c r="BX225" s="1212"/>
      <c r="BY225" s="1212"/>
      <c r="BZ225" s="1212"/>
      <c r="CA225" s="1212"/>
      <c r="CB225" s="1212"/>
      <c r="CC225" s="1212"/>
      <c r="CD225" s="1212"/>
      <c r="CE225" s="1212"/>
      <c r="CF225" s="1212"/>
      <c r="CG225" s="1212"/>
      <c r="CH225" s="1212"/>
      <c r="CI225" s="1212"/>
      <c r="CJ225" s="1212"/>
      <c r="CK225" s="1212"/>
      <c r="CL225" s="1212"/>
      <c r="CM225" s="1212"/>
      <c r="CN225" s="1212"/>
      <c r="CO225" s="1212"/>
      <c r="CP225" s="1212"/>
      <c r="CQ225" s="1212"/>
      <c r="CR225" s="1212"/>
      <c r="CS225" s="1212"/>
      <c r="CT225" s="1212"/>
      <c r="CU225" s="1212"/>
      <c r="CV225" s="1212"/>
      <c r="CW225" s="1212"/>
      <c r="CX225" s="1212"/>
      <c r="CY225" s="1212"/>
      <c r="CZ225" s="1212"/>
      <c r="DA225" s="1212"/>
      <c r="DB225" s="1212"/>
      <c r="DC225" s="1212"/>
      <c r="DD225" s="1212"/>
      <c r="DE225" s="1212"/>
      <c r="DF225" s="1212"/>
      <c r="DG225" s="1212"/>
      <c r="DH225" s="1212"/>
      <c r="DI225" s="1212"/>
      <c r="DJ225" s="1212"/>
      <c r="DK225" s="1212"/>
      <c r="DL225" s="716"/>
      <c r="DM225" s="715">
        <f t="shared" si="158"/>
        <v>0</v>
      </c>
      <c r="DN225" s="716">
        <f t="shared" si="155"/>
        <v>0</v>
      </c>
      <c r="DO225" s="490">
        <f t="shared" si="156"/>
        <v>0</v>
      </c>
      <c r="DP225" s="716" t="e">
        <f t="array" ref="DP225">INDEX($DP$14:$DS$21,MATCH(DM225&amp;DN225&amp;DO225,$DP$14:$DP$21&amp;$DQ$14:$DQ$21&amp;$DR$14:$DR$21,0),4)</f>
        <v>#N/A</v>
      </c>
      <c r="DQ225" s="736">
        <f>SUM(DQ222:DQ224)</f>
        <v>0</v>
      </c>
      <c r="DR225" s="490">
        <f>SUM(DR222:DR224)</f>
        <v>0</v>
      </c>
      <c r="DS225" s="490">
        <f>SUM(DS222:DS224)</f>
        <v>0</v>
      </c>
      <c r="DT225" s="730">
        <f>SUM(DT222:DT224)</f>
        <v>0</v>
      </c>
      <c r="DU225" s="736">
        <f>SUM(DU222:DU224)</f>
        <v>0</v>
      </c>
      <c r="DV225" s="490">
        <f>SUM(DV221:DV224)</f>
        <v>0</v>
      </c>
      <c r="DW225" s="490">
        <f>SUM(DW221:DW224)</f>
        <v>0</v>
      </c>
      <c r="DX225" s="730">
        <f>SUM(DX222:DX224)</f>
        <v>0</v>
      </c>
      <c r="DY225" s="661">
        <f t="shared" ref="DY225" si="159">SUM(DY222:DY224)</f>
        <v>0</v>
      </c>
      <c r="DZ225" s="450">
        <f t="shared" ref="DZ225" si="160">SUM(DZ221:DZ224)</f>
        <v>0</v>
      </c>
      <c r="EA225" s="450">
        <f t="shared" ref="EA225" si="161">SUM(EA221:EA224)</f>
        <v>0</v>
      </c>
      <c r="EB225" s="660">
        <f t="shared" ref="EB225" si="162">SUM(EB222:EB224)</f>
        <v>0</v>
      </c>
      <c r="EC225" s="661">
        <f>SUM(EC222:EC224)</f>
        <v>0</v>
      </c>
      <c r="ED225" s="450">
        <f>SUM(ED221:ED224)</f>
        <v>0</v>
      </c>
      <c r="EE225" s="450">
        <f>SUM(EE221:EE224)</f>
        <v>0</v>
      </c>
      <c r="EF225" s="660">
        <f>SUM(EF222:EF224)</f>
        <v>0</v>
      </c>
      <c r="EG225" s="661">
        <f>SUM(EG222:EG224)</f>
        <v>0</v>
      </c>
      <c r="EH225" s="450">
        <f>SUM(EH221:EH224)</f>
        <v>0</v>
      </c>
      <c r="EI225" s="450">
        <f>SUM(EI221:EI224)</f>
        <v>0</v>
      </c>
      <c r="EJ225" s="660">
        <f>SUM(EJ222:EJ224)</f>
        <v>0</v>
      </c>
      <c r="EK225" s="719"/>
      <c r="EL225" s="716"/>
      <c r="EM225" s="488"/>
      <c r="EN225" s="731">
        <f>SUM(EN222:EN224)</f>
        <v>0</v>
      </c>
      <c r="EO225" s="731">
        <f>SUM(EO222:EO224)</f>
        <v>0</v>
      </c>
      <c r="EP225" s="490"/>
      <c r="EQ225" s="488"/>
      <c r="ER225" s="488"/>
      <c r="ES225" s="488"/>
      <c r="ET225" s="488"/>
      <c r="EU225" s="732"/>
      <c r="EV225" s="732"/>
      <c r="EW225" s="732"/>
      <c r="EX225" s="732"/>
      <c r="EY225" s="732"/>
      <c r="EZ225" s="732"/>
      <c r="FA225" s="732"/>
      <c r="FB225" s="732"/>
      <c r="FC225" s="732"/>
      <c r="FD225" s="732"/>
    </row>
    <row r="226" spans="4:160" ht="45" hidden="1" customHeight="1">
      <c r="D226" s="1132">
        <v>5</v>
      </c>
      <c r="E226" s="1796"/>
      <c r="F226" s="1797"/>
      <c r="G226" s="1798"/>
      <c r="H226" s="1208"/>
      <c r="I226" s="1209"/>
      <c r="J226" s="1210"/>
      <c r="K226" s="1211"/>
      <c r="L226" s="1208"/>
      <c r="M226" s="1208"/>
      <c r="N226" s="1208"/>
      <c r="O226" s="1208"/>
      <c r="P226" s="1208"/>
      <c r="Q226" s="1259"/>
      <c r="R226" s="1260"/>
      <c r="S226" s="1278"/>
      <c r="T226" s="1212"/>
      <c r="U226" s="1132">
        <v>5</v>
      </c>
      <c r="V226" s="1208"/>
      <c r="W226" s="1208"/>
      <c r="X226" s="1208"/>
      <c r="Y226" s="1208"/>
      <c r="Z226" s="1208"/>
      <c r="AA226" s="1212"/>
      <c r="AB226" s="1212"/>
      <c r="AC226" s="1212"/>
      <c r="AD226" s="1212"/>
      <c r="AE226" s="1212"/>
      <c r="AF226" s="1212"/>
      <c r="AG226" s="1212"/>
      <c r="AH226" s="1212"/>
      <c r="AI226" s="1212"/>
      <c r="AJ226" s="1212"/>
      <c r="AK226" s="1212"/>
      <c r="AL226" s="1212"/>
      <c r="AM226" s="1212"/>
      <c r="AN226" s="1212"/>
      <c r="AO226" s="1212"/>
      <c r="AP226" s="1212"/>
      <c r="AQ226" s="1212"/>
      <c r="AR226" s="1212"/>
      <c r="AS226" s="1212"/>
      <c r="AT226" s="1212"/>
      <c r="AU226" s="1212"/>
      <c r="AV226" s="1212"/>
      <c r="AW226" s="1212"/>
      <c r="AX226" s="1212"/>
      <c r="AY226" s="1212"/>
      <c r="AZ226" s="1212"/>
      <c r="BA226" s="1212"/>
      <c r="BB226" s="1212"/>
      <c r="BC226" s="1212"/>
      <c r="BD226" s="1212"/>
      <c r="BE226" s="1212"/>
      <c r="BF226" s="1212"/>
      <c r="BG226" s="1212"/>
      <c r="BH226" s="1212"/>
      <c r="BI226" s="1212"/>
      <c r="BJ226" s="1212"/>
      <c r="BK226" s="1212"/>
      <c r="BL226" s="1212"/>
      <c r="BM226" s="1212"/>
      <c r="BN226" s="1212"/>
      <c r="BO226" s="1212"/>
      <c r="BP226" s="1212"/>
      <c r="BQ226" s="1212"/>
      <c r="BR226" s="1212"/>
      <c r="BS226" s="1212"/>
      <c r="BT226" s="1212"/>
      <c r="BU226" s="1212"/>
      <c r="BV226" s="1212"/>
      <c r="BW226" s="1212"/>
      <c r="BX226" s="1212"/>
      <c r="BY226" s="1212"/>
      <c r="BZ226" s="1212"/>
      <c r="CA226" s="1212"/>
      <c r="CB226" s="1212"/>
      <c r="CC226" s="1212"/>
      <c r="CD226" s="1212"/>
      <c r="CE226" s="1212"/>
      <c r="CF226" s="1212"/>
      <c r="CG226" s="1212"/>
      <c r="CH226" s="1212"/>
      <c r="CI226" s="1212"/>
      <c r="CJ226" s="1212"/>
      <c r="CK226" s="1212"/>
      <c r="CL226" s="1212"/>
      <c r="CM226" s="1212"/>
      <c r="CN226" s="1212"/>
      <c r="CO226" s="1212"/>
      <c r="CP226" s="1212"/>
      <c r="CQ226" s="1212"/>
      <c r="CR226" s="1212"/>
      <c r="CS226" s="1212"/>
      <c r="CT226" s="1212"/>
      <c r="CU226" s="1212"/>
      <c r="CV226" s="1212"/>
      <c r="CW226" s="1212"/>
      <c r="CX226" s="1212"/>
      <c r="CY226" s="1212"/>
      <c r="CZ226" s="1212"/>
      <c r="DA226" s="1212"/>
      <c r="DB226" s="1212"/>
      <c r="DC226" s="1212"/>
      <c r="DD226" s="1212"/>
      <c r="DE226" s="1212"/>
      <c r="DF226" s="1212"/>
      <c r="DG226" s="1212"/>
      <c r="DH226" s="1212"/>
      <c r="DI226" s="1212"/>
      <c r="DJ226" s="1212"/>
      <c r="DK226" s="1212"/>
      <c r="DL226" s="716"/>
      <c r="DM226" s="715">
        <f t="shared" si="158"/>
        <v>0</v>
      </c>
      <c r="DN226" s="716">
        <f t="shared" si="155"/>
        <v>0</v>
      </c>
      <c r="DO226" s="490">
        <f t="shared" si="156"/>
        <v>0</v>
      </c>
      <c r="DP226" s="716" t="e">
        <f t="array" ref="DP226">INDEX($DP$14:$DS$21,MATCH(DM226&amp;DN226&amp;DO226,$DP$14:$DP$21&amp;$DQ$14:$DQ$21&amp;$DR$14:$DR$21,0),4)</f>
        <v>#N/A</v>
      </c>
      <c r="DQ226" s="1763">
        <f>SUM(DQ225:DT225)</f>
        <v>0</v>
      </c>
      <c r="DR226" s="1764"/>
      <c r="DS226" s="1764"/>
      <c r="DT226" s="1765"/>
      <c r="DU226" s="1763">
        <f>SUM(DU225:DX225)</f>
        <v>0</v>
      </c>
      <c r="DV226" s="1764"/>
      <c r="DW226" s="1764"/>
      <c r="DX226" s="1765"/>
      <c r="DY226" s="1755">
        <f t="shared" ref="DY226" si="163">SUM(DY225:EB225)</f>
        <v>0</v>
      </c>
      <c r="DZ226" s="1756"/>
      <c r="EA226" s="1756"/>
      <c r="EB226" s="1757"/>
      <c r="EC226" s="1755">
        <f>SUM(EC225:EF225)</f>
        <v>0</v>
      </c>
      <c r="ED226" s="1756"/>
      <c r="EE226" s="1756"/>
      <c r="EF226" s="1757"/>
      <c r="EG226" s="1755">
        <f>SUM(EG225:EJ225)</f>
        <v>0</v>
      </c>
      <c r="EH226" s="1756"/>
      <c r="EI226" s="1756"/>
      <c r="EJ226" s="1757"/>
      <c r="EK226" s="488"/>
      <c r="EL226" s="716"/>
      <c r="EM226" s="716"/>
      <c r="EN226" s="488"/>
      <c r="EO226" s="488"/>
      <c r="EP226" s="490"/>
      <c r="EQ226" s="488"/>
      <c r="ER226" s="488"/>
      <c r="ES226" s="488"/>
      <c r="ET226" s="488"/>
      <c r="EU226" s="732"/>
      <c r="EV226" s="732"/>
      <c r="EW226" s="732"/>
      <c r="EX226" s="732"/>
      <c r="EY226" s="732"/>
      <c r="EZ226" s="732"/>
      <c r="FA226" s="732"/>
      <c r="FB226" s="732"/>
      <c r="FC226" s="732"/>
      <c r="FD226" s="732"/>
    </row>
    <row r="227" spans="4:160" ht="45" hidden="1" customHeight="1">
      <c r="D227" s="1132">
        <v>6</v>
      </c>
      <c r="E227" s="1796"/>
      <c r="F227" s="1797"/>
      <c r="G227" s="1798"/>
      <c r="H227" s="1208"/>
      <c r="I227" s="1209"/>
      <c r="J227" s="1210"/>
      <c r="K227" s="1211"/>
      <c r="L227" s="1208"/>
      <c r="M227" s="1208"/>
      <c r="N227" s="1208"/>
      <c r="O227" s="1208"/>
      <c r="P227" s="1208"/>
      <c r="Q227" s="1259"/>
      <c r="R227" s="1260"/>
      <c r="S227" s="1278"/>
      <c r="T227" s="1212"/>
      <c r="U227" s="1132">
        <v>6</v>
      </c>
      <c r="V227" s="1208"/>
      <c r="W227" s="1208"/>
      <c r="X227" s="1208"/>
      <c r="Y227" s="1208"/>
      <c r="Z227" s="1208"/>
      <c r="AA227" s="1212"/>
      <c r="AB227" s="1212"/>
      <c r="AC227" s="1212"/>
      <c r="AD227" s="1212"/>
      <c r="AE227" s="1212"/>
      <c r="AF227" s="1212"/>
      <c r="AG227" s="1212"/>
      <c r="AH227" s="1212"/>
      <c r="AI227" s="1212"/>
      <c r="AJ227" s="1212"/>
      <c r="AK227" s="1212"/>
      <c r="AL227" s="1212"/>
      <c r="AM227" s="1212"/>
      <c r="AN227" s="1212"/>
      <c r="AO227" s="1212"/>
      <c r="AP227" s="1212"/>
      <c r="AQ227" s="1212"/>
      <c r="AR227" s="1212"/>
      <c r="AS227" s="1212"/>
      <c r="AT227" s="1212"/>
      <c r="AU227" s="1212"/>
      <c r="AV227" s="1212"/>
      <c r="AW227" s="1212"/>
      <c r="AX227" s="1212"/>
      <c r="AY227" s="1212"/>
      <c r="AZ227" s="1212"/>
      <c r="BA227" s="1212"/>
      <c r="BB227" s="1212"/>
      <c r="BC227" s="1212"/>
      <c r="BD227" s="1212"/>
      <c r="BE227" s="1212"/>
      <c r="BF227" s="1212"/>
      <c r="BG227" s="1212"/>
      <c r="BH227" s="1212"/>
      <c r="BI227" s="1212"/>
      <c r="BJ227" s="1212"/>
      <c r="BK227" s="1212"/>
      <c r="BL227" s="1212"/>
      <c r="BM227" s="1212"/>
      <c r="BN227" s="1212"/>
      <c r="BO227" s="1212"/>
      <c r="BP227" s="1212"/>
      <c r="BQ227" s="1212"/>
      <c r="BR227" s="1212"/>
      <c r="BS227" s="1212"/>
      <c r="BT227" s="1212"/>
      <c r="BU227" s="1212"/>
      <c r="BV227" s="1212"/>
      <c r="BW227" s="1212"/>
      <c r="BX227" s="1212"/>
      <c r="BY227" s="1212"/>
      <c r="BZ227" s="1212"/>
      <c r="CA227" s="1212"/>
      <c r="CB227" s="1212"/>
      <c r="CC227" s="1212"/>
      <c r="CD227" s="1212"/>
      <c r="CE227" s="1212"/>
      <c r="CF227" s="1212"/>
      <c r="CG227" s="1212"/>
      <c r="CH227" s="1212"/>
      <c r="CI227" s="1212"/>
      <c r="CJ227" s="1212"/>
      <c r="CK227" s="1212"/>
      <c r="CL227" s="1212"/>
      <c r="CM227" s="1212"/>
      <c r="CN227" s="1212"/>
      <c r="CO227" s="1212"/>
      <c r="CP227" s="1212"/>
      <c r="CQ227" s="1212"/>
      <c r="CR227" s="1212"/>
      <c r="CS227" s="1212"/>
      <c r="CT227" s="1212"/>
      <c r="CU227" s="1212"/>
      <c r="CV227" s="1212"/>
      <c r="CW227" s="1212"/>
      <c r="CX227" s="1212"/>
      <c r="CY227" s="1212"/>
      <c r="CZ227" s="1212"/>
      <c r="DA227" s="1212"/>
      <c r="DB227" s="1212"/>
      <c r="DC227" s="1212"/>
      <c r="DD227" s="1212"/>
      <c r="DE227" s="1212"/>
      <c r="DF227" s="1212"/>
      <c r="DG227" s="1212"/>
      <c r="DH227" s="1212"/>
      <c r="DI227" s="1212"/>
      <c r="DJ227" s="1212"/>
      <c r="DK227" s="1212"/>
      <c r="DL227" s="716"/>
      <c r="DM227" s="715">
        <f t="shared" si="158"/>
        <v>0</v>
      </c>
      <c r="DN227" s="716">
        <f t="shared" si="155"/>
        <v>0</v>
      </c>
      <c r="DO227" s="490">
        <f t="shared" si="156"/>
        <v>0</v>
      </c>
      <c r="DP227" s="716" t="e">
        <f t="array" ref="DP227">INDEX($DP$14:$DS$21,MATCH(DM227&amp;DN227&amp;DO227,$DP$14:$DP$21&amp;$DQ$14:$DQ$21&amp;$DR$14:$DR$21,0),4)</f>
        <v>#N/A</v>
      </c>
      <c r="DQ227" s="737">
        <f>COUNTIFS(H222:H241,$EQ$14,DM222:DM241,$EL$14,Q222:Q241,$ER$7)</f>
        <v>0</v>
      </c>
      <c r="DR227" s="738">
        <f>COUNTIFS(I222:I241,$EQ$14,DM222:DM241,$EL$14,Q222:Q241,$ER$7)</f>
        <v>0</v>
      </c>
      <c r="DS227" s="738">
        <f>COUNTIFS(H222:H241,$EQ$14,DM222:DM241,$EL$14)-DQ227</f>
        <v>0</v>
      </c>
      <c r="DT227" s="739">
        <f>COUNTIFS(I222:I241,$EQ$14,DM222:DM241,$EL$14)-DR227</f>
        <v>0</v>
      </c>
      <c r="DU227" s="740"/>
      <c r="DV227" s="741"/>
      <c r="DW227" s="719"/>
      <c r="DX227" s="742"/>
      <c r="DY227" s="663"/>
      <c r="DZ227" s="664"/>
      <c r="EA227" s="665"/>
      <c r="EB227" s="666"/>
      <c r="EC227" s="663"/>
      <c r="ED227" s="664"/>
      <c r="EE227" s="665"/>
      <c r="EF227" s="666"/>
      <c r="EG227" s="663"/>
      <c r="EH227" s="664"/>
      <c r="EI227" s="665"/>
      <c r="EJ227" s="666"/>
      <c r="EK227" s="488"/>
      <c r="EL227" s="716"/>
      <c r="EM227" s="716"/>
      <c r="EN227" s="488"/>
      <c r="EO227" s="488"/>
      <c r="EP227" s="490"/>
      <c r="EQ227" s="488"/>
      <c r="ER227" s="488"/>
      <c r="ES227" s="488"/>
      <c r="ET227" s="488"/>
      <c r="EU227" s="732"/>
      <c r="EV227" s="732"/>
      <c r="EW227" s="732"/>
      <c r="EX227" s="732"/>
      <c r="EY227" s="732"/>
      <c r="EZ227" s="732"/>
      <c r="FA227" s="732"/>
      <c r="FB227" s="732"/>
      <c r="FC227" s="732"/>
      <c r="FD227" s="732"/>
    </row>
    <row r="228" spans="4:160" ht="45" hidden="1" customHeight="1">
      <c r="D228" s="1132">
        <v>7</v>
      </c>
      <c r="E228" s="1796"/>
      <c r="F228" s="1797"/>
      <c r="G228" s="1798"/>
      <c r="H228" s="1208"/>
      <c r="I228" s="1209"/>
      <c r="J228" s="1210"/>
      <c r="K228" s="1211"/>
      <c r="L228" s="1208"/>
      <c r="M228" s="1208"/>
      <c r="N228" s="1208"/>
      <c r="O228" s="1208"/>
      <c r="P228" s="1208"/>
      <c r="Q228" s="1259"/>
      <c r="R228" s="1260"/>
      <c r="S228" s="1278"/>
      <c r="T228" s="1212"/>
      <c r="U228" s="1132">
        <v>7</v>
      </c>
      <c r="V228" s="1208"/>
      <c r="W228" s="1208"/>
      <c r="X228" s="1208"/>
      <c r="Y228" s="1208"/>
      <c r="Z228" s="1208"/>
      <c r="AA228" s="1212"/>
      <c r="AB228" s="1212"/>
      <c r="AC228" s="1212"/>
      <c r="AD228" s="1212"/>
      <c r="AE228" s="1212"/>
      <c r="AF228" s="1212"/>
      <c r="AG228" s="1212"/>
      <c r="AH228" s="1212"/>
      <c r="AI228" s="1212"/>
      <c r="AJ228" s="1212"/>
      <c r="AK228" s="1212"/>
      <c r="AL228" s="1212"/>
      <c r="AM228" s="1212"/>
      <c r="AN228" s="1212"/>
      <c r="AO228" s="1212"/>
      <c r="AP228" s="1212"/>
      <c r="AQ228" s="1212"/>
      <c r="AR228" s="1212"/>
      <c r="AS228" s="1212"/>
      <c r="AT228" s="1212"/>
      <c r="AU228" s="1212"/>
      <c r="AV228" s="1212"/>
      <c r="AW228" s="1212"/>
      <c r="AX228" s="1212"/>
      <c r="AY228" s="1212"/>
      <c r="AZ228" s="1212"/>
      <c r="BA228" s="1212"/>
      <c r="BB228" s="1212"/>
      <c r="BC228" s="1212"/>
      <c r="BD228" s="1212"/>
      <c r="BE228" s="1212"/>
      <c r="BF228" s="1212"/>
      <c r="BG228" s="1212"/>
      <c r="BH228" s="1212"/>
      <c r="BI228" s="1212"/>
      <c r="BJ228" s="1212"/>
      <c r="BK228" s="1212"/>
      <c r="BL228" s="1212"/>
      <c r="BM228" s="1212"/>
      <c r="BN228" s="1212"/>
      <c r="BO228" s="1212"/>
      <c r="BP228" s="1212"/>
      <c r="BQ228" s="1212"/>
      <c r="BR228" s="1212"/>
      <c r="BS228" s="1212"/>
      <c r="BT228" s="1212"/>
      <c r="BU228" s="1212"/>
      <c r="BV228" s="1212"/>
      <c r="BW228" s="1212"/>
      <c r="BX228" s="1212"/>
      <c r="BY228" s="1212"/>
      <c r="BZ228" s="1212"/>
      <c r="CA228" s="1212"/>
      <c r="CB228" s="1212"/>
      <c r="CC228" s="1212"/>
      <c r="CD228" s="1212"/>
      <c r="CE228" s="1212"/>
      <c r="CF228" s="1212"/>
      <c r="CG228" s="1212"/>
      <c r="CH228" s="1212"/>
      <c r="CI228" s="1212"/>
      <c r="CJ228" s="1212"/>
      <c r="CK228" s="1212"/>
      <c r="CL228" s="1212"/>
      <c r="CM228" s="1212"/>
      <c r="CN228" s="1212"/>
      <c r="CO228" s="1212"/>
      <c r="CP228" s="1212"/>
      <c r="CQ228" s="1212"/>
      <c r="CR228" s="1212"/>
      <c r="CS228" s="1212"/>
      <c r="CT228" s="1212"/>
      <c r="CU228" s="1212"/>
      <c r="CV228" s="1212"/>
      <c r="CW228" s="1212"/>
      <c r="CX228" s="1212"/>
      <c r="CY228" s="1212"/>
      <c r="CZ228" s="1212"/>
      <c r="DA228" s="1212"/>
      <c r="DB228" s="1212"/>
      <c r="DC228" s="1212"/>
      <c r="DD228" s="1212"/>
      <c r="DE228" s="1212"/>
      <c r="DF228" s="1212"/>
      <c r="DG228" s="1212"/>
      <c r="DH228" s="1212"/>
      <c r="DI228" s="1212"/>
      <c r="DJ228" s="1212"/>
      <c r="DK228" s="1212"/>
      <c r="DL228" s="716"/>
      <c r="DM228" s="715">
        <f t="shared" si="158"/>
        <v>0</v>
      </c>
      <c r="DN228" s="716">
        <f t="shared" si="155"/>
        <v>0</v>
      </c>
      <c r="DO228" s="490">
        <f t="shared" si="156"/>
        <v>0</v>
      </c>
      <c r="DP228" s="716" t="e">
        <f t="array" ref="DP228">INDEX($DP$14:$DS$21,MATCH(DM228&amp;DN228&amp;DO228,$DP$14:$DP$21&amp;$DQ$14:$DQ$21&amp;$DR$14:$DR$21,0),4)</f>
        <v>#N/A</v>
      </c>
      <c r="DQ228" s="743"/>
      <c r="DR228" s="716">
        <f>COUNTIFS(L222:L241,$EP$13,DM222:DM241,$EL$15)</f>
        <v>0</v>
      </c>
      <c r="DS228" s="716">
        <f>SUM(DR230:DT230)</f>
        <v>0</v>
      </c>
      <c r="DT228" s="730">
        <f>COUNTIFS(L222:L241,$EP$15,DM222:DM241,$EL$15)</f>
        <v>0</v>
      </c>
      <c r="DU228" s="728">
        <f>COUNTIFS(M222:M241,$EP$13,DM222:DM241,$EL$14)</f>
        <v>0</v>
      </c>
      <c r="DV228" s="716">
        <f>COUNTIFS(R222:R241,$EP$13,DM222:DM241,$EL$14)</f>
        <v>0</v>
      </c>
      <c r="DW228" s="716">
        <f>SUM(DV230:DX230)</f>
        <v>0</v>
      </c>
      <c r="DX228" s="730">
        <f>COUNTIFS(M222:M241,$EP$15,DM222:DM241,$EL$15)</f>
        <v>0</v>
      </c>
      <c r="DY228" s="658">
        <f>COUNTIFS($N222:$N241,$EP$13,$DM222:$DM241,$EL$14)</f>
        <v>0</v>
      </c>
      <c r="DZ228" s="487">
        <f>COUNTIFS($R222:$R241,$EP$13,$DM222:$DM241,$EL$14)</f>
        <v>0</v>
      </c>
      <c r="EA228" s="487">
        <f>SUM(DZ230:EB230)</f>
        <v>0</v>
      </c>
      <c r="EB228" s="660">
        <f>COUNTIFS($N222:$N241,$EP$15,$DM222:$DM241,$EL$15)</f>
        <v>0</v>
      </c>
      <c r="EC228" s="658">
        <f>COUNTIFS($O222:$O241,$EP$13,$DM222:$DM241,$EL$14)</f>
        <v>0</v>
      </c>
      <c r="ED228" s="487">
        <f>COUNTIFS($R222:$R241,$EP$13,$DM222:$DM241,$EL$14)</f>
        <v>0</v>
      </c>
      <c r="EE228" s="487">
        <f>SUM(ED230:EF230)</f>
        <v>0</v>
      </c>
      <c r="EF228" s="660">
        <f>COUNTIFS($O222:$O241,$EP$15,$DM222:$DM241,$EL$15)</f>
        <v>0</v>
      </c>
      <c r="EG228" s="658">
        <f>COUNTIFS($P222:$P241,$EP$13,$DM222:$DM241,$EL$14)</f>
        <v>0</v>
      </c>
      <c r="EH228" s="487">
        <f>COUNTIFS($R222:$R241,$EP$13,$DM222:$DM241,$EL$14)</f>
        <v>0</v>
      </c>
      <c r="EI228" s="487">
        <f t="shared" ref="EI228" si="164">SUM(EH230:EJ230)</f>
        <v>0</v>
      </c>
      <c r="EJ228" s="660">
        <f>COUNTIFS($P222:$P241,$EP$15,$DM222:$DM241,$EL$15)</f>
        <v>0</v>
      </c>
      <c r="EK228" s="1770" t="s">
        <v>532</v>
      </c>
      <c r="EL228" s="716"/>
      <c r="EM228" s="716"/>
      <c r="EN228" s="488"/>
      <c r="EO228" s="488"/>
      <c r="EP228" s="490"/>
      <c r="EQ228" s="488"/>
      <c r="ER228" s="488"/>
      <c r="ES228" s="488"/>
      <c r="ET228" s="488"/>
      <c r="EU228" s="732"/>
      <c r="EV228" s="732"/>
      <c r="EW228" s="732"/>
      <c r="EX228" s="732"/>
      <c r="EY228" s="732"/>
      <c r="EZ228" s="732"/>
      <c r="FA228" s="732"/>
      <c r="FB228" s="732"/>
      <c r="FC228" s="732"/>
      <c r="FD228" s="732"/>
    </row>
    <row r="229" spans="4:160" ht="45" hidden="1" customHeight="1">
      <c r="D229" s="1132">
        <v>8</v>
      </c>
      <c r="E229" s="1796"/>
      <c r="F229" s="1797"/>
      <c r="G229" s="1798"/>
      <c r="H229" s="1208"/>
      <c r="I229" s="1209"/>
      <c r="J229" s="1210"/>
      <c r="K229" s="1211"/>
      <c r="L229" s="1208"/>
      <c r="M229" s="1208"/>
      <c r="N229" s="1208"/>
      <c r="O229" s="1208"/>
      <c r="P229" s="1208"/>
      <c r="Q229" s="1259"/>
      <c r="R229" s="1260"/>
      <c r="S229" s="1278"/>
      <c r="T229" s="1212"/>
      <c r="U229" s="1132">
        <v>8</v>
      </c>
      <c r="V229" s="1208"/>
      <c r="W229" s="1208"/>
      <c r="X229" s="1208"/>
      <c r="Y229" s="1208"/>
      <c r="Z229" s="1208"/>
      <c r="AA229" s="1212"/>
      <c r="AB229" s="1212"/>
      <c r="AC229" s="1212"/>
      <c r="AD229" s="1212"/>
      <c r="AE229" s="1212"/>
      <c r="AF229" s="1212"/>
      <c r="AG229" s="1212"/>
      <c r="AH229" s="1212"/>
      <c r="AI229" s="1212"/>
      <c r="AJ229" s="1212"/>
      <c r="AK229" s="1212"/>
      <c r="AL229" s="1212"/>
      <c r="AM229" s="1212"/>
      <c r="AN229" s="1212"/>
      <c r="AO229" s="1212"/>
      <c r="AP229" s="1212"/>
      <c r="AQ229" s="1212"/>
      <c r="AR229" s="1212"/>
      <c r="AS229" s="1212"/>
      <c r="AT229" s="1212"/>
      <c r="AU229" s="1212"/>
      <c r="AV229" s="1212"/>
      <c r="AW229" s="1212"/>
      <c r="AX229" s="1212"/>
      <c r="AY229" s="1212"/>
      <c r="AZ229" s="1212"/>
      <c r="BA229" s="1212"/>
      <c r="BB229" s="1212"/>
      <c r="BC229" s="1212"/>
      <c r="BD229" s="1212"/>
      <c r="BE229" s="1212"/>
      <c r="BF229" s="1212"/>
      <c r="BG229" s="1212"/>
      <c r="BH229" s="1212"/>
      <c r="BI229" s="1212"/>
      <c r="BJ229" s="1212"/>
      <c r="BK229" s="1212"/>
      <c r="BL229" s="1212"/>
      <c r="BM229" s="1212"/>
      <c r="BN229" s="1212"/>
      <c r="BO229" s="1212"/>
      <c r="BP229" s="1212"/>
      <c r="BQ229" s="1212"/>
      <c r="BR229" s="1212"/>
      <c r="BS229" s="1212"/>
      <c r="BT229" s="1212"/>
      <c r="BU229" s="1212"/>
      <c r="BV229" s="1212"/>
      <c r="BW229" s="1212"/>
      <c r="BX229" s="1212"/>
      <c r="BY229" s="1212"/>
      <c r="BZ229" s="1212"/>
      <c r="CA229" s="1212"/>
      <c r="CB229" s="1212"/>
      <c r="CC229" s="1212"/>
      <c r="CD229" s="1212"/>
      <c r="CE229" s="1212"/>
      <c r="CF229" s="1212"/>
      <c r="CG229" s="1212"/>
      <c r="CH229" s="1212"/>
      <c r="CI229" s="1212"/>
      <c r="CJ229" s="1212"/>
      <c r="CK229" s="1212"/>
      <c r="CL229" s="1212"/>
      <c r="CM229" s="1212"/>
      <c r="CN229" s="1212"/>
      <c r="CO229" s="1212"/>
      <c r="CP229" s="1212"/>
      <c r="CQ229" s="1212"/>
      <c r="CR229" s="1212"/>
      <c r="CS229" s="1212"/>
      <c r="CT229" s="1212"/>
      <c r="CU229" s="1212"/>
      <c r="CV229" s="1212"/>
      <c r="CW229" s="1212"/>
      <c r="CX229" s="1212"/>
      <c r="CY229" s="1212"/>
      <c r="CZ229" s="1212"/>
      <c r="DA229" s="1212"/>
      <c r="DB229" s="1212"/>
      <c r="DC229" s="1212"/>
      <c r="DD229" s="1212"/>
      <c r="DE229" s="1212"/>
      <c r="DF229" s="1212"/>
      <c r="DG229" s="1212"/>
      <c r="DH229" s="1212"/>
      <c r="DI229" s="1212"/>
      <c r="DJ229" s="1212"/>
      <c r="DK229" s="1212"/>
      <c r="DL229" s="716"/>
      <c r="DM229" s="715">
        <f t="shared" si="158"/>
        <v>0</v>
      </c>
      <c r="DN229" s="716">
        <f t="shared" si="155"/>
        <v>0</v>
      </c>
      <c r="DO229" s="490">
        <f t="shared" si="156"/>
        <v>0</v>
      </c>
      <c r="DP229" s="716" t="e">
        <f t="array" ref="DP229">INDEX($DP$14:$DS$21,MATCH(DM229&amp;DN229&amp;DO229,$DP$14:$DP$21&amp;$DQ$14:$DQ$21&amp;$DR$14:$DR$21,0),4)</f>
        <v>#N/A</v>
      </c>
      <c r="DQ229" s="724"/>
      <c r="DR229" s="744" t="s">
        <v>364</v>
      </c>
      <c r="DS229" s="722"/>
      <c r="DT229" s="723" t="s">
        <v>365</v>
      </c>
      <c r="DU229" s="724"/>
      <c r="DV229" s="744" t="s">
        <v>364</v>
      </c>
      <c r="DW229" s="722"/>
      <c r="DX229" s="723" t="s">
        <v>365</v>
      </c>
      <c r="DY229" s="667"/>
      <c r="DZ229" s="668" t="s">
        <v>364</v>
      </c>
      <c r="EA229" s="669"/>
      <c r="EB229" s="670" t="s">
        <v>365</v>
      </c>
      <c r="EC229" s="667"/>
      <c r="ED229" s="668" t="s">
        <v>364</v>
      </c>
      <c r="EE229" s="669"/>
      <c r="EF229" s="670" t="s">
        <v>365</v>
      </c>
      <c r="EG229" s="667"/>
      <c r="EH229" s="668" t="s">
        <v>364</v>
      </c>
      <c r="EI229" s="669"/>
      <c r="EJ229" s="670" t="s">
        <v>365</v>
      </c>
      <c r="EK229" s="1770"/>
      <c r="EL229" s="716"/>
      <c r="EM229" s="716"/>
      <c r="EN229" s="488"/>
      <c r="EO229" s="488"/>
      <c r="EP229" s="490"/>
      <c r="EQ229" s="488"/>
      <c r="ER229" s="488"/>
      <c r="ES229" s="488"/>
      <c r="ET229" s="488"/>
      <c r="EU229" s="732"/>
      <c r="EV229" s="732"/>
      <c r="EW229" s="732"/>
      <c r="EX229" s="732"/>
      <c r="EY229" s="732"/>
      <c r="EZ229" s="732"/>
      <c r="FA229" s="732"/>
      <c r="FB229" s="732"/>
      <c r="FC229" s="732"/>
      <c r="FD229" s="732"/>
    </row>
    <row r="230" spans="4:160" ht="45" hidden="1" customHeight="1">
      <c r="D230" s="1132">
        <v>9</v>
      </c>
      <c r="E230" s="1796"/>
      <c r="F230" s="1797"/>
      <c r="G230" s="1798"/>
      <c r="H230" s="1208"/>
      <c r="I230" s="1209"/>
      <c r="J230" s="1210"/>
      <c r="K230" s="1211"/>
      <c r="L230" s="1208"/>
      <c r="M230" s="1208"/>
      <c r="N230" s="1208"/>
      <c r="O230" s="1208"/>
      <c r="P230" s="1208"/>
      <c r="Q230" s="1259"/>
      <c r="R230" s="1260"/>
      <c r="S230" s="1278"/>
      <c r="T230" s="1212"/>
      <c r="U230" s="1132">
        <v>9</v>
      </c>
      <c r="V230" s="1208"/>
      <c r="W230" s="1208"/>
      <c r="X230" s="1208"/>
      <c r="Y230" s="1208"/>
      <c r="Z230" s="1208"/>
      <c r="AA230" s="1212"/>
      <c r="AB230" s="1212"/>
      <c r="AC230" s="1212"/>
      <c r="AD230" s="1212"/>
      <c r="AE230" s="1212"/>
      <c r="AF230" s="1212"/>
      <c r="AG230" s="1212"/>
      <c r="AH230" s="1212"/>
      <c r="AI230" s="1212"/>
      <c r="AJ230" s="1212"/>
      <c r="AK230" s="1212"/>
      <c r="AL230" s="1212"/>
      <c r="AM230" s="1212"/>
      <c r="AN230" s="1212"/>
      <c r="AO230" s="1212"/>
      <c r="AP230" s="1212"/>
      <c r="AQ230" s="1212"/>
      <c r="AR230" s="1212"/>
      <c r="AS230" s="1212"/>
      <c r="AT230" s="1212"/>
      <c r="AU230" s="1212"/>
      <c r="AV230" s="1212"/>
      <c r="AW230" s="1212"/>
      <c r="AX230" s="1212"/>
      <c r="AY230" s="1212"/>
      <c r="AZ230" s="1212"/>
      <c r="BA230" s="1212"/>
      <c r="BB230" s="1212"/>
      <c r="BC230" s="1212"/>
      <c r="BD230" s="1212"/>
      <c r="BE230" s="1212"/>
      <c r="BF230" s="1212"/>
      <c r="BG230" s="1212"/>
      <c r="BH230" s="1212"/>
      <c r="BI230" s="1212"/>
      <c r="BJ230" s="1212"/>
      <c r="BK230" s="1212"/>
      <c r="BL230" s="1212"/>
      <c r="BM230" s="1212"/>
      <c r="BN230" s="1212"/>
      <c r="BO230" s="1212"/>
      <c r="BP230" s="1212"/>
      <c r="BQ230" s="1212"/>
      <c r="BR230" s="1212"/>
      <c r="BS230" s="1212"/>
      <c r="BT230" s="1212"/>
      <c r="BU230" s="1212"/>
      <c r="BV230" s="1212"/>
      <c r="BW230" s="1212"/>
      <c r="BX230" s="1212"/>
      <c r="BY230" s="1212"/>
      <c r="BZ230" s="1212"/>
      <c r="CA230" s="1212"/>
      <c r="CB230" s="1212"/>
      <c r="CC230" s="1212"/>
      <c r="CD230" s="1212"/>
      <c r="CE230" s="1212"/>
      <c r="CF230" s="1212"/>
      <c r="CG230" s="1212"/>
      <c r="CH230" s="1212"/>
      <c r="CI230" s="1212"/>
      <c r="CJ230" s="1212"/>
      <c r="CK230" s="1212"/>
      <c r="CL230" s="1212"/>
      <c r="CM230" s="1212"/>
      <c r="CN230" s="1212"/>
      <c r="CO230" s="1212"/>
      <c r="CP230" s="1212"/>
      <c r="CQ230" s="1212"/>
      <c r="CR230" s="1212"/>
      <c r="CS230" s="1212"/>
      <c r="CT230" s="1212"/>
      <c r="CU230" s="1212"/>
      <c r="CV230" s="1212"/>
      <c r="CW230" s="1212"/>
      <c r="CX230" s="1212"/>
      <c r="CY230" s="1212"/>
      <c r="CZ230" s="1212"/>
      <c r="DA230" s="1212"/>
      <c r="DB230" s="1212"/>
      <c r="DC230" s="1212"/>
      <c r="DD230" s="1212"/>
      <c r="DE230" s="1212"/>
      <c r="DF230" s="1212"/>
      <c r="DG230" s="1212"/>
      <c r="DH230" s="1212"/>
      <c r="DI230" s="1212"/>
      <c r="DJ230" s="1212"/>
      <c r="DK230" s="1212"/>
      <c r="DL230" s="716"/>
      <c r="DM230" s="715">
        <f t="shared" si="158"/>
        <v>0</v>
      </c>
      <c r="DN230" s="716">
        <f t="shared" si="155"/>
        <v>0</v>
      </c>
      <c r="DO230" s="490">
        <f t="shared" si="156"/>
        <v>0</v>
      </c>
      <c r="DP230" s="716" t="e">
        <f t="array" ref="DP230">INDEX($DP$14:$DS$21,MATCH(DM230&amp;DN230&amp;DO230,$DP$14:$DP$21&amp;$DQ$14:$DQ$21&amp;$DR$14:$DR$21,0),4)</f>
        <v>#N/A</v>
      </c>
      <c r="DQ230" s="728"/>
      <c r="DR230" s="716">
        <f>COUNTIFS(L222:L241,$EP$13,DM222:DM241,$EL$15)-DQ230-DQ231-DR231-DR232-DS230-DQ232</f>
        <v>0</v>
      </c>
      <c r="DS230" s="716"/>
      <c r="DT230" s="730">
        <f>DT228-DS231-DS232-DS230-DT231-DT232</f>
        <v>0</v>
      </c>
      <c r="DU230" s="728"/>
      <c r="DV230" s="716">
        <f>COUNTIFS(M222:M241,$EP$13,DM222:DM241,$EL$15)-DU230-DU231-DU232-DV232-DV231</f>
        <v>0</v>
      </c>
      <c r="DW230" s="716"/>
      <c r="DX230" s="730">
        <f>DX228-DW231-DW232-DW230-DX231-DX232</f>
        <v>0</v>
      </c>
      <c r="DY230" s="658"/>
      <c r="DZ230" s="487">
        <f>COUNTIFS($N222:$N241,$EP$13,$DM222:$DM241,$EL$15)-DY230-DY231-DY232-DZ232-DZ231</f>
        <v>0</v>
      </c>
      <c r="EA230" s="487"/>
      <c r="EB230" s="659">
        <f>EB228-EA231-EA232-EA230-EB231-EB232</f>
        <v>0</v>
      </c>
      <c r="EC230" s="658"/>
      <c r="ED230" s="487">
        <f>COUNTIFS($O222:$O241,$EP$13,$DM222:$DM241,$EL$15)-EC230-EC231-EC232-ED232-ED231</f>
        <v>0</v>
      </c>
      <c r="EE230" s="487"/>
      <c r="EF230" s="659">
        <f>EF228-EE231-EE232-EE230-EF231-EF232</f>
        <v>0</v>
      </c>
      <c r="EG230" s="658"/>
      <c r="EH230" s="487">
        <f>COUNTIFS($P222:$P241,$EP$13,$DM222:$DM241,$EL$15)-EG230-EG231-EG232-EH232-EH231</f>
        <v>0</v>
      </c>
      <c r="EI230" s="487"/>
      <c r="EJ230" s="659">
        <f>EJ228-EI231-EI232-EI230-EJ231-EJ232</f>
        <v>0</v>
      </c>
      <c r="EK230" s="1770"/>
      <c r="EL230" s="716"/>
      <c r="EM230" s="716"/>
      <c r="EN230" s="488"/>
      <c r="EO230" s="488"/>
      <c r="EP230" s="490"/>
      <c r="EQ230" s="488"/>
      <c r="ER230" s="488"/>
      <c r="ES230" s="488"/>
      <c r="ET230" s="488"/>
      <c r="EU230" s="732"/>
      <c r="EV230" s="732"/>
      <c r="EW230" s="732"/>
      <c r="EX230" s="732"/>
      <c r="EY230" s="732"/>
      <c r="EZ230" s="732"/>
      <c r="FA230" s="732"/>
      <c r="FB230" s="732"/>
      <c r="FC230" s="732"/>
      <c r="FD230" s="732"/>
    </row>
    <row r="231" spans="4:160" ht="45" hidden="1" customHeight="1">
      <c r="D231" s="1132">
        <v>10</v>
      </c>
      <c r="E231" s="1796"/>
      <c r="F231" s="1797"/>
      <c r="G231" s="1798"/>
      <c r="H231" s="1208"/>
      <c r="I231" s="1209"/>
      <c r="J231" s="1210"/>
      <c r="K231" s="1211"/>
      <c r="L231" s="1208"/>
      <c r="M231" s="1208"/>
      <c r="N231" s="1208"/>
      <c r="O231" s="1208"/>
      <c r="P231" s="1208"/>
      <c r="Q231" s="1259"/>
      <c r="R231" s="1260"/>
      <c r="S231" s="1278"/>
      <c r="T231" s="1212"/>
      <c r="U231" s="1132">
        <v>10</v>
      </c>
      <c r="V231" s="1208"/>
      <c r="W231" s="1208"/>
      <c r="X231" s="1208"/>
      <c r="Y231" s="1208"/>
      <c r="Z231" s="1208"/>
      <c r="AA231" s="1212"/>
      <c r="AB231" s="1212"/>
      <c r="AC231" s="1212"/>
      <c r="AD231" s="1212"/>
      <c r="AE231" s="1212"/>
      <c r="AF231" s="1212"/>
      <c r="AG231" s="1212"/>
      <c r="AH231" s="1212"/>
      <c r="AI231" s="1212"/>
      <c r="AJ231" s="1212"/>
      <c r="AK231" s="1212"/>
      <c r="AL231" s="1212"/>
      <c r="AM231" s="1212"/>
      <c r="AN231" s="1212"/>
      <c r="AO231" s="1212"/>
      <c r="AP231" s="1212"/>
      <c r="AQ231" s="1212"/>
      <c r="AR231" s="1212"/>
      <c r="AS231" s="1212"/>
      <c r="AT231" s="1212"/>
      <c r="AU231" s="1212"/>
      <c r="AV231" s="1212"/>
      <c r="AW231" s="1212"/>
      <c r="AX231" s="1212"/>
      <c r="AY231" s="1212"/>
      <c r="AZ231" s="1212"/>
      <c r="BA231" s="1212"/>
      <c r="BB231" s="1212"/>
      <c r="BC231" s="1212"/>
      <c r="BD231" s="1212"/>
      <c r="BE231" s="1212"/>
      <c r="BF231" s="1212"/>
      <c r="BG231" s="1212"/>
      <c r="BH231" s="1212"/>
      <c r="BI231" s="1212"/>
      <c r="BJ231" s="1212"/>
      <c r="BK231" s="1212"/>
      <c r="BL231" s="1212"/>
      <c r="BM231" s="1212"/>
      <c r="BN231" s="1212"/>
      <c r="BO231" s="1212"/>
      <c r="BP231" s="1212"/>
      <c r="BQ231" s="1212"/>
      <c r="BR231" s="1212"/>
      <c r="BS231" s="1212"/>
      <c r="BT231" s="1212"/>
      <c r="BU231" s="1212"/>
      <c r="BV231" s="1212"/>
      <c r="BW231" s="1212"/>
      <c r="BX231" s="1212"/>
      <c r="BY231" s="1212"/>
      <c r="BZ231" s="1212"/>
      <c r="CA231" s="1212"/>
      <c r="CB231" s="1212"/>
      <c r="CC231" s="1212"/>
      <c r="CD231" s="1212"/>
      <c r="CE231" s="1212"/>
      <c r="CF231" s="1212"/>
      <c r="CG231" s="1212"/>
      <c r="CH231" s="1212"/>
      <c r="CI231" s="1212"/>
      <c r="CJ231" s="1212"/>
      <c r="CK231" s="1212"/>
      <c r="CL231" s="1212"/>
      <c r="CM231" s="1212"/>
      <c r="CN231" s="1212"/>
      <c r="CO231" s="1212"/>
      <c r="CP231" s="1212"/>
      <c r="CQ231" s="1212"/>
      <c r="CR231" s="1212"/>
      <c r="CS231" s="1212"/>
      <c r="CT231" s="1212"/>
      <c r="CU231" s="1212"/>
      <c r="CV231" s="1212"/>
      <c r="CW231" s="1212"/>
      <c r="CX231" s="1212"/>
      <c r="CY231" s="1212"/>
      <c r="CZ231" s="1212"/>
      <c r="DA231" s="1212"/>
      <c r="DB231" s="1212"/>
      <c r="DC231" s="1212"/>
      <c r="DD231" s="1212"/>
      <c r="DE231" s="1212"/>
      <c r="DF231" s="1212"/>
      <c r="DG231" s="1212"/>
      <c r="DH231" s="1212"/>
      <c r="DI231" s="1212"/>
      <c r="DJ231" s="1212"/>
      <c r="DK231" s="1212"/>
      <c r="DL231" s="716"/>
      <c r="DM231" s="715">
        <f t="shared" si="158"/>
        <v>0</v>
      </c>
      <c r="DN231" s="716">
        <f t="shared" si="155"/>
        <v>0</v>
      </c>
      <c r="DO231" s="490">
        <f t="shared" si="156"/>
        <v>0</v>
      </c>
      <c r="DP231" s="716" t="e">
        <f t="array" ref="DP231">INDEX($DP$14:$DS$21,MATCH(DM231&amp;DN231&amp;DO231,$DP$14:$DP$21&amp;$DQ$14:$DQ$21&amp;$DR$14:$DR$21,0),4)</f>
        <v>#N/A</v>
      </c>
      <c r="DQ231" s="745"/>
      <c r="DR231" s="746">
        <f>COUNTIFS(L222:L241,$EP$13,DM222:DM241,$EL$15,R222:R241,$EP$7)-DQ231</f>
        <v>0</v>
      </c>
      <c r="DS231" s="746"/>
      <c r="DT231" s="747">
        <f>COUNTIFS(L222:L241,$EO$14,DM222:DM241,$EL$15,R222:R241,$EP$7)-DS231</f>
        <v>0</v>
      </c>
      <c r="DU231" s="745"/>
      <c r="DV231" s="746">
        <f>COUNTIFS(M222:M241,$EP$13,DM222:DM241,$EL$15,R222:R241,$EP$7)-DU231</f>
        <v>0</v>
      </c>
      <c r="DW231" s="746"/>
      <c r="DX231" s="747">
        <f>COUNTIFS(M222:M241,$EO$14,DM222:DM241,$EL$15,R222:R241,$EP$7)-DW231</f>
        <v>0</v>
      </c>
      <c r="DY231" s="672"/>
      <c r="DZ231" s="673">
        <f>COUNTIFS($N222:$N241,$EP$13,$DM222:$DM241,$EL$15,$R222:$R241,$EP$7)-DY231</f>
        <v>0</v>
      </c>
      <c r="EA231" s="673"/>
      <c r="EB231" s="674">
        <f>COUNTIFS($N222:$N241,$EO$14,$DM222:$DM241,$EL$15,$R222:$R241,$EP$7)-EA231</f>
        <v>0</v>
      </c>
      <c r="EC231" s="672"/>
      <c r="ED231" s="673">
        <f>COUNTIFS($O222:$O241,$EP$13,$DM222:$DM241,$EL$15,$R222:$R241,$EP$7)-EC231</f>
        <v>0</v>
      </c>
      <c r="EE231" s="673"/>
      <c r="EF231" s="674">
        <f>COUNTIFS($O222:$O241,$EO$14,$DM222:$DM241,$EL$15,$R222:$R241,$EP$7)-EE231</f>
        <v>0</v>
      </c>
      <c r="EG231" s="672"/>
      <c r="EH231" s="673">
        <f>COUNTIFS($P222:$P241,$EP$13,$DM222:$DM241,$EL$15,$R222:$R241,$EP$7)-EG231</f>
        <v>0</v>
      </c>
      <c r="EI231" s="673"/>
      <c r="EJ231" s="674">
        <f>COUNTIFS($P222:$P241,$EO$14,$DM222:$DM241,$EL$15,$R222:$R241,$EP$7)-EI231</f>
        <v>0</v>
      </c>
      <c r="EK231" s="748" t="s">
        <v>744</v>
      </c>
      <c r="EL231" s="716"/>
      <c r="EM231" s="716"/>
      <c r="EN231" s="488"/>
      <c r="EO231" s="488"/>
      <c r="EP231" s="490"/>
      <c r="EQ231" s="488"/>
      <c r="ER231" s="488"/>
      <c r="ES231" s="488"/>
      <c r="ET231" s="488"/>
      <c r="EU231" s="732"/>
      <c r="EV231" s="732"/>
      <c r="EW231" s="732"/>
      <c r="EX231" s="732"/>
      <c r="EY231" s="732"/>
      <c r="EZ231" s="732"/>
      <c r="FA231" s="732"/>
      <c r="FB231" s="732"/>
      <c r="FC231" s="732"/>
      <c r="FD231" s="732"/>
    </row>
    <row r="232" spans="4:160" ht="45" hidden="1" customHeight="1">
      <c r="D232" s="1132">
        <v>11</v>
      </c>
      <c r="E232" s="1796"/>
      <c r="F232" s="1797"/>
      <c r="G232" s="1798"/>
      <c r="H232" s="1208"/>
      <c r="I232" s="1209"/>
      <c r="J232" s="1210"/>
      <c r="K232" s="1211"/>
      <c r="L232" s="1208"/>
      <c r="M232" s="1208"/>
      <c r="N232" s="1208"/>
      <c r="O232" s="1208"/>
      <c r="P232" s="1208"/>
      <c r="Q232" s="1259"/>
      <c r="R232" s="1260"/>
      <c r="S232" s="1278"/>
      <c r="T232" s="1212"/>
      <c r="U232" s="1132">
        <v>11</v>
      </c>
      <c r="V232" s="1208"/>
      <c r="W232" s="1208"/>
      <c r="X232" s="1208"/>
      <c r="Y232" s="1208"/>
      <c r="Z232" s="1208"/>
      <c r="AA232" s="1212"/>
      <c r="AB232" s="1212"/>
      <c r="AC232" s="1212"/>
      <c r="AD232" s="1212"/>
      <c r="AE232" s="1212"/>
      <c r="AF232" s="1212"/>
      <c r="AG232" s="1212"/>
      <c r="AH232" s="1212"/>
      <c r="AI232" s="1212"/>
      <c r="AJ232" s="1212"/>
      <c r="AK232" s="1212"/>
      <c r="AL232" s="1212"/>
      <c r="AM232" s="1212"/>
      <c r="AN232" s="1212"/>
      <c r="AO232" s="1212"/>
      <c r="AP232" s="1212"/>
      <c r="AQ232" s="1212"/>
      <c r="AR232" s="1212"/>
      <c r="AS232" s="1212"/>
      <c r="AT232" s="1212"/>
      <c r="AU232" s="1212"/>
      <c r="AV232" s="1212"/>
      <c r="AW232" s="1212"/>
      <c r="AX232" s="1212"/>
      <c r="AY232" s="1212"/>
      <c r="AZ232" s="1212"/>
      <c r="BA232" s="1212"/>
      <c r="BB232" s="1212"/>
      <c r="BC232" s="1212"/>
      <c r="BD232" s="1212"/>
      <c r="BE232" s="1212"/>
      <c r="BF232" s="1212"/>
      <c r="BG232" s="1212"/>
      <c r="BH232" s="1212"/>
      <c r="BI232" s="1212"/>
      <c r="BJ232" s="1212"/>
      <c r="BK232" s="1212"/>
      <c r="BL232" s="1212"/>
      <c r="BM232" s="1212"/>
      <c r="BN232" s="1212"/>
      <c r="BO232" s="1212"/>
      <c r="BP232" s="1212"/>
      <c r="BQ232" s="1212"/>
      <c r="BR232" s="1212"/>
      <c r="BS232" s="1212"/>
      <c r="BT232" s="1212"/>
      <c r="BU232" s="1212"/>
      <c r="BV232" s="1212"/>
      <c r="BW232" s="1212"/>
      <c r="BX232" s="1212"/>
      <c r="BY232" s="1212"/>
      <c r="BZ232" s="1212"/>
      <c r="CA232" s="1212"/>
      <c r="CB232" s="1212"/>
      <c r="CC232" s="1212"/>
      <c r="CD232" s="1212"/>
      <c r="CE232" s="1212"/>
      <c r="CF232" s="1212"/>
      <c r="CG232" s="1212"/>
      <c r="CH232" s="1212"/>
      <c r="CI232" s="1212"/>
      <c r="CJ232" s="1212"/>
      <c r="CK232" s="1212"/>
      <c r="CL232" s="1212"/>
      <c r="CM232" s="1212"/>
      <c r="CN232" s="1212"/>
      <c r="CO232" s="1212"/>
      <c r="CP232" s="1212"/>
      <c r="CQ232" s="1212"/>
      <c r="CR232" s="1212"/>
      <c r="CS232" s="1212"/>
      <c r="CT232" s="1212"/>
      <c r="CU232" s="1212"/>
      <c r="CV232" s="1212"/>
      <c r="CW232" s="1212"/>
      <c r="CX232" s="1212"/>
      <c r="CY232" s="1212"/>
      <c r="CZ232" s="1212"/>
      <c r="DA232" s="1212"/>
      <c r="DB232" s="1212"/>
      <c r="DC232" s="1212"/>
      <c r="DD232" s="1212"/>
      <c r="DE232" s="1212"/>
      <c r="DF232" s="1212"/>
      <c r="DG232" s="1212"/>
      <c r="DH232" s="1212"/>
      <c r="DI232" s="1212"/>
      <c r="DJ232" s="1212"/>
      <c r="DK232" s="1212"/>
      <c r="DL232" s="716"/>
      <c r="DM232" s="715">
        <f t="shared" si="158"/>
        <v>0</v>
      </c>
      <c r="DN232" s="716">
        <f t="shared" si="155"/>
        <v>0</v>
      </c>
      <c r="DO232" s="490">
        <f t="shared" si="156"/>
        <v>0</v>
      </c>
      <c r="DP232" s="716" t="e">
        <f t="array" ref="DP232">INDEX($DP$14:$DS$21,MATCH(DM232&amp;DN232&amp;DO232,$DP$14:$DP$21&amp;$DQ$14:$DQ$21&amp;$DR$14:$DR$21,0),4)</f>
        <v>#N/A</v>
      </c>
      <c r="DQ232" s="733"/>
      <c r="DR232" s="1219">
        <f>COUNTIFS(L222:L241,$EP$13,DM222:DM241,$EL$15,R222:R241,$EP$8)-DQ232</f>
        <v>0</v>
      </c>
      <c r="DS232" s="734"/>
      <c r="DT232" s="749">
        <f>COUNTIFS(L222:L241,$EO$14,DM222:DM241,$EL$15,R222:R241,$EP$8)-DS232</f>
        <v>0</v>
      </c>
      <c r="DU232" s="733"/>
      <c r="DV232" s="1219">
        <f>COUNTIFS(M222:M241,$EP$13,DM222:DM241,$EL$15,R222:R241,$EP$8)-DU232</f>
        <v>0</v>
      </c>
      <c r="DW232" s="734"/>
      <c r="DX232" s="749">
        <f>COUNTIFS(M222:M241,$EO$14,DM222:DM241,$EL$15,R222:R241,$EP$8)-DW232</f>
        <v>0</v>
      </c>
      <c r="DY232" s="675"/>
      <c r="DZ232" s="1220">
        <f>COUNTIFS($N222:$N241,$EP$13,$DM222:$DM241,$EL$15,$R222:$R241,$EP$8)-DY232</f>
        <v>0</v>
      </c>
      <c r="EA232" s="676"/>
      <c r="EB232" s="671">
        <f>COUNTIFS($N222:$N241,$EO$14,$DM222:$DM241,$EL$15,$R222:$R241,$EP$8)-EA232</f>
        <v>0</v>
      </c>
      <c r="EC232" s="675"/>
      <c r="ED232" s="1220">
        <f>COUNTIFS($O222:$O241,$EP$13,$DM222:$DM241,$EL$15,$R222:$R241,$EP$8)-EC232</f>
        <v>0</v>
      </c>
      <c r="EE232" s="676"/>
      <c r="EF232" s="671">
        <f>COUNTIFS($O222:$O241,$EO$14,$DM222:$DM241,$EL$15,$R222:$R241,$EP$8)-EE232</f>
        <v>0</v>
      </c>
      <c r="EG232" s="675"/>
      <c r="EH232" s="1220">
        <f>COUNTIFS($P222:$P241,$EP$13,$DM222:$DM241,$EL$15,$R222:$R241,$EP$8)-EG232</f>
        <v>0</v>
      </c>
      <c r="EI232" s="676"/>
      <c r="EJ232" s="671">
        <f>COUNTIFS($P222:$P241,$EO$14,$DM222:$DM241,$EL$15,$R222:$R241,$EP$8)-EI232</f>
        <v>0</v>
      </c>
      <c r="EK232" s="488" t="s">
        <v>747</v>
      </c>
      <c r="EL232" s="716"/>
      <c r="EM232" s="716"/>
      <c r="EN232" s="488"/>
      <c r="EO232" s="488"/>
      <c r="EP232" s="490"/>
      <c r="EQ232" s="488"/>
      <c r="ER232" s="488"/>
      <c r="ES232" s="488"/>
      <c r="ET232" s="488"/>
      <c r="EU232" s="732"/>
      <c r="EV232" s="732"/>
      <c r="EW232" s="732"/>
      <c r="EX232" s="732"/>
      <c r="EY232" s="732"/>
      <c r="EZ232" s="732"/>
      <c r="FA232" s="732"/>
      <c r="FB232" s="732"/>
      <c r="FC232" s="732"/>
      <c r="FD232" s="732"/>
    </row>
    <row r="233" spans="4:160" ht="45" hidden="1" customHeight="1">
      <c r="D233" s="1132">
        <v>12</v>
      </c>
      <c r="E233" s="1796"/>
      <c r="F233" s="1797"/>
      <c r="G233" s="1798"/>
      <c r="H233" s="1208"/>
      <c r="I233" s="1209"/>
      <c r="J233" s="1210"/>
      <c r="K233" s="1211"/>
      <c r="L233" s="1208"/>
      <c r="M233" s="1208"/>
      <c r="N233" s="1208"/>
      <c r="O233" s="1208"/>
      <c r="P233" s="1208"/>
      <c r="Q233" s="1259"/>
      <c r="R233" s="1260"/>
      <c r="S233" s="1278"/>
      <c r="T233" s="1212"/>
      <c r="U233" s="1132">
        <v>12</v>
      </c>
      <c r="V233" s="1208"/>
      <c r="W233" s="1208"/>
      <c r="X233" s="1208"/>
      <c r="Y233" s="1208"/>
      <c r="Z233" s="1208"/>
      <c r="AA233" s="1212"/>
      <c r="AB233" s="1212"/>
      <c r="AC233" s="1212"/>
      <c r="AD233" s="1212"/>
      <c r="AE233" s="1212"/>
      <c r="AF233" s="1212"/>
      <c r="AG233" s="1212"/>
      <c r="AH233" s="1212"/>
      <c r="AI233" s="1212"/>
      <c r="AJ233" s="1212"/>
      <c r="AK233" s="1212"/>
      <c r="AL233" s="1212"/>
      <c r="AM233" s="1212"/>
      <c r="AN233" s="1212"/>
      <c r="AO233" s="1212"/>
      <c r="AP233" s="1212"/>
      <c r="AQ233" s="1212"/>
      <c r="AR233" s="1212"/>
      <c r="AS233" s="1212"/>
      <c r="AT233" s="1212"/>
      <c r="AU233" s="1212"/>
      <c r="AV233" s="1212"/>
      <c r="AW233" s="1212"/>
      <c r="AX233" s="1212"/>
      <c r="AY233" s="1212"/>
      <c r="AZ233" s="1212"/>
      <c r="BA233" s="1212"/>
      <c r="BB233" s="1212"/>
      <c r="BC233" s="1212"/>
      <c r="BD233" s="1212"/>
      <c r="BE233" s="1212"/>
      <c r="BF233" s="1212"/>
      <c r="BG233" s="1212"/>
      <c r="BH233" s="1212"/>
      <c r="BI233" s="1212"/>
      <c r="BJ233" s="1212"/>
      <c r="BK233" s="1212"/>
      <c r="BL233" s="1212"/>
      <c r="BM233" s="1212"/>
      <c r="BN233" s="1212"/>
      <c r="BO233" s="1212"/>
      <c r="BP233" s="1212"/>
      <c r="BQ233" s="1212"/>
      <c r="BR233" s="1212"/>
      <c r="BS233" s="1212"/>
      <c r="BT233" s="1212"/>
      <c r="BU233" s="1212"/>
      <c r="BV233" s="1212"/>
      <c r="BW233" s="1212"/>
      <c r="BX233" s="1212"/>
      <c r="BY233" s="1212"/>
      <c r="BZ233" s="1212"/>
      <c r="CA233" s="1212"/>
      <c r="CB233" s="1212"/>
      <c r="CC233" s="1212"/>
      <c r="CD233" s="1212"/>
      <c r="CE233" s="1212"/>
      <c r="CF233" s="1212"/>
      <c r="CG233" s="1212"/>
      <c r="CH233" s="1212"/>
      <c r="CI233" s="1212"/>
      <c r="CJ233" s="1212"/>
      <c r="CK233" s="1212"/>
      <c r="CL233" s="1212"/>
      <c r="CM233" s="1212"/>
      <c r="CN233" s="1212"/>
      <c r="CO233" s="1212"/>
      <c r="CP233" s="1212"/>
      <c r="CQ233" s="1212"/>
      <c r="CR233" s="1212"/>
      <c r="CS233" s="1212"/>
      <c r="CT233" s="1212"/>
      <c r="CU233" s="1212"/>
      <c r="CV233" s="1212"/>
      <c r="CW233" s="1212"/>
      <c r="CX233" s="1212"/>
      <c r="CY233" s="1212"/>
      <c r="CZ233" s="1212"/>
      <c r="DA233" s="1212"/>
      <c r="DB233" s="1212"/>
      <c r="DC233" s="1212"/>
      <c r="DD233" s="1212"/>
      <c r="DE233" s="1212"/>
      <c r="DF233" s="1212"/>
      <c r="DG233" s="1212"/>
      <c r="DH233" s="1212"/>
      <c r="DI233" s="1212"/>
      <c r="DJ233" s="1212"/>
      <c r="DK233" s="1212"/>
      <c r="DL233" s="716"/>
      <c r="DM233" s="715">
        <f t="shared" si="158"/>
        <v>0</v>
      </c>
      <c r="DN233" s="716">
        <f t="shared" si="155"/>
        <v>0</v>
      </c>
      <c r="DO233" s="490">
        <f t="shared" si="156"/>
        <v>0</v>
      </c>
      <c r="DP233" s="716" t="e">
        <f t="array" ref="DP233">INDEX($DP$14:$DS$21,MATCH(DM233&amp;DN233&amp;DO233,$DP$14:$DP$21&amp;$DQ$14:$DQ$21&amp;$DR$14:$DR$21,0),4)</f>
        <v>#N/A</v>
      </c>
      <c r="DQ233" s="736">
        <f>SUM(DQ230:DQ232)</f>
        <v>0</v>
      </c>
      <c r="DR233" s="490">
        <f>SUM(DR230:DR232)</f>
        <v>0</v>
      </c>
      <c r="DS233" s="716"/>
      <c r="DT233" s="730">
        <f>SUM(DT230:DT232)</f>
        <v>0</v>
      </c>
      <c r="DU233" s="736">
        <f>SUM(DU230:DU232)</f>
        <v>0</v>
      </c>
      <c r="DV233" s="490">
        <f>SUM(DV229:DV232)</f>
        <v>0</v>
      </c>
      <c r="DW233" s="716"/>
      <c r="DX233" s="730">
        <f>SUM(DX230:DX232)</f>
        <v>0</v>
      </c>
      <c r="DY233" s="661">
        <f>SUM(DY230:DY232)</f>
        <v>0</v>
      </c>
      <c r="DZ233" s="450">
        <f>SUM(DZ229:DZ232)</f>
        <v>0</v>
      </c>
      <c r="EA233" s="487"/>
      <c r="EB233" s="660">
        <f>SUM(EB230:EB232)</f>
        <v>0</v>
      </c>
      <c r="EC233" s="661">
        <f>SUM(EC230:EC232)</f>
        <v>0</v>
      </c>
      <c r="ED233" s="450">
        <f>SUM(ED229:ED232)</f>
        <v>0</v>
      </c>
      <c r="EE233" s="487"/>
      <c r="EF233" s="660">
        <f>SUM(EF230:EF232)</f>
        <v>0</v>
      </c>
      <c r="EG233" s="661">
        <f>SUM(EG230:EG232)</f>
        <v>0</v>
      </c>
      <c r="EH233" s="450">
        <f>SUM(EH229:EH232)</f>
        <v>0</v>
      </c>
      <c r="EI233" s="487"/>
      <c r="EJ233" s="660">
        <f>SUM(EJ230:EJ232)</f>
        <v>0</v>
      </c>
      <c r="EK233" s="750"/>
      <c r="EL233" s="716"/>
      <c r="EM233" s="716"/>
      <c r="EN233" s="488"/>
      <c r="EO233" s="488"/>
      <c r="EP233" s="490"/>
      <c r="EQ233" s="488"/>
      <c r="ER233" s="488"/>
      <c r="ES233" s="488"/>
      <c r="ET233" s="488"/>
      <c r="EU233" s="732"/>
      <c r="EV233" s="732"/>
      <c r="EW233" s="732"/>
      <c r="EX233" s="732"/>
      <c r="EY233" s="732"/>
      <c r="EZ233" s="732"/>
      <c r="FA233" s="732"/>
      <c r="FB233" s="732"/>
      <c r="FC233" s="732"/>
      <c r="FD233" s="732"/>
    </row>
    <row r="234" spans="4:160" ht="45" hidden="1" customHeight="1">
      <c r="D234" s="1132">
        <v>13</v>
      </c>
      <c r="E234" s="1796"/>
      <c r="F234" s="1797"/>
      <c r="G234" s="1798"/>
      <c r="H234" s="1208"/>
      <c r="I234" s="1209"/>
      <c r="J234" s="1210"/>
      <c r="K234" s="1211"/>
      <c r="L234" s="1208"/>
      <c r="M234" s="1208"/>
      <c r="N234" s="1208"/>
      <c r="O234" s="1208"/>
      <c r="P234" s="1208"/>
      <c r="Q234" s="1259"/>
      <c r="R234" s="1260"/>
      <c r="S234" s="1278"/>
      <c r="T234" s="1212"/>
      <c r="U234" s="1132">
        <v>13</v>
      </c>
      <c r="V234" s="1208"/>
      <c r="W234" s="1208"/>
      <c r="X234" s="1208"/>
      <c r="Y234" s="1208"/>
      <c r="Z234" s="1208"/>
      <c r="AA234" s="1212"/>
      <c r="AB234" s="1212"/>
      <c r="AC234" s="1212"/>
      <c r="AD234" s="1212"/>
      <c r="AE234" s="1212"/>
      <c r="AF234" s="1212"/>
      <c r="AG234" s="1212"/>
      <c r="AH234" s="1212"/>
      <c r="AI234" s="1212"/>
      <c r="AJ234" s="1212"/>
      <c r="AK234" s="1212"/>
      <c r="AL234" s="1212"/>
      <c r="AM234" s="1212"/>
      <c r="AN234" s="1212"/>
      <c r="AO234" s="1212"/>
      <c r="AP234" s="1212"/>
      <c r="AQ234" s="1212"/>
      <c r="AR234" s="1212"/>
      <c r="AS234" s="1212"/>
      <c r="AT234" s="1212"/>
      <c r="AU234" s="1212"/>
      <c r="AV234" s="1212"/>
      <c r="AW234" s="1212"/>
      <c r="AX234" s="1212"/>
      <c r="AY234" s="1212"/>
      <c r="AZ234" s="1212"/>
      <c r="BA234" s="1212"/>
      <c r="BB234" s="1212"/>
      <c r="BC234" s="1212"/>
      <c r="BD234" s="1212"/>
      <c r="BE234" s="1212"/>
      <c r="BF234" s="1212"/>
      <c r="BG234" s="1212"/>
      <c r="BH234" s="1212"/>
      <c r="BI234" s="1212"/>
      <c r="BJ234" s="1212"/>
      <c r="BK234" s="1212"/>
      <c r="BL234" s="1212"/>
      <c r="BM234" s="1212"/>
      <c r="BN234" s="1212"/>
      <c r="BO234" s="1212"/>
      <c r="BP234" s="1212"/>
      <c r="BQ234" s="1212"/>
      <c r="BR234" s="1212"/>
      <c r="BS234" s="1212"/>
      <c r="BT234" s="1212"/>
      <c r="BU234" s="1212"/>
      <c r="BV234" s="1212"/>
      <c r="BW234" s="1212"/>
      <c r="BX234" s="1212"/>
      <c r="BY234" s="1212"/>
      <c r="BZ234" s="1212"/>
      <c r="CA234" s="1212"/>
      <c r="CB234" s="1212"/>
      <c r="CC234" s="1212"/>
      <c r="CD234" s="1212"/>
      <c r="CE234" s="1212"/>
      <c r="CF234" s="1212"/>
      <c r="CG234" s="1212"/>
      <c r="CH234" s="1212"/>
      <c r="CI234" s="1212"/>
      <c r="CJ234" s="1212"/>
      <c r="CK234" s="1212"/>
      <c r="CL234" s="1212"/>
      <c r="CM234" s="1212"/>
      <c r="CN234" s="1212"/>
      <c r="CO234" s="1212"/>
      <c r="CP234" s="1212"/>
      <c r="CQ234" s="1212"/>
      <c r="CR234" s="1212"/>
      <c r="CS234" s="1212"/>
      <c r="CT234" s="1212"/>
      <c r="CU234" s="1212"/>
      <c r="CV234" s="1212"/>
      <c r="CW234" s="1212"/>
      <c r="CX234" s="1212"/>
      <c r="CY234" s="1212"/>
      <c r="CZ234" s="1212"/>
      <c r="DA234" s="1212"/>
      <c r="DB234" s="1212"/>
      <c r="DC234" s="1212"/>
      <c r="DD234" s="1212"/>
      <c r="DE234" s="1212"/>
      <c r="DF234" s="1212"/>
      <c r="DG234" s="1212"/>
      <c r="DH234" s="1212"/>
      <c r="DI234" s="1212"/>
      <c r="DJ234" s="1212"/>
      <c r="DK234" s="1212"/>
      <c r="DL234" s="716"/>
      <c r="DM234" s="715">
        <f t="shared" si="158"/>
        <v>0</v>
      </c>
      <c r="DN234" s="716">
        <f t="shared" si="155"/>
        <v>0</v>
      </c>
      <c r="DO234" s="490">
        <f t="shared" si="156"/>
        <v>0</v>
      </c>
      <c r="DP234" s="716" t="e">
        <f t="array" ref="DP234">INDEX($DP$14:$DS$21,MATCH(DM234&amp;DN234&amp;DO234,$DP$14:$DP$21&amp;$DQ$14:$DQ$21&amp;$DR$14:$DR$21,0),4)</f>
        <v>#N/A</v>
      </c>
      <c r="DQ234" s="1763">
        <f>SUM(DQ233:DT233)</f>
        <v>0</v>
      </c>
      <c r="DR234" s="1764"/>
      <c r="DS234" s="1764"/>
      <c r="DT234" s="1765"/>
      <c r="DU234" s="1763">
        <f>SUM(DU233:DX233)</f>
        <v>0</v>
      </c>
      <c r="DV234" s="1764"/>
      <c r="DW234" s="1764"/>
      <c r="DX234" s="1765"/>
      <c r="DY234" s="1755">
        <f>SUM(DY233:EB233)</f>
        <v>0</v>
      </c>
      <c r="DZ234" s="1756"/>
      <c r="EA234" s="1756"/>
      <c r="EB234" s="1757"/>
      <c r="EC234" s="1755">
        <f>SUM(EC233:EF233)</f>
        <v>0</v>
      </c>
      <c r="ED234" s="1756"/>
      <c r="EE234" s="1756"/>
      <c r="EF234" s="1757"/>
      <c r="EG234" s="1755">
        <f>SUM(EG233:EJ233)</f>
        <v>0</v>
      </c>
      <c r="EH234" s="1756"/>
      <c r="EI234" s="1756"/>
      <c r="EJ234" s="1757"/>
      <c r="EK234" s="750"/>
      <c r="EL234" s="716"/>
      <c r="EM234" s="716"/>
      <c r="EN234" s="488"/>
      <c r="EO234" s="488"/>
      <c r="EP234" s="490"/>
      <c r="EQ234" s="488"/>
      <c r="ER234" s="488"/>
      <c r="ES234" s="488"/>
      <c r="ET234" s="488"/>
      <c r="EU234" s="732"/>
      <c r="EV234" s="732"/>
      <c r="EW234" s="732"/>
      <c r="EX234" s="732"/>
      <c r="EY234" s="732"/>
      <c r="EZ234" s="732"/>
      <c r="FA234" s="732"/>
      <c r="FB234" s="732"/>
      <c r="FC234" s="732"/>
      <c r="FD234" s="732"/>
    </row>
    <row r="235" spans="4:160" ht="45" hidden="1" customHeight="1">
      <c r="D235" s="1132">
        <v>14</v>
      </c>
      <c r="E235" s="1796"/>
      <c r="F235" s="1797"/>
      <c r="G235" s="1798"/>
      <c r="H235" s="1208"/>
      <c r="I235" s="1209"/>
      <c r="J235" s="1221"/>
      <c r="K235" s="1222"/>
      <c r="L235" s="1208"/>
      <c r="M235" s="1208"/>
      <c r="N235" s="1208"/>
      <c r="O235" s="1208"/>
      <c r="P235" s="1208"/>
      <c r="Q235" s="1259"/>
      <c r="R235" s="1260"/>
      <c r="S235" s="1278"/>
      <c r="T235" s="1212"/>
      <c r="U235" s="1132">
        <v>14</v>
      </c>
      <c r="V235" s="1208"/>
      <c r="W235" s="1208"/>
      <c r="X235" s="1208"/>
      <c r="Y235" s="1208"/>
      <c r="Z235" s="1208"/>
      <c r="AA235" s="1212"/>
      <c r="AB235" s="1212"/>
      <c r="AC235" s="1212"/>
      <c r="AD235" s="1212"/>
      <c r="AE235" s="1212"/>
      <c r="AF235" s="1212"/>
      <c r="AG235" s="1212"/>
      <c r="AH235" s="1212"/>
      <c r="AI235" s="1212"/>
      <c r="AJ235" s="1212"/>
      <c r="AK235" s="1212"/>
      <c r="AL235" s="1212"/>
      <c r="AM235" s="1212"/>
      <c r="AN235" s="1212"/>
      <c r="AO235" s="1212"/>
      <c r="AP235" s="1212"/>
      <c r="AQ235" s="1212"/>
      <c r="AR235" s="1212"/>
      <c r="AS235" s="1212"/>
      <c r="AT235" s="1212"/>
      <c r="AU235" s="1212"/>
      <c r="AV235" s="1212"/>
      <c r="AW235" s="1212"/>
      <c r="AX235" s="1212"/>
      <c r="AY235" s="1212"/>
      <c r="AZ235" s="1212"/>
      <c r="BA235" s="1212"/>
      <c r="BB235" s="1212"/>
      <c r="BC235" s="1212"/>
      <c r="BD235" s="1212"/>
      <c r="BE235" s="1212"/>
      <c r="BF235" s="1212"/>
      <c r="BG235" s="1212"/>
      <c r="BH235" s="1212"/>
      <c r="BI235" s="1212"/>
      <c r="BJ235" s="1212"/>
      <c r="BK235" s="1212"/>
      <c r="BL235" s="1212"/>
      <c r="BM235" s="1212"/>
      <c r="BN235" s="1212"/>
      <c r="BO235" s="1212"/>
      <c r="BP235" s="1212"/>
      <c r="BQ235" s="1212"/>
      <c r="BR235" s="1212"/>
      <c r="BS235" s="1212"/>
      <c r="BT235" s="1212"/>
      <c r="BU235" s="1212"/>
      <c r="BV235" s="1212"/>
      <c r="BW235" s="1212"/>
      <c r="BX235" s="1212"/>
      <c r="BY235" s="1212"/>
      <c r="BZ235" s="1212"/>
      <c r="CA235" s="1212"/>
      <c r="CB235" s="1212"/>
      <c r="CC235" s="1212"/>
      <c r="CD235" s="1212"/>
      <c r="CE235" s="1212"/>
      <c r="CF235" s="1212"/>
      <c r="CG235" s="1212"/>
      <c r="CH235" s="1212"/>
      <c r="CI235" s="1212"/>
      <c r="CJ235" s="1212"/>
      <c r="CK235" s="1212"/>
      <c r="CL235" s="1212"/>
      <c r="CM235" s="1212"/>
      <c r="CN235" s="1212"/>
      <c r="CO235" s="1212"/>
      <c r="CP235" s="1212"/>
      <c r="CQ235" s="1212"/>
      <c r="CR235" s="1212"/>
      <c r="CS235" s="1212"/>
      <c r="CT235" s="1212"/>
      <c r="CU235" s="1212"/>
      <c r="CV235" s="1212"/>
      <c r="CW235" s="1212"/>
      <c r="CX235" s="1212"/>
      <c r="CY235" s="1212"/>
      <c r="CZ235" s="1212"/>
      <c r="DA235" s="1212"/>
      <c r="DB235" s="1212"/>
      <c r="DC235" s="1212"/>
      <c r="DD235" s="1212"/>
      <c r="DE235" s="1212"/>
      <c r="DF235" s="1212"/>
      <c r="DG235" s="1212"/>
      <c r="DH235" s="1212"/>
      <c r="DI235" s="1212"/>
      <c r="DJ235" s="1212"/>
      <c r="DK235" s="1212"/>
      <c r="DL235" s="716"/>
      <c r="DM235" s="715">
        <f t="shared" si="158"/>
        <v>0</v>
      </c>
      <c r="DN235" s="716">
        <f t="shared" si="155"/>
        <v>0</v>
      </c>
      <c r="DO235" s="490">
        <f t="shared" si="156"/>
        <v>0</v>
      </c>
      <c r="DP235" s="716" t="e">
        <f t="array" ref="DP235">INDEX($DP$14:$DS$21,MATCH(DM235&amp;DN235&amp;DO235,$DP$14:$DP$21&amp;$DQ$14:$DQ$21&amp;$DR$14:$DR$21,0),4)</f>
        <v>#N/A</v>
      </c>
      <c r="DQ235" s="737">
        <f>COUNTIFS(H222:H241,$EQ$14,DM222:DM241,$EL$15)</f>
        <v>0</v>
      </c>
      <c r="DR235" s="738">
        <f>COUNTIFS(I222:I241,$EQ$14,DM222:DM241,$EL$14)</f>
        <v>0</v>
      </c>
      <c r="DS235" s="732"/>
      <c r="DT235" s="751"/>
      <c r="DU235" s="740"/>
      <c r="DV235" s="732"/>
      <c r="DW235" s="732"/>
      <c r="DX235" s="751"/>
      <c r="DY235" s="663"/>
      <c r="DZ235" s="447"/>
      <c r="EA235" s="447"/>
      <c r="EB235" s="662"/>
      <c r="EC235" s="663"/>
      <c r="ED235" s="447"/>
      <c r="EE235" s="447"/>
      <c r="EF235" s="662"/>
      <c r="EG235" s="663"/>
      <c r="EH235" s="447"/>
      <c r="EI235" s="447"/>
      <c r="EJ235" s="662"/>
      <c r="EK235" s="750"/>
      <c r="EL235" s="716"/>
      <c r="EM235" s="716"/>
      <c r="EN235" s="488"/>
      <c r="EO235" s="488"/>
      <c r="EP235" s="490"/>
      <c r="EQ235" s="488"/>
      <c r="ER235" s="488"/>
      <c r="ES235" s="488"/>
      <c r="ET235" s="488"/>
      <c r="EU235" s="732"/>
      <c r="EV235" s="732"/>
      <c r="EW235" s="732"/>
      <c r="EX235" s="732"/>
      <c r="EY235" s="732"/>
      <c r="EZ235" s="732"/>
      <c r="FA235" s="732"/>
      <c r="FB235" s="732"/>
      <c r="FC235" s="732"/>
      <c r="FD235" s="732"/>
    </row>
    <row r="236" spans="4:160" ht="45" hidden="1" customHeight="1">
      <c r="D236" s="1132">
        <v>15</v>
      </c>
      <c r="E236" s="1796"/>
      <c r="F236" s="1797"/>
      <c r="G236" s="1798"/>
      <c r="H236" s="1208"/>
      <c r="I236" s="1209"/>
      <c r="J236" s="1221"/>
      <c r="K236" s="1222"/>
      <c r="L236" s="1208"/>
      <c r="M236" s="1208"/>
      <c r="N236" s="1208"/>
      <c r="O236" s="1208"/>
      <c r="P236" s="1208"/>
      <c r="Q236" s="1259"/>
      <c r="R236" s="1260"/>
      <c r="S236" s="1278"/>
      <c r="T236" s="1212"/>
      <c r="U236" s="1132">
        <v>15</v>
      </c>
      <c r="V236" s="1208"/>
      <c r="W236" s="1208"/>
      <c r="X236" s="1208"/>
      <c r="Y236" s="1208"/>
      <c r="Z236" s="1208"/>
      <c r="AA236" s="1212"/>
      <c r="AB236" s="1212"/>
      <c r="AC236" s="1212"/>
      <c r="AD236" s="1212"/>
      <c r="AE236" s="1212"/>
      <c r="AF236" s="1212"/>
      <c r="AG236" s="1212"/>
      <c r="AH236" s="1212"/>
      <c r="AI236" s="1212"/>
      <c r="AJ236" s="1212"/>
      <c r="AK236" s="1212"/>
      <c r="AL236" s="1212"/>
      <c r="AM236" s="1212"/>
      <c r="AN236" s="1212"/>
      <c r="AO236" s="1212"/>
      <c r="AP236" s="1212"/>
      <c r="AQ236" s="1212"/>
      <c r="AR236" s="1212"/>
      <c r="AS236" s="1212"/>
      <c r="AT236" s="1212"/>
      <c r="AU236" s="1212"/>
      <c r="AV236" s="1212"/>
      <c r="AW236" s="1212"/>
      <c r="AX236" s="1212"/>
      <c r="AY236" s="1212"/>
      <c r="AZ236" s="1212"/>
      <c r="BA236" s="1212"/>
      <c r="BB236" s="1212"/>
      <c r="BC236" s="1212"/>
      <c r="BD236" s="1212"/>
      <c r="BE236" s="1212"/>
      <c r="BF236" s="1212"/>
      <c r="BG236" s="1212"/>
      <c r="BH236" s="1212"/>
      <c r="BI236" s="1212"/>
      <c r="BJ236" s="1212"/>
      <c r="BK236" s="1212"/>
      <c r="BL236" s="1212"/>
      <c r="BM236" s="1212"/>
      <c r="BN236" s="1212"/>
      <c r="BO236" s="1212"/>
      <c r="BP236" s="1212"/>
      <c r="BQ236" s="1212"/>
      <c r="BR236" s="1212"/>
      <c r="BS236" s="1212"/>
      <c r="BT236" s="1212"/>
      <c r="BU236" s="1212"/>
      <c r="BV236" s="1212"/>
      <c r="BW236" s="1212"/>
      <c r="BX236" s="1212"/>
      <c r="BY236" s="1212"/>
      <c r="BZ236" s="1212"/>
      <c r="CA236" s="1212"/>
      <c r="CB236" s="1212"/>
      <c r="CC236" s="1212"/>
      <c r="CD236" s="1212"/>
      <c r="CE236" s="1212"/>
      <c r="CF236" s="1212"/>
      <c r="CG236" s="1212"/>
      <c r="CH236" s="1212"/>
      <c r="CI236" s="1212"/>
      <c r="CJ236" s="1212"/>
      <c r="CK236" s="1212"/>
      <c r="CL236" s="1212"/>
      <c r="CM236" s="1212"/>
      <c r="CN236" s="1212"/>
      <c r="CO236" s="1212"/>
      <c r="CP236" s="1212"/>
      <c r="CQ236" s="1212"/>
      <c r="CR236" s="1212"/>
      <c r="CS236" s="1212"/>
      <c r="CT236" s="1212"/>
      <c r="CU236" s="1212"/>
      <c r="CV236" s="1212"/>
      <c r="CW236" s="1212"/>
      <c r="CX236" s="1212"/>
      <c r="CY236" s="1212"/>
      <c r="CZ236" s="1212"/>
      <c r="DA236" s="1212"/>
      <c r="DB236" s="1212"/>
      <c r="DC236" s="1212"/>
      <c r="DD236" s="1212"/>
      <c r="DE236" s="1212"/>
      <c r="DF236" s="1212"/>
      <c r="DG236" s="1212"/>
      <c r="DH236" s="1212"/>
      <c r="DI236" s="1212"/>
      <c r="DJ236" s="1212"/>
      <c r="DK236" s="1212"/>
      <c r="DL236" s="716"/>
      <c r="DM236" s="715">
        <f t="shared" si="158"/>
        <v>0</v>
      </c>
      <c r="DN236" s="716">
        <f t="shared" si="155"/>
        <v>0</v>
      </c>
      <c r="DO236" s="490">
        <f t="shared" si="156"/>
        <v>0</v>
      </c>
      <c r="DP236" s="716" t="e">
        <f t="array" ref="DP236">INDEX($DP$14:$DS$21,MATCH(DM236&amp;DN236&amp;DO236,$DP$14:$DP$21&amp;$DQ$14:$DQ$21&amp;$DR$14:$DR$21,0),4)</f>
        <v>#N/A</v>
      </c>
      <c r="DQ236" s="752"/>
      <c r="DR236" s="744" t="s">
        <v>372</v>
      </c>
      <c r="DS236" s="753"/>
      <c r="DT236" s="723" t="s">
        <v>373</v>
      </c>
      <c r="DU236" s="754"/>
      <c r="DV236" s="744" t="s">
        <v>372</v>
      </c>
      <c r="DW236" s="755"/>
      <c r="DX236" s="723" t="s">
        <v>373</v>
      </c>
      <c r="DY236" s="682"/>
      <c r="DZ236" s="668" t="s">
        <v>372</v>
      </c>
      <c r="EA236" s="683"/>
      <c r="EB236" s="670" t="s">
        <v>373</v>
      </c>
      <c r="EC236" s="682"/>
      <c r="ED236" s="668" t="s">
        <v>372</v>
      </c>
      <c r="EE236" s="683"/>
      <c r="EF236" s="670" t="s">
        <v>373</v>
      </c>
      <c r="EG236" s="682"/>
      <c r="EH236" s="668" t="s">
        <v>372</v>
      </c>
      <c r="EI236" s="683"/>
      <c r="EJ236" s="670" t="s">
        <v>373</v>
      </c>
      <c r="EK236" s="1771" t="s">
        <v>748</v>
      </c>
      <c r="EL236" s="716"/>
      <c r="EM236" s="716"/>
      <c r="EN236" s="488"/>
      <c r="EO236" s="488"/>
      <c r="EP236" s="490"/>
      <c r="EQ236" s="488"/>
      <c r="ER236" s="488"/>
      <c r="ES236" s="488"/>
      <c r="ET236" s="488"/>
      <c r="EU236" s="732"/>
      <c r="EV236" s="732"/>
      <c r="EW236" s="732"/>
      <c r="EX236" s="732"/>
      <c r="EY236" s="732"/>
      <c r="EZ236" s="732"/>
      <c r="FA236" s="732"/>
      <c r="FB236" s="732"/>
      <c r="FC236" s="732"/>
      <c r="FD236" s="732"/>
    </row>
    <row r="237" spans="4:160" ht="45" hidden="1" customHeight="1">
      <c r="D237" s="1132">
        <v>16</v>
      </c>
      <c r="E237" s="1796"/>
      <c r="F237" s="1797"/>
      <c r="G237" s="1798"/>
      <c r="H237" s="1208"/>
      <c r="I237" s="1209"/>
      <c r="J237" s="1221"/>
      <c r="K237" s="1222"/>
      <c r="L237" s="1208"/>
      <c r="M237" s="1208"/>
      <c r="N237" s="1208"/>
      <c r="O237" s="1208"/>
      <c r="P237" s="1208"/>
      <c r="Q237" s="1259"/>
      <c r="R237" s="1260"/>
      <c r="S237" s="1278"/>
      <c r="T237" s="1212"/>
      <c r="U237" s="1132">
        <v>16</v>
      </c>
      <c r="V237" s="1208"/>
      <c r="W237" s="1208"/>
      <c r="X237" s="1208"/>
      <c r="Y237" s="1208"/>
      <c r="Z237" s="1208"/>
      <c r="AA237" s="1212"/>
      <c r="AB237" s="1212"/>
      <c r="AC237" s="1212"/>
      <c r="AD237" s="1212"/>
      <c r="AE237" s="1212"/>
      <c r="AF237" s="1212"/>
      <c r="AG237" s="1212"/>
      <c r="AH237" s="1212"/>
      <c r="AI237" s="1212"/>
      <c r="AJ237" s="1212"/>
      <c r="AK237" s="1212"/>
      <c r="AL237" s="1212"/>
      <c r="AM237" s="1212"/>
      <c r="AN237" s="1212"/>
      <c r="AO237" s="1212"/>
      <c r="AP237" s="1212"/>
      <c r="AQ237" s="1212"/>
      <c r="AR237" s="1212"/>
      <c r="AS237" s="1212"/>
      <c r="AT237" s="1212"/>
      <c r="AU237" s="1212"/>
      <c r="AV237" s="1212"/>
      <c r="AW237" s="1212"/>
      <c r="AX237" s="1212"/>
      <c r="AY237" s="1212"/>
      <c r="AZ237" s="1212"/>
      <c r="BA237" s="1212"/>
      <c r="BB237" s="1212"/>
      <c r="BC237" s="1212"/>
      <c r="BD237" s="1212"/>
      <c r="BE237" s="1212"/>
      <c r="BF237" s="1212"/>
      <c r="BG237" s="1212"/>
      <c r="BH237" s="1212"/>
      <c r="BI237" s="1212"/>
      <c r="BJ237" s="1212"/>
      <c r="BK237" s="1212"/>
      <c r="BL237" s="1212"/>
      <c r="BM237" s="1212"/>
      <c r="BN237" s="1212"/>
      <c r="BO237" s="1212"/>
      <c r="BP237" s="1212"/>
      <c r="BQ237" s="1212"/>
      <c r="BR237" s="1212"/>
      <c r="BS237" s="1212"/>
      <c r="BT237" s="1212"/>
      <c r="BU237" s="1212"/>
      <c r="BV237" s="1212"/>
      <c r="BW237" s="1212"/>
      <c r="BX237" s="1212"/>
      <c r="BY237" s="1212"/>
      <c r="BZ237" s="1212"/>
      <c r="CA237" s="1212"/>
      <c r="CB237" s="1212"/>
      <c r="CC237" s="1212"/>
      <c r="CD237" s="1212"/>
      <c r="CE237" s="1212"/>
      <c r="CF237" s="1212"/>
      <c r="CG237" s="1212"/>
      <c r="CH237" s="1212"/>
      <c r="CI237" s="1212"/>
      <c r="CJ237" s="1212"/>
      <c r="CK237" s="1212"/>
      <c r="CL237" s="1212"/>
      <c r="CM237" s="1212"/>
      <c r="CN237" s="1212"/>
      <c r="CO237" s="1212"/>
      <c r="CP237" s="1212"/>
      <c r="CQ237" s="1212"/>
      <c r="CR237" s="1212"/>
      <c r="CS237" s="1212"/>
      <c r="CT237" s="1212"/>
      <c r="CU237" s="1212"/>
      <c r="CV237" s="1212"/>
      <c r="CW237" s="1212"/>
      <c r="CX237" s="1212"/>
      <c r="CY237" s="1212"/>
      <c r="CZ237" s="1212"/>
      <c r="DA237" s="1212"/>
      <c r="DB237" s="1212"/>
      <c r="DC237" s="1212"/>
      <c r="DD237" s="1212"/>
      <c r="DE237" s="1212"/>
      <c r="DF237" s="1212"/>
      <c r="DG237" s="1212"/>
      <c r="DH237" s="1212"/>
      <c r="DI237" s="1212"/>
      <c r="DJ237" s="1212"/>
      <c r="DK237" s="1212"/>
      <c r="DL237" s="716"/>
      <c r="DM237" s="715">
        <f t="shared" si="158"/>
        <v>0</v>
      </c>
      <c r="DN237" s="716">
        <f t="shared" si="155"/>
        <v>0</v>
      </c>
      <c r="DO237" s="490">
        <f t="shared" si="156"/>
        <v>0</v>
      </c>
      <c r="DP237" s="716" t="e">
        <f t="array" ref="DP237">INDEX($DP$14:$DS$21,MATCH(DM237&amp;DN237&amp;DO237,$DP$14:$DP$21&amp;$DQ$14:$DQ$21&amp;$DR$14:$DR$21,0),4)</f>
        <v>#N/A</v>
      </c>
      <c r="DQ237" s="756"/>
      <c r="DR237" s="757">
        <f>COUNTIFS(L222:L241,$EO$13,DM222:DM241,$EL$16)</f>
        <v>0</v>
      </c>
      <c r="DS237" s="758"/>
      <c r="DT237" s="759">
        <f>COUNTIFS(L222:L241,$EO$14,DM222:DM241,$EL$16)</f>
        <v>0</v>
      </c>
      <c r="DU237" s="760"/>
      <c r="DV237" s="757">
        <f>COUNTIFS(M222:M241,$EO$13,DM222:DM241,$EL$16)</f>
        <v>0</v>
      </c>
      <c r="DW237" s="758"/>
      <c r="DX237" s="759">
        <f>COUNTIFS(M222:M241,$EO$14,DM222:DM241,$EL$16)</f>
        <v>0</v>
      </c>
      <c r="DY237" s="681"/>
      <c r="DZ237" s="678">
        <f>COUNTIFS($N222:$N241,$EO$13,$DM222:$DM241,$EL$16)</f>
        <v>0</v>
      </c>
      <c r="EA237" s="679"/>
      <c r="EB237" s="680">
        <f>COUNTIFS($N222:$N241,$EO$14,$DM222:$DM241,$EL$16)</f>
        <v>0</v>
      </c>
      <c r="EC237" s="681"/>
      <c r="ED237" s="678">
        <f>COUNTIFS($O222:$O241,$EO$13,$DM222:$DM241,$EL$16)</f>
        <v>0</v>
      </c>
      <c r="EE237" s="679"/>
      <c r="EF237" s="680">
        <f>COUNTIFS($O222:$O241,$EO$14,$DM222:$DM241,$EL$16)</f>
        <v>0</v>
      </c>
      <c r="EG237" s="681"/>
      <c r="EH237" s="678">
        <f>COUNTIFS($P222:$P241,$EO$13,$DM222:$DM241,$EL$16)</f>
        <v>0</v>
      </c>
      <c r="EI237" s="679"/>
      <c r="EJ237" s="680">
        <f>COUNTIFS($P222:$P241,$EO$14,$DM222:$DM241,$EL$16)</f>
        <v>0</v>
      </c>
      <c r="EK237" s="1771"/>
      <c r="EL237" s="716"/>
      <c r="EM237" s="716"/>
      <c r="EN237" s="488"/>
      <c r="EO237" s="488"/>
      <c r="EP237" s="490"/>
      <c r="EQ237" s="488"/>
      <c r="ER237" s="488"/>
      <c r="ES237" s="488"/>
      <c r="ET237" s="488"/>
      <c r="EU237" s="732"/>
      <c r="EV237" s="732"/>
      <c r="EW237" s="732"/>
      <c r="EX237" s="732"/>
      <c r="EY237" s="732"/>
      <c r="EZ237" s="732"/>
      <c r="FA237" s="732"/>
      <c r="FB237" s="732"/>
      <c r="FC237" s="732"/>
      <c r="FD237" s="732"/>
    </row>
    <row r="238" spans="4:160" ht="45" hidden="1" customHeight="1">
      <c r="D238" s="1132">
        <v>17</v>
      </c>
      <c r="E238" s="1796"/>
      <c r="F238" s="1797"/>
      <c r="G238" s="1798"/>
      <c r="H238" s="1208"/>
      <c r="I238" s="1209"/>
      <c r="J238" s="1221"/>
      <c r="K238" s="1222"/>
      <c r="L238" s="1208"/>
      <c r="M238" s="1208"/>
      <c r="N238" s="1208"/>
      <c r="O238" s="1208"/>
      <c r="P238" s="1208"/>
      <c r="Q238" s="1259"/>
      <c r="R238" s="1260"/>
      <c r="S238" s="1279"/>
      <c r="T238" s="1223"/>
      <c r="U238" s="1132">
        <v>17</v>
      </c>
      <c r="V238" s="1208"/>
      <c r="W238" s="1208"/>
      <c r="X238" s="1208"/>
      <c r="Y238" s="1208"/>
      <c r="Z238" s="1208"/>
      <c r="AA238" s="1223"/>
      <c r="AB238" s="1223"/>
      <c r="AC238" s="1223"/>
      <c r="AD238" s="1223"/>
      <c r="AE238" s="1223"/>
      <c r="AF238" s="1223"/>
      <c r="AG238" s="1223"/>
      <c r="AH238" s="1223"/>
      <c r="AI238" s="1223"/>
      <c r="AJ238" s="1223"/>
      <c r="AK238" s="1223"/>
      <c r="AL238" s="1223"/>
      <c r="AM238" s="1223"/>
      <c r="AN238" s="1223"/>
      <c r="AO238" s="1223"/>
      <c r="AP238" s="1223"/>
      <c r="AQ238" s="1223"/>
      <c r="AR238" s="1223"/>
      <c r="AS238" s="1223"/>
      <c r="AT238" s="1223"/>
      <c r="AU238" s="1223"/>
      <c r="AV238" s="1223"/>
      <c r="AW238" s="1223"/>
      <c r="AX238" s="1223"/>
      <c r="AY238" s="1223"/>
      <c r="AZ238" s="1223"/>
      <c r="BA238" s="1223"/>
      <c r="BB238" s="1223"/>
      <c r="BC238" s="1223"/>
      <c r="BD238" s="1223"/>
      <c r="BE238" s="1223"/>
      <c r="BF238" s="1223"/>
      <c r="BG238" s="1223"/>
      <c r="BH238" s="1223"/>
      <c r="BI238" s="1223"/>
      <c r="BJ238" s="1223"/>
      <c r="BK238" s="1223"/>
      <c r="BL238" s="1223"/>
      <c r="BM238" s="1223"/>
      <c r="BN238" s="1223"/>
      <c r="BO238" s="1223"/>
      <c r="BP238" s="1223"/>
      <c r="BQ238" s="1223"/>
      <c r="BR238" s="1223"/>
      <c r="BS238" s="1223"/>
      <c r="BT238" s="1223"/>
      <c r="BU238" s="1223"/>
      <c r="BV238" s="1223"/>
      <c r="BW238" s="1223"/>
      <c r="BX238" s="1223"/>
      <c r="BY238" s="1223"/>
      <c r="BZ238" s="1223"/>
      <c r="CA238" s="1223"/>
      <c r="CB238" s="1223"/>
      <c r="CC238" s="1223"/>
      <c r="CD238" s="1223"/>
      <c r="CE238" s="1223"/>
      <c r="CF238" s="1223"/>
      <c r="CG238" s="1223"/>
      <c r="CH238" s="1223"/>
      <c r="CI238" s="1223"/>
      <c r="CJ238" s="1223"/>
      <c r="CK238" s="1223"/>
      <c r="CL238" s="1223"/>
      <c r="CM238" s="1223"/>
      <c r="CN238" s="1223"/>
      <c r="CO238" s="1223"/>
      <c r="CP238" s="1223"/>
      <c r="CQ238" s="1223"/>
      <c r="CR238" s="1223"/>
      <c r="CS238" s="1223"/>
      <c r="CT238" s="1223"/>
      <c r="CU238" s="1223"/>
      <c r="CV238" s="1223"/>
      <c r="CW238" s="1223"/>
      <c r="CX238" s="1223"/>
      <c r="CY238" s="1223"/>
      <c r="CZ238" s="1223"/>
      <c r="DA238" s="1223"/>
      <c r="DB238" s="1223"/>
      <c r="DC238" s="1223"/>
      <c r="DD238" s="1223"/>
      <c r="DE238" s="1223"/>
      <c r="DF238" s="1223"/>
      <c r="DG238" s="1223"/>
      <c r="DH238" s="1223"/>
      <c r="DI238" s="1223"/>
      <c r="DJ238" s="1223"/>
      <c r="DK238" s="1223"/>
      <c r="DL238" s="716"/>
      <c r="DM238" s="715">
        <f t="shared" si="158"/>
        <v>0</v>
      </c>
      <c r="DN238" s="716">
        <f t="shared" si="155"/>
        <v>0</v>
      </c>
      <c r="DO238" s="490">
        <f t="shared" si="156"/>
        <v>0</v>
      </c>
      <c r="DP238" s="716" t="e">
        <f t="array" ref="DP238">INDEX($DP$14:$DS$21,MATCH(DM238&amp;DN238&amp;DO238,$DP$14:$DP$21&amp;$DQ$14:$DQ$21&amp;$DR$14:$DR$21,0),4)</f>
        <v>#N/A</v>
      </c>
      <c r="DQ238" s="490" t="s">
        <v>79</v>
      </c>
      <c r="DR238" s="732" t="s">
        <v>26</v>
      </c>
      <c r="DS238" s="490"/>
      <c r="DT238" s="732"/>
      <c r="DU238" s="732"/>
      <c r="DV238" s="732"/>
      <c r="DW238" s="732"/>
      <c r="DX238" s="732"/>
      <c r="DY238" s="732"/>
      <c r="DZ238" s="732"/>
      <c r="EA238" s="732"/>
      <c r="EB238" s="732"/>
      <c r="EC238" s="732"/>
      <c r="ED238" s="732"/>
      <c r="EE238" s="732"/>
      <c r="EF238" s="732"/>
      <c r="EG238" s="732"/>
      <c r="EH238" s="732"/>
      <c r="EI238" s="732"/>
      <c r="EJ238" s="732"/>
      <c r="EK238" s="488"/>
      <c r="EL238" s="716"/>
      <c r="EM238" s="716"/>
      <c r="EN238" s="488"/>
      <c r="EO238" s="488"/>
      <c r="EP238" s="490"/>
      <c r="EQ238" s="488"/>
      <c r="ER238" s="488"/>
      <c r="ES238" s="488"/>
      <c r="ET238" s="488"/>
      <c r="EU238" s="732"/>
      <c r="EV238" s="732"/>
      <c r="EW238" s="732"/>
      <c r="EX238" s="732"/>
      <c r="EY238" s="732"/>
      <c r="EZ238" s="732"/>
      <c r="FA238" s="732"/>
      <c r="FB238" s="732"/>
      <c r="FC238" s="732"/>
      <c r="FD238" s="732"/>
    </row>
    <row r="239" spans="4:160" ht="45" hidden="1" customHeight="1">
      <c r="D239" s="1132">
        <v>18</v>
      </c>
      <c r="E239" s="1796"/>
      <c r="F239" s="1797"/>
      <c r="G239" s="1798"/>
      <c r="H239" s="1208"/>
      <c r="I239" s="1209"/>
      <c r="J239" s="1221"/>
      <c r="K239" s="1222"/>
      <c r="L239" s="1208"/>
      <c r="M239" s="1208"/>
      <c r="N239" s="1208"/>
      <c r="O239" s="1208"/>
      <c r="P239" s="1208"/>
      <c r="Q239" s="1259"/>
      <c r="R239" s="1260"/>
      <c r="S239" s="1278"/>
      <c r="T239" s="1212"/>
      <c r="U239" s="1132">
        <v>18</v>
      </c>
      <c r="V239" s="1208"/>
      <c r="W239" s="1208"/>
      <c r="X239" s="1208"/>
      <c r="Y239" s="1208"/>
      <c r="Z239" s="1208"/>
      <c r="AA239" s="1212"/>
      <c r="AB239" s="1212"/>
      <c r="AC239" s="1212"/>
      <c r="AD239" s="1212"/>
      <c r="AE239" s="1212"/>
      <c r="AF239" s="1212"/>
      <c r="AG239" s="1212"/>
      <c r="AH239" s="1212"/>
      <c r="AI239" s="1212"/>
      <c r="AJ239" s="1212"/>
      <c r="AK239" s="1212"/>
      <c r="AL239" s="1212"/>
      <c r="AM239" s="1212"/>
      <c r="AN239" s="1212"/>
      <c r="AO239" s="1212"/>
      <c r="AP239" s="1212"/>
      <c r="AQ239" s="1212"/>
      <c r="AR239" s="1212"/>
      <c r="AS239" s="1212"/>
      <c r="AT239" s="1212"/>
      <c r="AU239" s="1212"/>
      <c r="AV239" s="1212"/>
      <c r="AW239" s="1212"/>
      <c r="AX239" s="1212"/>
      <c r="AY239" s="1212"/>
      <c r="AZ239" s="1212"/>
      <c r="BA239" s="1212"/>
      <c r="BB239" s="1212"/>
      <c r="BC239" s="1212"/>
      <c r="BD239" s="1212"/>
      <c r="BE239" s="1212"/>
      <c r="BF239" s="1212"/>
      <c r="BG239" s="1212"/>
      <c r="BH239" s="1212"/>
      <c r="BI239" s="1212"/>
      <c r="BJ239" s="1212"/>
      <c r="BK239" s="1212"/>
      <c r="BL239" s="1212"/>
      <c r="BM239" s="1212"/>
      <c r="BN239" s="1212"/>
      <c r="BO239" s="1212"/>
      <c r="BP239" s="1212"/>
      <c r="BQ239" s="1212"/>
      <c r="BR239" s="1212"/>
      <c r="BS239" s="1212"/>
      <c r="BT239" s="1212"/>
      <c r="BU239" s="1212"/>
      <c r="BV239" s="1212"/>
      <c r="BW239" s="1212"/>
      <c r="BX239" s="1212"/>
      <c r="BY239" s="1212"/>
      <c r="BZ239" s="1212"/>
      <c r="CA239" s="1212"/>
      <c r="CB239" s="1212"/>
      <c r="CC239" s="1212"/>
      <c r="CD239" s="1212"/>
      <c r="CE239" s="1212"/>
      <c r="CF239" s="1212"/>
      <c r="CG239" s="1212"/>
      <c r="CH239" s="1212"/>
      <c r="CI239" s="1212"/>
      <c r="CJ239" s="1212"/>
      <c r="CK239" s="1212"/>
      <c r="CL239" s="1212"/>
      <c r="CM239" s="1212"/>
      <c r="CN239" s="1212"/>
      <c r="CO239" s="1212"/>
      <c r="CP239" s="1212"/>
      <c r="CQ239" s="1212"/>
      <c r="CR239" s="1212"/>
      <c r="CS239" s="1212"/>
      <c r="CT239" s="1212"/>
      <c r="CU239" s="1212"/>
      <c r="CV239" s="1212"/>
      <c r="CW239" s="1212"/>
      <c r="CX239" s="1212"/>
      <c r="CY239" s="1212"/>
      <c r="CZ239" s="1212"/>
      <c r="DA239" s="1212"/>
      <c r="DB239" s="1212"/>
      <c r="DC239" s="1212"/>
      <c r="DD239" s="1212"/>
      <c r="DE239" s="1212"/>
      <c r="DF239" s="1212"/>
      <c r="DG239" s="1212"/>
      <c r="DH239" s="1212"/>
      <c r="DI239" s="1212"/>
      <c r="DJ239" s="1212"/>
      <c r="DK239" s="1212"/>
      <c r="DL239" s="716"/>
      <c r="DM239" s="715">
        <f t="shared" si="158"/>
        <v>0</v>
      </c>
      <c r="DN239" s="716">
        <f t="shared" si="155"/>
        <v>0</v>
      </c>
      <c r="DO239" s="490">
        <f t="shared" si="156"/>
        <v>0</v>
      </c>
      <c r="DP239" s="716" t="e">
        <f t="array" ref="DP239">INDEX($DP$14:$DS$21,MATCH(DM239&amp;DN239&amp;DO239,$DP$14:$DP$21&amp;$DQ$14:$DQ$21&amp;$DR$14:$DR$21,0),4)</f>
        <v>#N/A</v>
      </c>
      <c r="DQ239" s="738">
        <f>COUNTIFS(H222:H241,$EQ$14,DM222:DM241,$EL$16)</f>
        <v>0</v>
      </c>
      <c r="DR239" s="738">
        <f>COUNTIFS(I222:I241,$EQ$14,DM222:DM241,$EL$16)</f>
        <v>0</v>
      </c>
      <c r="DS239" s="490"/>
      <c r="DT239" s="732"/>
      <c r="DU239" s="732"/>
      <c r="DV239" s="732"/>
      <c r="DW239" s="732"/>
      <c r="DX239" s="732"/>
      <c r="DY239" s="732"/>
      <c r="DZ239" s="732"/>
      <c r="EA239" s="732"/>
      <c r="EB239" s="732"/>
      <c r="EC239" s="732"/>
      <c r="ED239" s="732"/>
      <c r="EE239" s="732"/>
      <c r="EF239" s="732"/>
      <c r="EG239" s="732"/>
      <c r="EH239" s="732"/>
      <c r="EI239" s="732"/>
      <c r="EJ239" s="732"/>
      <c r="EK239" s="488"/>
      <c r="EL239" s="716"/>
      <c r="EM239" s="716"/>
      <c r="EN239" s="488"/>
      <c r="EO239" s="488"/>
      <c r="EP239" s="490"/>
      <c r="EQ239" s="488"/>
      <c r="ER239" s="488"/>
      <c r="ES239" s="488"/>
      <c r="ET239" s="488"/>
      <c r="EU239" s="732"/>
      <c r="EV239" s="732"/>
      <c r="EW239" s="732"/>
      <c r="EX239" s="732"/>
      <c r="EY239" s="732"/>
      <c r="EZ239" s="732"/>
      <c r="FA239" s="732"/>
      <c r="FB239" s="732"/>
      <c r="FC239" s="732"/>
      <c r="FD239" s="732"/>
    </row>
    <row r="240" spans="4:160" ht="45" hidden="1" customHeight="1">
      <c r="D240" s="1132">
        <v>19</v>
      </c>
      <c r="E240" s="1796"/>
      <c r="F240" s="1797"/>
      <c r="G240" s="1798"/>
      <c r="H240" s="1208"/>
      <c r="I240" s="1209"/>
      <c r="J240" s="1221"/>
      <c r="K240" s="1222"/>
      <c r="L240" s="1208"/>
      <c r="M240" s="1208"/>
      <c r="N240" s="1208"/>
      <c r="O240" s="1208"/>
      <c r="P240" s="1208"/>
      <c r="Q240" s="1259"/>
      <c r="R240" s="1260"/>
      <c r="S240" s="1278"/>
      <c r="T240" s="1212"/>
      <c r="U240" s="1132">
        <v>19</v>
      </c>
      <c r="V240" s="1208"/>
      <c r="W240" s="1208"/>
      <c r="X240" s="1208"/>
      <c r="Y240" s="1208"/>
      <c r="Z240" s="1208"/>
      <c r="AA240" s="1212"/>
      <c r="AB240" s="1212"/>
      <c r="AC240" s="1212"/>
      <c r="AD240" s="1212"/>
      <c r="AE240" s="1212"/>
      <c r="AF240" s="1212"/>
      <c r="AG240" s="1212"/>
      <c r="AH240" s="1212"/>
      <c r="AI240" s="1212"/>
      <c r="AJ240" s="1212"/>
      <c r="AK240" s="1212"/>
      <c r="AL240" s="1212"/>
      <c r="AM240" s="1212"/>
      <c r="AN240" s="1212"/>
      <c r="AO240" s="1212"/>
      <c r="AP240" s="1212"/>
      <c r="AQ240" s="1212"/>
      <c r="AR240" s="1212"/>
      <c r="AS240" s="1212"/>
      <c r="AT240" s="1212"/>
      <c r="AU240" s="1212"/>
      <c r="AV240" s="1212"/>
      <c r="AW240" s="1212"/>
      <c r="AX240" s="1212"/>
      <c r="AY240" s="1212"/>
      <c r="AZ240" s="1212"/>
      <c r="BA240" s="1212"/>
      <c r="BB240" s="1212"/>
      <c r="BC240" s="1212"/>
      <c r="BD240" s="1212"/>
      <c r="BE240" s="1212"/>
      <c r="BF240" s="1212"/>
      <c r="BG240" s="1212"/>
      <c r="BH240" s="1212"/>
      <c r="BI240" s="1212"/>
      <c r="BJ240" s="1212"/>
      <c r="BK240" s="1212"/>
      <c r="BL240" s="1212"/>
      <c r="BM240" s="1212"/>
      <c r="BN240" s="1212"/>
      <c r="BO240" s="1212"/>
      <c r="BP240" s="1212"/>
      <c r="BQ240" s="1212"/>
      <c r="BR240" s="1212"/>
      <c r="BS240" s="1212"/>
      <c r="BT240" s="1212"/>
      <c r="BU240" s="1212"/>
      <c r="BV240" s="1212"/>
      <c r="BW240" s="1212"/>
      <c r="BX240" s="1212"/>
      <c r="BY240" s="1212"/>
      <c r="BZ240" s="1212"/>
      <c r="CA240" s="1212"/>
      <c r="CB240" s="1212"/>
      <c r="CC240" s="1212"/>
      <c r="CD240" s="1212"/>
      <c r="CE240" s="1212"/>
      <c r="CF240" s="1212"/>
      <c r="CG240" s="1212"/>
      <c r="CH240" s="1212"/>
      <c r="CI240" s="1212"/>
      <c r="CJ240" s="1212"/>
      <c r="CK240" s="1212"/>
      <c r="CL240" s="1212"/>
      <c r="CM240" s="1212"/>
      <c r="CN240" s="1212"/>
      <c r="CO240" s="1212"/>
      <c r="CP240" s="1212"/>
      <c r="CQ240" s="1212"/>
      <c r="CR240" s="1212"/>
      <c r="CS240" s="1212"/>
      <c r="CT240" s="1212"/>
      <c r="CU240" s="1212"/>
      <c r="CV240" s="1212"/>
      <c r="CW240" s="1212"/>
      <c r="CX240" s="1212"/>
      <c r="CY240" s="1212"/>
      <c r="CZ240" s="1212"/>
      <c r="DA240" s="1212"/>
      <c r="DB240" s="1212"/>
      <c r="DC240" s="1212"/>
      <c r="DD240" s="1212"/>
      <c r="DE240" s="1212"/>
      <c r="DF240" s="1212"/>
      <c r="DG240" s="1212"/>
      <c r="DH240" s="1212"/>
      <c r="DI240" s="1212"/>
      <c r="DJ240" s="1212"/>
      <c r="DK240" s="1212"/>
      <c r="DL240" s="716"/>
      <c r="DM240" s="715">
        <f t="shared" si="158"/>
        <v>0</v>
      </c>
      <c r="DN240" s="716">
        <f t="shared" si="155"/>
        <v>0</v>
      </c>
      <c r="DO240" s="490">
        <f t="shared" si="156"/>
        <v>0</v>
      </c>
      <c r="DP240" s="716" t="e">
        <f t="array" ref="DP240">INDEX($DP$14:$DS$21,MATCH(DM240&amp;DN240&amp;DO240,$DP$14:$DP$21&amp;$DQ$14:$DQ$21&amp;$DR$14:$DR$21,0),4)</f>
        <v>#N/A</v>
      </c>
      <c r="DQ240" s="732"/>
      <c r="DR240" s="732"/>
      <c r="DS240" s="732"/>
      <c r="DT240" s="732"/>
      <c r="DU240" s="732"/>
      <c r="DV240" s="732"/>
      <c r="DW240" s="732"/>
      <c r="DX240" s="732"/>
      <c r="DY240" s="732"/>
      <c r="DZ240" s="732"/>
      <c r="EA240" s="732"/>
      <c r="EB240" s="732"/>
      <c r="EC240" s="732"/>
      <c r="ED240" s="732"/>
      <c r="EE240" s="732"/>
      <c r="EF240" s="732"/>
      <c r="EG240" s="732"/>
      <c r="EH240" s="732"/>
      <c r="EI240" s="732"/>
      <c r="EJ240" s="732"/>
      <c r="EK240" s="488"/>
      <c r="EL240" s="716"/>
      <c r="EM240" s="716"/>
      <c r="EN240" s="488"/>
      <c r="EO240" s="488"/>
      <c r="EP240" s="490"/>
      <c r="EQ240" s="488"/>
      <c r="ER240" s="488"/>
      <c r="ES240" s="488"/>
      <c r="ET240" s="488"/>
      <c r="EU240" s="732"/>
      <c r="EV240" s="732"/>
      <c r="EW240" s="732"/>
      <c r="EX240" s="732"/>
      <c r="EY240" s="732"/>
      <c r="EZ240" s="732"/>
      <c r="FA240" s="732"/>
      <c r="FB240" s="732"/>
      <c r="FC240" s="732"/>
      <c r="FD240" s="732"/>
    </row>
    <row r="241" spans="4:160" ht="45" hidden="1" customHeight="1">
      <c r="D241" s="1143">
        <v>20</v>
      </c>
      <c r="E241" s="1796"/>
      <c r="F241" s="1797"/>
      <c r="G241" s="1798"/>
      <c r="H241" s="1208"/>
      <c r="I241" s="1209"/>
      <c r="J241" s="1221"/>
      <c r="K241" s="1222"/>
      <c r="L241" s="1208"/>
      <c r="M241" s="1208"/>
      <c r="N241" s="1208"/>
      <c r="O241" s="1208"/>
      <c r="P241" s="1208"/>
      <c r="Q241" s="1259"/>
      <c r="R241" s="1260"/>
      <c r="S241" s="1280"/>
      <c r="T241" s="1212"/>
      <c r="U241" s="1143">
        <v>20</v>
      </c>
      <c r="V241" s="1208"/>
      <c r="W241" s="1208"/>
      <c r="X241" s="1208"/>
      <c r="Y241" s="1208"/>
      <c r="Z241" s="1208"/>
      <c r="AA241" s="1212"/>
      <c r="AB241" s="1212"/>
      <c r="AC241" s="1212"/>
      <c r="AD241" s="1212"/>
      <c r="AE241" s="1212"/>
      <c r="AF241" s="1212"/>
      <c r="AG241" s="1212"/>
      <c r="AH241" s="1212"/>
      <c r="AI241" s="1212"/>
      <c r="AJ241" s="1212"/>
      <c r="AK241" s="1212"/>
      <c r="AL241" s="1212"/>
      <c r="AM241" s="1212"/>
      <c r="AN241" s="1212"/>
      <c r="AO241" s="1212"/>
      <c r="AP241" s="1212"/>
      <c r="AQ241" s="1212"/>
      <c r="AR241" s="1212"/>
      <c r="AS241" s="1212"/>
      <c r="AT241" s="1212"/>
      <c r="AU241" s="1212"/>
      <c r="AV241" s="1212"/>
      <c r="AW241" s="1212"/>
      <c r="AX241" s="1212"/>
      <c r="AY241" s="1212"/>
      <c r="AZ241" s="1212"/>
      <c r="BA241" s="1212"/>
      <c r="BB241" s="1212"/>
      <c r="BC241" s="1212"/>
      <c r="BD241" s="1212"/>
      <c r="BE241" s="1212"/>
      <c r="BF241" s="1212"/>
      <c r="BG241" s="1212"/>
      <c r="BH241" s="1212"/>
      <c r="BI241" s="1212"/>
      <c r="BJ241" s="1212"/>
      <c r="BK241" s="1212"/>
      <c r="BL241" s="1212"/>
      <c r="BM241" s="1212"/>
      <c r="BN241" s="1212"/>
      <c r="BO241" s="1212"/>
      <c r="BP241" s="1212"/>
      <c r="BQ241" s="1212"/>
      <c r="BR241" s="1212"/>
      <c r="BS241" s="1212"/>
      <c r="BT241" s="1212"/>
      <c r="BU241" s="1212"/>
      <c r="BV241" s="1212"/>
      <c r="BW241" s="1212"/>
      <c r="BX241" s="1212"/>
      <c r="BY241" s="1212"/>
      <c r="BZ241" s="1212"/>
      <c r="CA241" s="1212"/>
      <c r="CB241" s="1212"/>
      <c r="CC241" s="1212"/>
      <c r="CD241" s="1212"/>
      <c r="CE241" s="1212"/>
      <c r="CF241" s="1212"/>
      <c r="CG241" s="1212"/>
      <c r="CH241" s="1212"/>
      <c r="CI241" s="1212"/>
      <c r="CJ241" s="1212"/>
      <c r="CK241" s="1212"/>
      <c r="CL241" s="1212"/>
      <c r="CM241" s="1212"/>
      <c r="CN241" s="1212"/>
      <c r="CO241" s="1212"/>
      <c r="CP241" s="1212"/>
      <c r="CQ241" s="1212"/>
      <c r="CR241" s="1212"/>
      <c r="CS241" s="1212"/>
      <c r="CT241" s="1212"/>
      <c r="CU241" s="1212"/>
      <c r="CV241" s="1212"/>
      <c r="CW241" s="1212"/>
      <c r="CX241" s="1212"/>
      <c r="CY241" s="1212"/>
      <c r="CZ241" s="1212"/>
      <c r="DA241" s="1212"/>
      <c r="DB241" s="1212"/>
      <c r="DC241" s="1212"/>
      <c r="DD241" s="1212"/>
      <c r="DE241" s="1212"/>
      <c r="DF241" s="1212"/>
      <c r="DG241" s="1212"/>
      <c r="DH241" s="1212"/>
      <c r="DI241" s="1212"/>
      <c r="DJ241" s="1212"/>
      <c r="DK241" s="1212"/>
      <c r="DL241" s="716"/>
      <c r="DM241" s="715">
        <f t="shared" si="158"/>
        <v>0</v>
      </c>
      <c r="DN241" s="716">
        <f t="shared" si="155"/>
        <v>0</v>
      </c>
      <c r="DO241" s="490">
        <f t="shared" si="156"/>
        <v>0</v>
      </c>
      <c r="DP241" s="716" t="e">
        <f t="array" ref="DP241">INDEX($DP$14:$DS$21,MATCH(DM241&amp;DN241&amp;DO241,$DP$14:$DP$21&amp;$DQ$14:$DQ$21&amp;$DR$14:$DR$21,0),4)</f>
        <v>#N/A</v>
      </c>
      <c r="DQ241" s="732"/>
      <c r="DR241" s="732"/>
      <c r="DS241" s="732"/>
      <c r="DT241" s="732"/>
      <c r="DU241" s="732"/>
      <c r="DV241" s="732"/>
      <c r="DW241" s="732"/>
      <c r="DX241" s="732"/>
      <c r="DY241" s="732"/>
      <c r="DZ241" s="732"/>
      <c r="EA241" s="732"/>
      <c r="EB241" s="732"/>
      <c r="EC241" s="732"/>
      <c r="ED241" s="732"/>
      <c r="EE241" s="732"/>
      <c r="EF241" s="732"/>
      <c r="EG241" s="732"/>
      <c r="EH241" s="732"/>
      <c r="EI241" s="732"/>
      <c r="EJ241" s="732"/>
      <c r="EK241" s="488"/>
      <c r="EL241" s="716"/>
      <c r="EM241" s="716"/>
      <c r="EN241" s="488"/>
      <c r="EO241" s="488"/>
      <c r="EP241" s="490"/>
      <c r="EQ241" s="488"/>
      <c r="ER241" s="488"/>
      <c r="ES241" s="488"/>
      <c r="ET241" s="488"/>
      <c r="EU241" s="732"/>
      <c r="EV241" s="732"/>
      <c r="EW241" s="732"/>
      <c r="EX241" s="732"/>
      <c r="EY241" s="732"/>
      <c r="EZ241" s="732"/>
      <c r="FA241" s="732"/>
      <c r="FB241" s="732"/>
      <c r="FC241" s="732"/>
      <c r="FD241" s="732"/>
    </row>
    <row r="242" spans="4:160" ht="45" hidden="1" customHeight="1">
      <c r="D242" s="1817" t="s">
        <v>343</v>
      </c>
      <c r="E242" s="1818"/>
      <c r="F242" s="1818"/>
      <c r="G242" s="1819"/>
      <c r="H242" s="1224">
        <f>COUNTIF(H222:H241,"〇")</f>
        <v>0</v>
      </c>
      <c r="I242" s="1225">
        <f>COUNTIF(I222:I241,"〇")</f>
        <v>0</v>
      </c>
      <c r="J242" s="1226"/>
      <c r="K242" s="1226"/>
      <c r="L242" s="1227"/>
      <c r="M242" s="1228"/>
      <c r="N242" s="1228"/>
      <c r="O242" s="1228"/>
      <c r="P242" s="1228"/>
      <c r="Q242" s="1712"/>
      <c r="R242" s="1713"/>
      <c r="S242" s="1714"/>
      <c r="T242" s="1074"/>
      <c r="U242" s="1176" t="s">
        <v>343</v>
      </c>
      <c r="V242" s="1227"/>
      <c r="W242" s="1228"/>
      <c r="X242" s="1228"/>
      <c r="Y242" s="1228"/>
      <c r="Z242" s="1228"/>
      <c r="AA242" s="1074"/>
      <c r="AB242" s="1074"/>
      <c r="AC242" s="1074"/>
      <c r="AD242" s="1074"/>
      <c r="AE242" s="1074"/>
      <c r="AF242" s="1074"/>
      <c r="AG242" s="1074"/>
      <c r="AH242" s="1074"/>
      <c r="AI242" s="1074"/>
      <c r="AJ242" s="1074"/>
      <c r="AK242" s="1074"/>
      <c r="AL242" s="1074"/>
      <c r="AM242" s="1074"/>
      <c r="AN242" s="1074"/>
      <c r="AO242" s="1074"/>
      <c r="AP242" s="1074"/>
      <c r="AQ242" s="1074"/>
      <c r="AR242" s="1074"/>
      <c r="AS242" s="1074"/>
      <c r="AT242" s="1074"/>
      <c r="AU242" s="1074"/>
      <c r="AV242" s="1074"/>
      <c r="AW242" s="1074"/>
      <c r="AX242" s="1074"/>
      <c r="AY242" s="1074"/>
      <c r="AZ242" s="1074"/>
      <c r="BA242" s="1074"/>
      <c r="BB242" s="1074"/>
      <c r="BC242" s="1074"/>
      <c r="BD242" s="1074"/>
      <c r="BE242" s="1074"/>
      <c r="BF242" s="1074"/>
      <c r="BG242" s="1074"/>
      <c r="BH242" s="1074"/>
      <c r="BI242" s="1074"/>
      <c r="BJ242" s="1074"/>
      <c r="BK242" s="1074"/>
      <c r="BL242" s="1074"/>
      <c r="BM242" s="1074"/>
      <c r="BN242" s="1074"/>
      <c r="BO242" s="1074"/>
      <c r="BP242" s="1074"/>
      <c r="BQ242" s="1074"/>
      <c r="BR242" s="1074"/>
      <c r="BS242" s="1074"/>
      <c r="BT242" s="1074"/>
      <c r="BU242" s="1074"/>
      <c r="BV242" s="1074"/>
      <c r="BW242" s="1074"/>
      <c r="BX242" s="1074"/>
      <c r="BY242" s="1074"/>
      <c r="BZ242" s="1074"/>
      <c r="CA242" s="1074"/>
      <c r="CB242" s="1074"/>
      <c r="CC242" s="1074"/>
      <c r="CD242" s="1074"/>
      <c r="CE242" s="1074"/>
      <c r="CF242" s="1074"/>
      <c r="CG242" s="1074"/>
      <c r="CH242" s="1074"/>
      <c r="CI242" s="1074"/>
      <c r="CJ242" s="1074"/>
      <c r="CK242" s="1074"/>
      <c r="CL242" s="1074"/>
      <c r="CM242" s="1074"/>
      <c r="CN242" s="1074"/>
      <c r="CO242" s="1074"/>
      <c r="CP242" s="1074"/>
      <c r="CQ242" s="1074"/>
      <c r="CR242" s="1074"/>
      <c r="CS242" s="1074"/>
      <c r="CT242" s="1074"/>
      <c r="CU242" s="1074"/>
      <c r="CV242" s="1074"/>
      <c r="CW242" s="1074"/>
      <c r="CX242" s="1074"/>
      <c r="CY242" s="1074"/>
      <c r="CZ242" s="1074"/>
      <c r="DA242" s="1074"/>
      <c r="DB242" s="1074"/>
      <c r="DC242" s="1074"/>
      <c r="DD242" s="1074"/>
      <c r="DE242" s="1074"/>
      <c r="DF242" s="1074"/>
      <c r="DG242" s="1074"/>
      <c r="DH242" s="1074"/>
      <c r="DI242" s="1074"/>
      <c r="DJ242" s="1074"/>
      <c r="DK242" s="1074"/>
      <c r="DL242" s="732"/>
      <c r="DM242" s="715"/>
      <c r="DN242" s="716"/>
      <c r="DO242" s="490"/>
      <c r="DP242" s="716"/>
      <c r="DQ242" s="732"/>
      <c r="DR242" s="732"/>
      <c r="DS242" s="732"/>
      <c r="DT242" s="732"/>
      <c r="DU242" s="732"/>
      <c r="DV242" s="732"/>
      <c r="DW242" s="732"/>
      <c r="DX242" s="732"/>
      <c r="DY242" s="732"/>
      <c r="DZ242" s="732"/>
      <c r="EA242" s="732"/>
      <c r="EB242" s="732"/>
      <c r="EC242" s="732"/>
      <c r="ED242" s="732"/>
      <c r="EE242" s="732"/>
      <c r="EF242" s="732"/>
      <c r="EG242" s="732"/>
      <c r="EH242" s="732"/>
      <c r="EI242" s="732"/>
      <c r="EJ242" s="732"/>
      <c r="EK242" s="731"/>
      <c r="EL242" s="716"/>
      <c r="EM242" s="716"/>
      <c r="EN242" s="488"/>
      <c r="EO242" s="488"/>
      <c r="EP242" s="490"/>
      <c r="EQ242" s="488"/>
      <c r="ER242" s="488"/>
      <c r="ES242" s="488"/>
      <c r="ET242" s="488"/>
      <c r="EU242" s="732"/>
      <c r="EV242" s="732"/>
      <c r="EW242" s="732"/>
      <c r="EX242" s="732"/>
      <c r="EY242" s="732"/>
      <c r="EZ242" s="732"/>
      <c r="FA242" s="732"/>
      <c r="FB242" s="732"/>
      <c r="FC242" s="732"/>
      <c r="FD242" s="732"/>
    </row>
    <row r="243" spans="4:160" ht="45" hidden="1" customHeight="1">
      <c r="D243" s="1155" t="s">
        <v>39</v>
      </c>
      <c r="E243" s="1229"/>
      <c r="F243" s="1230"/>
      <c r="G243" s="1230"/>
      <c r="H243" s="1820"/>
      <c r="I243" s="1821"/>
      <c r="J243" s="1822"/>
      <c r="K243" s="1823"/>
      <c r="L243" s="1231">
        <f>COUNTIF(L222:L241,"○")</f>
        <v>0</v>
      </c>
      <c r="M243" s="1232">
        <f>COUNTIF(M222:M241,"○")</f>
        <v>0</v>
      </c>
      <c r="N243" s="1232">
        <f t="shared" ref="N243:P243" si="165">COUNTIF(N222:N241,"○")</f>
        <v>0</v>
      </c>
      <c r="O243" s="1232">
        <f t="shared" si="165"/>
        <v>0</v>
      </c>
      <c r="P243" s="1232">
        <f t="shared" si="165"/>
        <v>0</v>
      </c>
      <c r="Q243" s="1719"/>
      <c r="R243" s="1720"/>
      <c r="S243" s="1721"/>
      <c r="T243" s="1233"/>
      <c r="U243" s="1155" t="s">
        <v>39</v>
      </c>
      <c r="V243" s="1231">
        <f>COUNTIF(V222:V241,"○")</f>
        <v>0</v>
      </c>
      <c r="W243" s="1232">
        <f>COUNTIF(W222:W241,"○")</f>
        <v>0</v>
      </c>
      <c r="X243" s="1232">
        <f t="shared" ref="X243:Z243" si="166">COUNTIF(X222:X241,"○")</f>
        <v>0</v>
      </c>
      <c r="Y243" s="1232">
        <f t="shared" si="166"/>
        <v>0</v>
      </c>
      <c r="Z243" s="1232">
        <f t="shared" si="166"/>
        <v>0</v>
      </c>
      <c r="AA243" s="1233"/>
      <c r="AB243" s="1233"/>
      <c r="AC243" s="1233"/>
      <c r="AD243" s="1233"/>
      <c r="AE243" s="1233"/>
      <c r="AF243" s="1233"/>
      <c r="AG243" s="1233"/>
      <c r="AH243" s="1233"/>
      <c r="AI243" s="1233"/>
      <c r="AJ243" s="1233"/>
      <c r="AK243" s="1233"/>
      <c r="AL243" s="1233"/>
      <c r="AM243" s="1233"/>
      <c r="AN243" s="1233"/>
      <c r="AO243" s="1233"/>
      <c r="AP243" s="1233"/>
      <c r="AQ243" s="1233"/>
      <c r="AR243" s="1233"/>
      <c r="AS243" s="1233"/>
      <c r="AT243" s="1233"/>
      <c r="AU243" s="1233"/>
      <c r="AV243" s="1233"/>
      <c r="AW243" s="1233"/>
      <c r="AX243" s="1233"/>
      <c r="AY243" s="1233"/>
      <c r="AZ243" s="1233"/>
      <c r="BA243" s="1233"/>
      <c r="BB243" s="1233"/>
      <c r="BC243" s="1233"/>
      <c r="BD243" s="1233"/>
      <c r="BE243" s="1233"/>
      <c r="BF243" s="1233"/>
      <c r="BG243" s="1233"/>
      <c r="BH243" s="1233"/>
      <c r="BI243" s="1233"/>
      <c r="BJ243" s="1233"/>
      <c r="BK243" s="1233"/>
      <c r="BL243" s="1233"/>
      <c r="BM243" s="1233"/>
      <c r="BN243" s="1233"/>
      <c r="BO243" s="1233"/>
      <c r="BP243" s="1233"/>
      <c r="BQ243" s="1233"/>
      <c r="BR243" s="1233"/>
      <c r="BS243" s="1233"/>
      <c r="BT243" s="1233"/>
      <c r="BU243" s="1233"/>
      <c r="BV243" s="1233"/>
      <c r="BW243" s="1233"/>
      <c r="BX243" s="1233"/>
      <c r="BY243" s="1233"/>
      <c r="BZ243" s="1233"/>
      <c r="CA243" s="1233"/>
      <c r="CB243" s="1233"/>
      <c r="CC243" s="1233"/>
      <c r="CD243" s="1233"/>
      <c r="CE243" s="1233"/>
      <c r="CF243" s="1233"/>
      <c r="CG243" s="1233"/>
      <c r="CH243" s="1233"/>
      <c r="CI243" s="1233"/>
      <c r="CJ243" s="1233"/>
      <c r="CK243" s="1233"/>
      <c r="CL243" s="1233"/>
      <c r="CM243" s="1233"/>
      <c r="CN243" s="1233"/>
      <c r="CO243" s="1233"/>
      <c r="CP243" s="1233"/>
      <c r="CQ243" s="1233"/>
      <c r="CR243" s="1233"/>
      <c r="CS243" s="1233"/>
      <c r="CT243" s="1233"/>
      <c r="CU243" s="1233"/>
      <c r="CV243" s="1233"/>
      <c r="CW243" s="1233"/>
      <c r="CX243" s="1233"/>
      <c r="CY243" s="1233"/>
      <c r="CZ243" s="1233"/>
      <c r="DA243" s="1233"/>
      <c r="DB243" s="1233"/>
      <c r="DC243" s="1233"/>
      <c r="DD243" s="1233"/>
      <c r="DE243" s="1233"/>
      <c r="DF243" s="1233"/>
      <c r="DG243" s="1233"/>
      <c r="DH243" s="1233"/>
      <c r="DI243" s="1233"/>
      <c r="DJ243" s="1233"/>
      <c r="DK243" s="1233"/>
      <c r="DL243" s="492"/>
      <c r="DM243" s="715"/>
      <c r="DN243" s="716"/>
      <c r="DO243" s="1769"/>
      <c r="DP243" s="1769"/>
      <c r="DQ243" s="1769"/>
      <c r="DR243" s="716"/>
      <c r="DS243" s="716"/>
      <c r="DT243" s="716"/>
      <c r="DU243" s="731"/>
      <c r="DV243" s="731"/>
      <c r="DW243" s="731"/>
      <c r="DX243" s="731"/>
      <c r="DY243" s="731"/>
      <c r="DZ243" s="731"/>
      <c r="EA243" s="731"/>
      <c r="EB243" s="731"/>
      <c r="EC243" s="731"/>
      <c r="ED243" s="731"/>
      <c r="EE243" s="731"/>
      <c r="EF243" s="731"/>
      <c r="EG243" s="731"/>
      <c r="EH243" s="731"/>
      <c r="EI243" s="731"/>
      <c r="EJ243" s="731"/>
      <c r="EK243" s="731"/>
      <c r="EL243" s="716"/>
      <c r="EM243" s="716"/>
      <c r="EN243" s="488"/>
      <c r="EO243" s="488"/>
      <c r="EP243" s="490"/>
      <c r="EQ243" s="488"/>
      <c r="ER243" s="488"/>
      <c r="ES243" s="488"/>
      <c r="ET243" s="488"/>
      <c r="EU243" s="732"/>
      <c r="EV243" s="732"/>
      <c r="EW243" s="732"/>
      <c r="EX243" s="732"/>
      <c r="EY243" s="732"/>
      <c r="EZ243" s="732"/>
      <c r="FA243" s="732"/>
      <c r="FB243" s="732"/>
      <c r="FC243" s="732"/>
      <c r="FD243" s="732"/>
    </row>
    <row r="244" spans="4:160" s="491" customFormat="1" ht="45" hidden="1" customHeight="1">
      <c r="D244" s="1165" t="s">
        <v>236</v>
      </c>
      <c r="E244" s="1234"/>
      <c r="F244" s="1235"/>
      <c r="G244" s="1235"/>
      <c r="H244" s="1799"/>
      <c r="I244" s="1800"/>
      <c r="J244" s="1801"/>
      <c r="K244" s="1802"/>
      <c r="L244" s="1236">
        <f>COUNTIF(L222:L241,"△")</f>
        <v>0</v>
      </c>
      <c r="M244" s="1237">
        <f>COUNTIF(M222:M241,"△")</f>
        <v>0</v>
      </c>
      <c r="N244" s="1237">
        <f t="shared" ref="N244:P244" si="167">COUNTIF(N222:N241,"△")</f>
        <v>0</v>
      </c>
      <c r="O244" s="1237">
        <f t="shared" si="167"/>
        <v>0</v>
      </c>
      <c r="P244" s="1237">
        <f t="shared" si="167"/>
        <v>0</v>
      </c>
      <c r="Q244" s="1793"/>
      <c r="R244" s="1794"/>
      <c r="S244" s="1795"/>
      <c r="T244" s="1233"/>
      <c r="U244" s="1165" t="s">
        <v>236</v>
      </c>
      <c r="V244" s="1236">
        <f>COUNTIF(V222:V241,"△")</f>
        <v>0</v>
      </c>
      <c r="W244" s="1237">
        <f>COUNTIF(W222:W241,"△")</f>
        <v>0</v>
      </c>
      <c r="X244" s="1237">
        <f t="shared" ref="X244:Z244" si="168">COUNTIF(X222:X241,"△")</f>
        <v>0</v>
      </c>
      <c r="Y244" s="1237">
        <f t="shared" si="168"/>
        <v>0</v>
      </c>
      <c r="Z244" s="1237">
        <f t="shared" si="168"/>
        <v>0</v>
      </c>
      <c r="AA244" s="1233"/>
      <c r="AB244" s="1233"/>
      <c r="AC244" s="1233"/>
      <c r="AD244" s="1233"/>
      <c r="AE244" s="1233"/>
      <c r="AF244" s="1233"/>
      <c r="AG244" s="1233"/>
      <c r="AH244" s="1233"/>
      <c r="AI244" s="1233"/>
      <c r="AJ244" s="1233"/>
      <c r="AK244" s="1233"/>
      <c r="AL244" s="1233"/>
      <c r="AM244" s="1233"/>
      <c r="AN244" s="1233"/>
      <c r="AO244" s="1233"/>
      <c r="AP244" s="1233"/>
      <c r="AQ244" s="1233"/>
      <c r="AR244" s="1233"/>
      <c r="AS244" s="1233"/>
      <c r="AT244" s="1233"/>
      <c r="AU244" s="1233"/>
      <c r="AV244" s="1233"/>
      <c r="AW244" s="1233"/>
      <c r="AX244" s="1233"/>
      <c r="AY244" s="1233"/>
      <c r="AZ244" s="1233"/>
      <c r="BA244" s="1233"/>
      <c r="BB244" s="1233"/>
      <c r="BC244" s="1233"/>
      <c r="BD244" s="1233"/>
      <c r="BE244" s="1233"/>
      <c r="BF244" s="1233"/>
      <c r="BG244" s="1233"/>
      <c r="BH244" s="1233"/>
      <c r="BI244" s="1233"/>
      <c r="BJ244" s="1233"/>
      <c r="BK244" s="1233"/>
      <c r="BL244" s="1233"/>
      <c r="BM244" s="1233"/>
      <c r="BN244" s="1233"/>
      <c r="BO244" s="1233"/>
      <c r="BP244" s="1233"/>
      <c r="BQ244" s="1233"/>
      <c r="BR244" s="1233"/>
      <c r="BS244" s="1233"/>
      <c r="BT244" s="1233"/>
      <c r="BU244" s="1233"/>
      <c r="BV244" s="1233"/>
      <c r="BW244" s="1233"/>
      <c r="BX244" s="1233"/>
      <c r="BY244" s="1233"/>
      <c r="BZ244" s="1233"/>
      <c r="CA244" s="1233"/>
      <c r="CB244" s="1233"/>
      <c r="CC244" s="1233"/>
      <c r="CD244" s="1233"/>
      <c r="CE244" s="1233"/>
      <c r="CF244" s="1233"/>
      <c r="CG244" s="1233"/>
      <c r="CH244" s="1233"/>
      <c r="CI244" s="1233"/>
      <c r="CJ244" s="1233"/>
      <c r="CK244" s="1233"/>
      <c r="CL244" s="1233"/>
      <c r="CM244" s="1233"/>
      <c r="CN244" s="1233"/>
      <c r="CO244" s="1233"/>
      <c r="CP244" s="1233"/>
      <c r="CQ244" s="1233"/>
      <c r="CR244" s="1233"/>
      <c r="CS244" s="1233"/>
      <c r="CT244" s="1233"/>
      <c r="CU244" s="1233"/>
      <c r="CV244" s="1233"/>
      <c r="CW244" s="1233"/>
      <c r="CX244" s="1233"/>
      <c r="CY244" s="1233"/>
      <c r="CZ244" s="1233"/>
      <c r="DA244" s="1233"/>
      <c r="DB244" s="1233"/>
      <c r="DC244" s="1233"/>
      <c r="DD244" s="1233"/>
      <c r="DE244" s="1233"/>
      <c r="DF244" s="1233"/>
      <c r="DG244" s="1233"/>
      <c r="DH244" s="1233"/>
      <c r="DI244" s="1233"/>
      <c r="DJ244" s="1233"/>
      <c r="DK244" s="1233"/>
      <c r="DL244" s="492"/>
      <c r="DM244" s="720"/>
      <c r="DN244" s="489"/>
      <c r="DO244" s="716"/>
      <c r="DP244" s="492"/>
      <c r="DQ244" s="492"/>
      <c r="DR244" s="492"/>
      <c r="DS244" s="492"/>
      <c r="DT244" s="492"/>
      <c r="DU244" s="761"/>
      <c r="DV244" s="761"/>
      <c r="DW244" s="761"/>
      <c r="DX244" s="761"/>
      <c r="DY244" s="761"/>
      <c r="DZ244" s="761"/>
      <c r="EA244" s="761"/>
      <c r="EB244" s="761"/>
      <c r="EC244" s="761"/>
      <c r="ED244" s="761"/>
      <c r="EE244" s="761"/>
      <c r="EF244" s="761"/>
      <c r="EG244" s="761"/>
      <c r="EH244" s="761"/>
      <c r="EI244" s="761"/>
      <c r="EJ244" s="761"/>
      <c r="EK244" s="761"/>
      <c r="EL244" s="492"/>
      <c r="EM244" s="492"/>
      <c r="EN244" s="725"/>
      <c r="EO244" s="725"/>
      <c r="EP244" s="726"/>
      <c r="EQ244" s="725"/>
      <c r="ER244" s="725"/>
      <c r="ES244" s="725"/>
      <c r="ET244" s="725"/>
      <c r="EU244" s="727"/>
      <c r="EV244" s="727"/>
      <c r="EW244" s="727"/>
      <c r="EX244" s="727"/>
      <c r="EY244" s="727"/>
      <c r="EZ244" s="727"/>
      <c r="FA244" s="727"/>
      <c r="FB244" s="727"/>
      <c r="FC244" s="727"/>
      <c r="FD244" s="727"/>
    </row>
    <row r="245" spans="4:160" ht="45" hidden="1" customHeight="1">
      <c r="E245" s="732"/>
      <c r="F245" s="732"/>
      <c r="G245" s="732"/>
      <c r="H245" s="732"/>
      <c r="I245" s="732"/>
      <c r="J245" s="732"/>
      <c r="K245" s="732"/>
      <c r="L245" s="732"/>
      <c r="M245" s="732"/>
      <c r="N245" s="732"/>
      <c r="O245" s="732"/>
      <c r="P245" s="732"/>
      <c r="T245" s="732"/>
      <c r="V245" s="732"/>
      <c r="W245" s="732"/>
      <c r="X245" s="732"/>
      <c r="Y245" s="732"/>
      <c r="Z245" s="732"/>
      <c r="AA245" s="732"/>
      <c r="AB245" s="732"/>
      <c r="AC245" s="732"/>
      <c r="AD245" s="732"/>
      <c r="AE245" s="732"/>
      <c r="AF245" s="732"/>
      <c r="AG245" s="732"/>
      <c r="AH245" s="732"/>
      <c r="AI245" s="732"/>
      <c r="AJ245" s="732"/>
      <c r="AK245" s="732"/>
      <c r="AL245" s="732"/>
      <c r="AM245" s="732"/>
      <c r="AN245" s="732"/>
      <c r="AO245" s="732"/>
      <c r="AP245" s="732"/>
      <c r="AQ245" s="732"/>
      <c r="AR245" s="732"/>
      <c r="AS245" s="732"/>
      <c r="AT245" s="732"/>
      <c r="AU245" s="732"/>
      <c r="AV245" s="732"/>
      <c r="AW245" s="732"/>
      <c r="AX245" s="732"/>
      <c r="AY245" s="732"/>
      <c r="AZ245" s="732"/>
      <c r="BA245" s="732"/>
      <c r="BB245" s="732"/>
      <c r="BC245" s="732"/>
      <c r="BD245" s="732"/>
      <c r="BE245" s="732"/>
      <c r="BF245" s="732"/>
      <c r="BG245" s="732"/>
      <c r="BH245" s="732"/>
      <c r="BI245" s="732"/>
      <c r="BJ245" s="732"/>
      <c r="BK245" s="732"/>
      <c r="BL245" s="732"/>
      <c r="BM245" s="732"/>
      <c r="BN245" s="732"/>
      <c r="BO245" s="732"/>
      <c r="BP245" s="732"/>
      <c r="BQ245" s="732"/>
      <c r="BR245" s="732"/>
      <c r="BS245" s="732"/>
      <c r="BT245" s="732"/>
      <c r="BU245" s="732"/>
      <c r="BV245" s="732"/>
      <c r="BW245" s="732"/>
      <c r="BX245" s="732"/>
      <c r="BY245" s="732"/>
      <c r="BZ245" s="732"/>
      <c r="CA245" s="732"/>
      <c r="CB245" s="732"/>
      <c r="CC245" s="732"/>
      <c r="CD245" s="732"/>
      <c r="CE245" s="732"/>
      <c r="CF245" s="732"/>
      <c r="CG245" s="732"/>
      <c r="CH245" s="732"/>
      <c r="CI245" s="732"/>
      <c r="CJ245" s="732"/>
      <c r="CK245" s="732"/>
      <c r="CL245" s="732"/>
      <c r="CM245" s="732"/>
      <c r="CN245" s="732"/>
      <c r="CO245" s="732"/>
      <c r="CP245" s="732"/>
      <c r="CQ245" s="732"/>
      <c r="CR245" s="732"/>
      <c r="CS245" s="732"/>
      <c r="CT245" s="732"/>
      <c r="CU245" s="732"/>
      <c r="CV245" s="732"/>
      <c r="CW245" s="732"/>
      <c r="CX245" s="732"/>
      <c r="CY245" s="732"/>
      <c r="CZ245" s="732"/>
      <c r="DA245" s="732"/>
      <c r="DB245" s="732"/>
      <c r="DC245" s="732"/>
      <c r="DD245" s="732"/>
      <c r="DE245" s="732"/>
      <c r="DF245" s="732"/>
      <c r="DG245" s="732"/>
      <c r="DH245" s="732"/>
      <c r="DI245" s="732"/>
      <c r="DJ245" s="732"/>
      <c r="DK245" s="732"/>
      <c r="DL245" s="732"/>
      <c r="DM245" s="715"/>
      <c r="DN245" s="488"/>
      <c r="DO245" s="490"/>
      <c r="DP245" s="490"/>
      <c r="DQ245" s="490"/>
      <c r="DR245" s="490"/>
      <c r="DS245" s="490"/>
      <c r="DT245" s="490"/>
      <c r="DU245" s="488"/>
      <c r="DV245" s="488"/>
      <c r="DW245" s="488"/>
      <c r="DX245" s="488"/>
      <c r="DY245" s="488"/>
      <c r="DZ245" s="488"/>
      <c r="EA245" s="488"/>
      <c r="EB245" s="488"/>
      <c r="EC245" s="488"/>
      <c r="ED245" s="488"/>
      <c r="EE245" s="488"/>
      <c r="EF245" s="488"/>
      <c r="EG245" s="488"/>
      <c r="EH245" s="488"/>
      <c r="EI245" s="488"/>
      <c r="EJ245" s="488"/>
      <c r="EK245" s="488"/>
      <c r="EL245" s="488"/>
      <c r="EM245" s="488"/>
      <c r="EN245" s="488"/>
      <c r="EO245" s="488"/>
      <c r="EP245" s="490"/>
      <c r="EQ245" s="488"/>
      <c r="ER245" s="488"/>
      <c r="ES245" s="488"/>
      <c r="ET245" s="488"/>
      <c r="EU245" s="732"/>
      <c r="EV245" s="732"/>
      <c r="EW245" s="732"/>
      <c r="EX245" s="732"/>
      <c r="EY245" s="732"/>
      <c r="EZ245" s="732"/>
      <c r="FA245" s="732"/>
      <c r="FB245" s="732"/>
      <c r="FC245" s="732"/>
      <c r="FD245" s="732"/>
    </row>
    <row r="246" spans="4:160" s="471" customFormat="1" ht="45" hidden="1" customHeight="1">
      <c r="D246" s="1803" t="s">
        <v>252</v>
      </c>
      <c r="E246" s="1804"/>
      <c r="F246" s="1805"/>
      <c r="G246" s="1806"/>
      <c r="H246" s="1806"/>
      <c r="I246" s="1806"/>
      <c r="J246" s="1806"/>
      <c r="K246" s="1807"/>
      <c r="L246" s="1299"/>
      <c r="M246" s="1299"/>
      <c r="N246" s="1299"/>
      <c r="O246" s="1299"/>
      <c r="P246" s="1299"/>
      <c r="Q246" s="1810" t="s">
        <v>344</v>
      </c>
      <c r="R246" s="1810"/>
      <c r="S246" s="1297"/>
      <c r="T246" s="1196"/>
      <c r="U246" s="1197" t="s">
        <v>252</v>
      </c>
      <c r="V246" s="1195"/>
      <c r="W246" s="1195"/>
      <c r="X246" s="1195"/>
      <c r="Y246" s="1195"/>
      <c r="Z246" s="1195"/>
      <c r="AA246" s="1196"/>
      <c r="AB246" s="1196"/>
      <c r="AC246" s="1196"/>
      <c r="AD246" s="1196"/>
      <c r="AE246" s="1196"/>
      <c r="AF246" s="1196"/>
      <c r="AG246" s="1196"/>
      <c r="AH246" s="1196"/>
      <c r="AI246" s="1196"/>
      <c r="AJ246" s="1196"/>
      <c r="AK246" s="1196"/>
      <c r="AL246" s="1196"/>
      <c r="AM246" s="1196"/>
      <c r="AN246" s="1196"/>
      <c r="AO246" s="1196"/>
      <c r="AP246" s="1196"/>
      <c r="AQ246" s="1196"/>
      <c r="AR246" s="1196"/>
      <c r="AS246" s="1196"/>
      <c r="AT246" s="1196"/>
      <c r="AU246" s="1196"/>
      <c r="AV246" s="1196"/>
      <c r="AW246" s="1196"/>
      <c r="AX246" s="1196"/>
      <c r="AY246" s="1196"/>
      <c r="AZ246" s="1196"/>
      <c r="BA246" s="1196"/>
      <c r="BB246" s="1196"/>
      <c r="BC246" s="1196"/>
      <c r="BD246" s="1196"/>
      <c r="BE246" s="1196"/>
      <c r="BF246" s="1196"/>
      <c r="BG246" s="1196"/>
      <c r="BH246" s="1196"/>
      <c r="BI246" s="1196"/>
      <c r="BJ246" s="1196"/>
      <c r="BK246" s="1196"/>
      <c r="BL246" s="1196"/>
      <c r="BM246" s="1196"/>
      <c r="BN246" s="1196"/>
      <c r="BO246" s="1196"/>
      <c r="BP246" s="1196"/>
      <c r="BQ246" s="1196"/>
      <c r="BR246" s="1196"/>
      <c r="BS246" s="1196"/>
      <c r="BT246" s="1196"/>
      <c r="BU246" s="1196"/>
      <c r="BV246" s="1196"/>
      <c r="BW246" s="1196"/>
      <c r="BX246" s="1196"/>
      <c r="BY246" s="1196"/>
      <c r="BZ246" s="1196"/>
      <c r="CA246" s="1196"/>
      <c r="CB246" s="1196"/>
      <c r="CC246" s="1196"/>
      <c r="CD246" s="1196"/>
      <c r="CE246" s="1196"/>
      <c r="CF246" s="1196"/>
      <c r="CG246" s="1196"/>
      <c r="CH246" s="1196"/>
      <c r="CI246" s="1196"/>
      <c r="CJ246" s="1196"/>
      <c r="CK246" s="1196"/>
      <c r="CL246" s="1196"/>
      <c r="CM246" s="1196"/>
      <c r="CN246" s="1196"/>
      <c r="CO246" s="1196"/>
      <c r="CP246" s="1196"/>
      <c r="CQ246" s="1196"/>
      <c r="CR246" s="1196"/>
      <c r="CS246" s="1196"/>
      <c r="CT246" s="1196"/>
      <c r="CU246" s="1196"/>
      <c r="CV246" s="1196"/>
      <c r="CW246" s="1196"/>
      <c r="CX246" s="1196"/>
      <c r="CY246" s="1196"/>
      <c r="CZ246" s="1196"/>
      <c r="DA246" s="1196"/>
      <c r="DB246" s="1196"/>
      <c r="DC246" s="1196"/>
      <c r="DD246" s="1196"/>
      <c r="DE246" s="1196"/>
      <c r="DF246" s="1196"/>
      <c r="DG246" s="1196"/>
      <c r="DH246" s="1196"/>
      <c r="DI246" s="1196"/>
      <c r="DJ246" s="1196"/>
      <c r="DK246" s="1196"/>
      <c r="DL246" s="714"/>
      <c r="DM246" s="715"/>
      <c r="DN246" s="488"/>
      <c r="DO246" s="490"/>
      <c r="DP246" s="716"/>
      <c r="DQ246" s="1766" t="s">
        <v>745</v>
      </c>
      <c r="DR246" s="1767"/>
      <c r="DS246" s="1767"/>
      <c r="DT246" s="1768"/>
      <c r="DU246" s="1752" t="s">
        <v>746</v>
      </c>
      <c r="DV246" s="1753"/>
      <c r="DW246" s="1753"/>
      <c r="DX246" s="1754"/>
      <c r="DY246" s="1752" t="s">
        <v>228</v>
      </c>
      <c r="DZ246" s="1753"/>
      <c r="EA246" s="1753"/>
      <c r="EB246" s="1754"/>
      <c r="EC246" s="1752" t="s">
        <v>788</v>
      </c>
      <c r="ED246" s="1753"/>
      <c r="EE246" s="1753"/>
      <c r="EF246" s="1754"/>
      <c r="EG246" s="1752" t="s">
        <v>789</v>
      </c>
      <c r="EH246" s="1753"/>
      <c r="EI246" s="1753"/>
      <c r="EJ246" s="1754"/>
      <c r="EK246" s="492"/>
      <c r="EL246" s="488"/>
      <c r="EM246" s="488"/>
      <c r="EN246" s="488"/>
      <c r="EO246" s="488"/>
      <c r="EP246" s="490"/>
      <c r="EQ246" s="488"/>
      <c r="ER246" s="716"/>
      <c r="ES246" s="716"/>
      <c r="ET246" s="716"/>
      <c r="EU246" s="717"/>
      <c r="EV246" s="717"/>
      <c r="EW246" s="718"/>
      <c r="EX246" s="718"/>
      <c r="EY246" s="718"/>
      <c r="EZ246" s="718"/>
      <c r="FA246" s="718"/>
      <c r="FB246" s="718"/>
      <c r="FC246" s="718"/>
      <c r="FD246" s="718"/>
    </row>
    <row r="247" spans="4:160" s="491" customFormat="1" ht="45" hidden="1" customHeight="1">
      <c r="D247" s="1119" t="s">
        <v>35</v>
      </c>
      <c r="E247" s="1198"/>
      <c r="F247" s="1815">
        <f>①利用!$S$8</f>
        <v>0</v>
      </c>
      <c r="G247" s="1811"/>
      <c r="H247" s="1811"/>
      <c r="I247" s="1811"/>
      <c r="J247" s="1811"/>
      <c r="K247" s="1811"/>
      <c r="L247" s="1811"/>
      <c r="M247" s="1811"/>
      <c r="N247" s="1811"/>
      <c r="O247" s="1811"/>
      <c r="P247" s="1811"/>
      <c r="Q247" s="1811"/>
      <c r="R247" s="1811"/>
      <c r="S247" s="1816"/>
      <c r="T247" s="1199"/>
      <c r="U247" s="1119" t="s">
        <v>35</v>
      </c>
      <c r="V247" s="1811"/>
      <c r="W247" s="1811"/>
      <c r="X247" s="1811"/>
      <c r="Y247" s="1811"/>
      <c r="Z247" s="1811"/>
      <c r="AA247" s="1199"/>
      <c r="AB247" s="1199"/>
      <c r="AC247" s="1199"/>
      <c r="AD247" s="1199"/>
      <c r="AE247" s="1199"/>
      <c r="AF247" s="1199"/>
      <c r="AG247" s="1199"/>
      <c r="AH247" s="1199"/>
      <c r="AI247" s="1199"/>
      <c r="AJ247" s="1199"/>
      <c r="AK247" s="1199"/>
      <c r="AL247" s="1199"/>
      <c r="AM247" s="1199"/>
      <c r="AN247" s="1199"/>
      <c r="AO247" s="1199"/>
      <c r="AP247" s="1199"/>
      <c r="AQ247" s="1199"/>
      <c r="AR247" s="1199"/>
      <c r="AS247" s="1199"/>
      <c r="AT247" s="1199"/>
      <c r="AU247" s="1199"/>
      <c r="AV247" s="1199"/>
      <c r="AW247" s="1199"/>
      <c r="AX247" s="1199"/>
      <c r="AY247" s="1199"/>
      <c r="AZ247" s="1199"/>
      <c r="BA247" s="1199"/>
      <c r="BB247" s="1199"/>
      <c r="BC247" s="1199"/>
      <c r="BD247" s="1199"/>
      <c r="BE247" s="1199"/>
      <c r="BF247" s="1199"/>
      <c r="BG247" s="1199"/>
      <c r="BH247" s="1199"/>
      <c r="BI247" s="1199"/>
      <c r="BJ247" s="1199"/>
      <c r="BK247" s="1199"/>
      <c r="BL247" s="1199"/>
      <c r="BM247" s="1199"/>
      <c r="BN247" s="1199"/>
      <c r="BO247" s="1199"/>
      <c r="BP247" s="1199"/>
      <c r="BQ247" s="1199"/>
      <c r="BR247" s="1199"/>
      <c r="BS247" s="1199"/>
      <c r="BT247" s="1199"/>
      <c r="BU247" s="1199"/>
      <c r="BV247" s="1199"/>
      <c r="BW247" s="1199"/>
      <c r="BX247" s="1199"/>
      <c r="BY247" s="1199"/>
      <c r="BZ247" s="1199"/>
      <c r="CA247" s="1199"/>
      <c r="CB247" s="1199"/>
      <c r="CC247" s="1199"/>
      <c r="CD247" s="1199"/>
      <c r="CE247" s="1199"/>
      <c r="CF247" s="1199"/>
      <c r="CG247" s="1199"/>
      <c r="CH247" s="1199"/>
      <c r="CI247" s="1199"/>
      <c r="CJ247" s="1199"/>
      <c r="CK247" s="1199"/>
      <c r="CL247" s="1199"/>
      <c r="CM247" s="1199"/>
      <c r="CN247" s="1199"/>
      <c r="CO247" s="1199"/>
      <c r="CP247" s="1199"/>
      <c r="CQ247" s="1199"/>
      <c r="CR247" s="1199"/>
      <c r="CS247" s="1199"/>
      <c r="CT247" s="1199"/>
      <c r="CU247" s="1199"/>
      <c r="CV247" s="1199"/>
      <c r="CW247" s="1199"/>
      <c r="CX247" s="1199"/>
      <c r="CY247" s="1199"/>
      <c r="CZ247" s="1199"/>
      <c r="DA247" s="1199"/>
      <c r="DB247" s="1199"/>
      <c r="DC247" s="1199"/>
      <c r="DD247" s="1199"/>
      <c r="DE247" s="1199"/>
      <c r="DF247" s="1199"/>
      <c r="DG247" s="1199"/>
      <c r="DH247" s="1199"/>
      <c r="DI247" s="1199"/>
      <c r="DJ247" s="1199"/>
      <c r="DK247" s="1199"/>
      <c r="DL247" s="489"/>
      <c r="DM247" s="720"/>
      <c r="DN247" s="492"/>
      <c r="DO247" s="716"/>
      <c r="DP247" s="490"/>
      <c r="DQ247" s="721"/>
      <c r="DR247" s="722">
        <f>COUNTIFS(L249:L268,$EP$13,DM249:DM268,$EL$14)</f>
        <v>0</v>
      </c>
      <c r="DS247" s="722">
        <f>SUM(DQ249:DS249)</f>
        <v>0</v>
      </c>
      <c r="DT247" s="723">
        <f>COUNTIFS(L249:L268,$EP$15,DM249:DM268,$EL$14)</f>
        <v>0</v>
      </c>
      <c r="DU247" s="1772">
        <f>COUNTIFS(M249:M268,$EP$13,DM249:DM268,$EL$14)</f>
        <v>0</v>
      </c>
      <c r="DV247" s="1773"/>
      <c r="DW247" s="722">
        <f>SUM(DU249:DW249)</f>
        <v>0</v>
      </c>
      <c r="DX247" s="723">
        <f>COUNTIFS(M249:M268,$EP$15,DM249:DM268,$EL$14)</f>
        <v>0</v>
      </c>
      <c r="DY247" s="1758">
        <f>COUNTIFS($N249:$N268,$EP$13,$DM249:$DM268,$EL$14)</f>
        <v>0</v>
      </c>
      <c r="DZ247" s="1759"/>
      <c r="EA247" s="656">
        <f t="shared" ref="EA247" si="169">SUM(DY249:EA249)</f>
        <v>0</v>
      </c>
      <c r="EB247" s="657">
        <f>COUNTIFS($N249:$N268,$EP$15,$DM249:$DM268,$EL$14)</f>
        <v>0</v>
      </c>
      <c r="EC247" s="1758">
        <f>COUNTIFS($O249:$O268,$EP$13,$DM249:$DM268,$EL$14)</f>
        <v>0</v>
      </c>
      <c r="ED247" s="1759"/>
      <c r="EE247" s="656">
        <f>SUM(EC249:EE249)</f>
        <v>0</v>
      </c>
      <c r="EF247" s="657">
        <f>COUNTIFS($O249:$O268,$EP$15,$DM249:$DM268,$EL$14)</f>
        <v>0</v>
      </c>
      <c r="EG247" s="1758">
        <f>COUNTIFS($P249:$P268,$EP$13,$DM249:$DM268,$EL$14)</f>
        <v>0</v>
      </c>
      <c r="EH247" s="1759"/>
      <c r="EI247" s="656">
        <f>SUM(EG249:EI249)</f>
        <v>0</v>
      </c>
      <c r="EJ247" s="657">
        <f>COUNTIFS($O249:$O268,$EP$15,$DM249:$DM268,$EL$14)</f>
        <v>0</v>
      </c>
      <c r="EK247" s="719"/>
      <c r="EL247" s="492"/>
      <c r="EM247" s="492"/>
      <c r="EN247" s="725"/>
      <c r="EO247" s="725"/>
      <c r="EP247" s="726"/>
      <c r="EQ247" s="725"/>
      <c r="ER247" s="716"/>
      <c r="ES247" s="716"/>
      <c r="ET247" s="716"/>
      <c r="EU247" s="717"/>
      <c r="EV247" s="717"/>
      <c r="EW247" s="727"/>
      <c r="EX247" s="727"/>
      <c r="EY247" s="727"/>
      <c r="EZ247" s="727"/>
      <c r="FA247" s="727"/>
      <c r="FB247" s="727"/>
      <c r="FC247" s="727"/>
      <c r="FD247" s="727"/>
    </row>
    <row r="248" spans="4:160" s="471" customFormat="1" ht="45" hidden="1" customHeight="1">
      <c r="D248" s="1200" t="s">
        <v>36</v>
      </c>
      <c r="E248" s="1201"/>
      <c r="F248" s="1202" t="s">
        <v>146</v>
      </c>
      <c r="G248" s="1203"/>
      <c r="H248" s="1204" t="s">
        <v>37</v>
      </c>
      <c r="I248" s="1205" t="s">
        <v>38</v>
      </c>
      <c r="J248" s="1808" t="s">
        <v>145</v>
      </c>
      <c r="K248" s="1809"/>
      <c r="L248" s="1206" t="s">
        <v>303</v>
      </c>
      <c r="M248" s="1206" t="s">
        <v>227</v>
      </c>
      <c r="N248" s="1207" t="s">
        <v>228</v>
      </c>
      <c r="O248" s="1207" t="s">
        <v>788</v>
      </c>
      <c r="P248" s="1207" t="s">
        <v>789</v>
      </c>
      <c r="Q248" s="1275" t="s">
        <v>751</v>
      </c>
      <c r="R248" s="1275" t="s">
        <v>366</v>
      </c>
      <c r="S248" s="1276"/>
      <c r="T248" s="716"/>
      <c r="U248" s="1200" t="s">
        <v>36</v>
      </c>
      <c r="V248" s="1206" t="s">
        <v>303</v>
      </c>
      <c r="W248" s="1206" t="s">
        <v>227</v>
      </c>
      <c r="X248" s="1207" t="s">
        <v>228</v>
      </c>
      <c r="Y248" s="1207" t="s">
        <v>788</v>
      </c>
      <c r="Z248" s="1207" t="s">
        <v>789</v>
      </c>
      <c r="AA248" s="716"/>
      <c r="AB248" s="716"/>
      <c r="AC248" s="716"/>
      <c r="AD248" s="716"/>
      <c r="AE248" s="716"/>
      <c r="AF248" s="716"/>
      <c r="AG248" s="716"/>
      <c r="AH248" s="716"/>
      <c r="AI248" s="716"/>
      <c r="AJ248" s="716"/>
      <c r="AK248" s="716"/>
      <c r="AL248" s="716"/>
      <c r="AM248" s="716"/>
      <c r="AN248" s="716"/>
      <c r="AO248" s="716"/>
      <c r="AP248" s="716"/>
      <c r="AQ248" s="716"/>
      <c r="AR248" s="716"/>
      <c r="AS248" s="716"/>
      <c r="AT248" s="716"/>
      <c r="AU248" s="716"/>
      <c r="AV248" s="716"/>
      <c r="AW248" s="716"/>
      <c r="AX248" s="716"/>
      <c r="AY248" s="716"/>
      <c r="AZ248" s="716"/>
      <c r="BA248" s="716"/>
      <c r="BB248" s="716"/>
      <c r="BC248" s="716"/>
      <c r="BD248" s="716"/>
      <c r="BE248" s="716"/>
      <c r="BF248" s="716"/>
      <c r="BG248" s="716"/>
      <c r="BH248" s="716"/>
      <c r="BI248" s="716"/>
      <c r="BJ248" s="716"/>
      <c r="BK248" s="716"/>
      <c r="BL248" s="716"/>
      <c r="BM248" s="716"/>
      <c r="BN248" s="716"/>
      <c r="BO248" s="716"/>
      <c r="BP248" s="716"/>
      <c r="BQ248" s="716"/>
      <c r="BR248" s="716"/>
      <c r="BS248" s="716"/>
      <c r="BT248" s="716"/>
      <c r="BU248" s="716"/>
      <c r="BV248" s="716"/>
      <c r="BW248" s="716"/>
      <c r="BX248" s="716"/>
      <c r="BY248" s="716"/>
      <c r="BZ248" s="716"/>
      <c r="CA248" s="716"/>
      <c r="CB248" s="716"/>
      <c r="CC248" s="716"/>
      <c r="CD248" s="716"/>
      <c r="CE248" s="716"/>
      <c r="CF248" s="716"/>
      <c r="CG248" s="716"/>
      <c r="CH248" s="716"/>
      <c r="CI248" s="716"/>
      <c r="CJ248" s="716"/>
      <c r="CK248" s="716"/>
      <c r="CL248" s="716"/>
      <c r="CM248" s="716"/>
      <c r="CN248" s="716"/>
      <c r="CO248" s="716"/>
      <c r="CP248" s="716"/>
      <c r="CQ248" s="716"/>
      <c r="CR248" s="716"/>
      <c r="CS248" s="716"/>
      <c r="CT248" s="716"/>
      <c r="CU248" s="716"/>
      <c r="CV248" s="716"/>
      <c r="CW248" s="716"/>
      <c r="CX248" s="716"/>
      <c r="CY248" s="716"/>
      <c r="CZ248" s="716"/>
      <c r="DA248" s="716"/>
      <c r="DB248" s="716"/>
      <c r="DC248" s="716"/>
      <c r="DD248" s="716"/>
      <c r="DE248" s="716"/>
      <c r="DF248" s="716"/>
      <c r="DG248" s="716"/>
      <c r="DH248" s="716"/>
      <c r="DI248" s="716"/>
      <c r="DJ248" s="716"/>
      <c r="DK248" s="716"/>
      <c r="DL248" s="716"/>
      <c r="DM248" s="715"/>
      <c r="DN248" s="719"/>
      <c r="DO248" s="490"/>
      <c r="DP248" s="492"/>
      <c r="DQ248" s="728" t="s">
        <v>362</v>
      </c>
      <c r="DR248" s="729" t="s">
        <v>361</v>
      </c>
      <c r="DS248" s="716" t="s">
        <v>350</v>
      </c>
      <c r="DT248" s="730" t="s">
        <v>363</v>
      </c>
      <c r="DU248" s="728" t="s">
        <v>362</v>
      </c>
      <c r="DV248" s="729" t="s">
        <v>361</v>
      </c>
      <c r="DW248" s="716" t="s">
        <v>350</v>
      </c>
      <c r="DX248" s="730" t="s">
        <v>363</v>
      </c>
      <c r="DY248" s="792" t="s">
        <v>362</v>
      </c>
      <c r="DZ248" s="793" t="s">
        <v>361</v>
      </c>
      <c r="EA248" s="794" t="s">
        <v>350</v>
      </c>
      <c r="EB248" s="795" t="s">
        <v>363</v>
      </c>
      <c r="EC248" s="792" t="s">
        <v>362</v>
      </c>
      <c r="ED248" s="793" t="s">
        <v>361</v>
      </c>
      <c r="EE248" s="794" t="s">
        <v>350</v>
      </c>
      <c r="EF248" s="795" t="s">
        <v>363</v>
      </c>
      <c r="EG248" s="792" t="s">
        <v>362</v>
      </c>
      <c r="EH248" s="793" t="s">
        <v>361</v>
      </c>
      <c r="EI248" s="794" t="s">
        <v>350</v>
      </c>
      <c r="EJ248" s="795" t="s">
        <v>363</v>
      </c>
      <c r="EK248" s="719"/>
      <c r="EL248" s="720" t="s">
        <v>325</v>
      </c>
      <c r="EM248" s="488"/>
      <c r="EN248" s="731">
        <f>COUNTIFS(J248:J268,$EL$20,K248:K268,"&lt;5",H248:H268,$EP$14)</f>
        <v>0</v>
      </c>
      <c r="EO248" s="731">
        <f>COUNTIFS(J248:J268,$EL$20,K248:K268,"&lt;5",I248:I268,$DS$14)</f>
        <v>0</v>
      </c>
      <c r="EP248" s="490"/>
      <c r="EQ248" s="488"/>
      <c r="ER248" s="716"/>
      <c r="ES248" s="716"/>
      <c r="ET248" s="731"/>
      <c r="EU248" s="717"/>
      <c r="EV248" s="718"/>
      <c r="EW248" s="718"/>
      <c r="EX248" s="718"/>
      <c r="EY248" s="718"/>
      <c r="EZ248" s="718"/>
      <c r="FA248" s="718"/>
      <c r="FB248" s="718"/>
      <c r="FC248" s="718"/>
      <c r="FD248" s="718"/>
    </row>
    <row r="249" spans="4:160" s="471" customFormat="1" ht="45" hidden="1" customHeight="1">
      <c r="D249" s="1127">
        <v>1</v>
      </c>
      <c r="E249" s="1796"/>
      <c r="F249" s="1797"/>
      <c r="G249" s="1798"/>
      <c r="H249" s="1208"/>
      <c r="I249" s="1209"/>
      <c r="J249" s="1210"/>
      <c r="K249" s="1211"/>
      <c r="L249" s="1208"/>
      <c r="M249" s="1208"/>
      <c r="N249" s="1208"/>
      <c r="O249" s="1208"/>
      <c r="P249" s="1208"/>
      <c r="Q249" s="1259"/>
      <c r="R249" s="1260"/>
      <c r="S249" s="1277"/>
      <c r="T249" s="1212"/>
      <c r="U249" s="1127">
        <v>1</v>
      </c>
      <c r="V249" s="1208"/>
      <c r="W249" s="1208"/>
      <c r="X249" s="1208"/>
      <c r="Y249" s="1208"/>
      <c r="Z249" s="1208"/>
      <c r="AA249" s="1212"/>
      <c r="AB249" s="1212"/>
      <c r="AC249" s="1212"/>
      <c r="AD249" s="1212"/>
      <c r="AE249" s="1212"/>
      <c r="AF249" s="1212"/>
      <c r="AG249" s="1212"/>
      <c r="AH249" s="1212"/>
      <c r="AI249" s="1212"/>
      <c r="AJ249" s="1212"/>
      <c r="AK249" s="1212"/>
      <c r="AL249" s="1212"/>
      <c r="AM249" s="1212"/>
      <c r="AN249" s="1212"/>
      <c r="AO249" s="1212"/>
      <c r="AP249" s="1212"/>
      <c r="AQ249" s="1212"/>
      <c r="AR249" s="1212"/>
      <c r="AS249" s="1212"/>
      <c r="AT249" s="1212"/>
      <c r="AU249" s="1212"/>
      <c r="AV249" s="1212"/>
      <c r="AW249" s="1212"/>
      <c r="AX249" s="1212"/>
      <c r="AY249" s="1212"/>
      <c r="AZ249" s="1212"/>
      <c r="BA249" s="1212"/>
      <c r="BB249" s="1212"/>
      <c r="BC249" s="1212"/>
      <c r="BD249" s="1212"/>
      <c r="BE249" s="1212"/>
      <c r="BF249" s="1212"/>
      <c r="BG249" s="1212"/>
      <c r="BH249" s="1212"/>
      <c r="BI249" s="1212"/>
      <c r="BJ249" s="1212"/>
      <c r="BK249" s="1212"/>
      <c r="BL249" s="1212"/>
      <c r="BM249" s="1212"/>
      <c r="BN249" s="1212"/>
      <c r="BO249" s="1212"/>
      <c r="BP249" s="1212"/>
      <c r="BQ249" s="1212"/>
      <c r="BR249" s="1212"/>
      <c r="BS249" s="1212"/>
      <c r="BT249" s="1212"/>
      <c r="BU249" s="1212"/>
      <c r="BV249" s="1212"/>
      <c r="BW249" s="1212"/>
      <c r="BX249" s="1212"/>
      <c r="BY249" s="1212"/>
      <c r="BZ249" s="1212"/>
      <c r="CA249" s="1212"/>
      <c r="CB249" s="1212"/>
      <c r="CC249" s="1212"/>
      <c r="CD249" s="1212"/>
      <c r="CE249" s="1212"/>
      <c r="CF249" s="1212"/>
      <c r="CG249" s="1212"/>
      <c r="CH249" s="1212"/>
      <c r="CI249" s="1212"/>
      <c r="CJ249" s="1212"/>
      <c r="CK249" s="1212"/>
      <c r="CL249" s="1212"/>
      <c r="CM249" s="1212"/>
      <c r="CN249" s="1212"/>
      <c r="CO249" s="1212"/>
      <c r="CP249" s="1212"/>
      <c r="CQ249" s="1212"/>
      <c r="CR249" s="1212"/>
      <c r="CS249" s="1212"/>
      <c r="CT249" s="1212"/>
      <c r="CU249" s="1212"/>
      <c r="CV249" s="1212"/>
      <c r="CW249" s="1212"/>
      <c r="CX249" s="1212"/>
      <c r="CY249" s="1212"/>
      <c r="CZ249" s="1212"/>
      <c r="DA249" s="1212"/>
      <c r="DB249" s="1212"/>
      <c r="DC249" s="1212"/>
      <c r="DD249" s="1212"/>
      <c r="DE249" s="1212"/>
      <c r="DF249" s="1212"/>
      <c r="DG249" s="1212"/>
      <c r="DH249" s="1212"/>
      <c r="DI249" s="1212"/>
      <c r="DJ249" s="1212"/>
      <c r="DK249" s="1212"/>
      <c r="DL249" s="716"/>
      <c r="DM249" s="715">
        <f>$F$246</f>
        <v>0</v>
      </c>
      <c r="DN249" s="716">
        <f t="shared" ref="DN249:DN268" si="170">H249</f>
        <v>0</v>
      </c>
      <c r="DO249" s="490">
        <f t="shared" ref="DO249:DO268" si="171">I249</f>
        <v>0</v>
      </c>
      <c r="DP249" s="716" t="e">
        <f t="array" ref="DP249">INDEX($DP$14:$DS$21,MATCH(DM249&amp;DN249&amp;DO249,$DP$14:$DP$21&amp;$DQ$14:$DQ$21&amp;$DR$14:$DR$21,0),4)</f>
        <v>#N/A</v>
      </c>
      <c r="DQ249" s="724">
        <f>COUNTIFS(L249:L268,$EP$13,DM249:DM268,$EL$14,Q249:Q268,$ER$7)-DQ250-DQ251</f>
        <v>0</v>
      </c>
      <c r="DR249" s="722">
        <f>COUNTIFS(L249:L268,$EP$13,DM249:DM268,$EL$14)-DQ249-DQ250-DR250-DR251-DQ251</f>
        <v>0</v>
      </c>
      <c r="DS249" s="722">
        <f>COUNTIFS(L249:L268,$EP$15,DM249:DM268,$EL$14,Q249:Q268,$ER$7)-DS250-DS251</f>
        <v>0</v>
      </c>
      <c r="DT249" s="723">
        <f>DT247-DS250-DS251-DS249-DT250-DT251</f>
        <v>0</v>
      </c>
      <c r="DU249" s="724">
        <f>COUNTIFS(M249:M268,$EP$13,DM249:DM268,$EL$14,Q249:Q268,$ER$7)-DU250-DU251</f>
        <v>0</v>
      </c>
      <c r="DV249" s="722">
        <f>COUNTIFS(M249:M268,$EP$13,DM249:DM268,$EL$14)-DU249-DU250-DU251-DV251-DV250</f>
        <v>0</v>
      </c>
      <c r="DW249" s="722">
        <f>COUNTIFS(M249:M268,$EP$15,DM249:DM268,$EL$14,Q249:Q268,$ER$7)-DW250-DW251</f>
        <v>0</v>
      </c>
      <c r="DX249" s="723">
        <f>DX247-DW250-DW251-DW249-DX250-DX251</f>
        <v>0</v>
      </c>
      <c r="DY249" s="658">
        <f>COUNTIFS($N249:$N268,$EP$13,$DM249:$DM268,$EL$14,$Q249:$Q268,$ER$7)-DY250-DY251</f>
        <v>0</v>
      </c>
      <c r="DZ249" s="487">
        <f>COUNTIFS($N249:$N268,$EP$13,$DM249:$DM268,$EL$14)-DY249-DY250-DY251-DZ251-DZ250</f>
        <v>0</v>
      </c>
      <c r="EA249" s="487">
        <f>COUNTIFS($N249:$N268,$EP$15,$DM249:$DM268,$EL$14,$Q249:$Q268,$ER$7)-EA250-EA251</f>
        <v>0</v>
      </c>
      <c r="EB249" s="659">
        <f t="shared" ref="EB249" si="172">EB247-EA250-EA251-EA249-EB250-EB251</f>
        <v>0</v>
      </c>
      <c r="EC249" s="658">
        <f>COUNTIFS($O249:$O268,$EP$13,$DM249:$DM268,$EL$14,$Q249:$Q268,$ER$7)-EC250-EC251</f>
        <v>0</v>
      </c>
      <c r="ED249" s="487">
        <f>COUNTIFS($O249:$O268,$EP$13,$DM249:$DM268,$EL$14)-EC249-EC250-EC251-ED251-ED250</f>
        <v>0</v>
      </c>
      <c r="EE249" s="487">
        <f>COUNTIFS($O249:$O268,$EP$15,$DM249:$DM268,$EL$14,$Q249:$Q268,$ER$7)-EE250-EE251</f>
        <v>0</v>
      </c>
      <c r="EF249" s="659">
        <f>EF247-EE250-EE251-EE249-EF250-EF251</f>
        <v>0</v>
      </c>
      <c r="EG249" s="658">
        <f>COUNTIFS($P249:$P268,$EP$13,$DM249:$DM268,$EL$14,$Q249:$Q268,$ER$7)-EG250-EG251</f>
        <v>0</v>
      </c>
      <c r="EH249" s="487">
        <f>COUNTIFS($P249:$P268,$EP$13,$DM249:$DM268,$EL$14)-EG249-EG250-EG251-EH251-EH250</f>
        <v>0</v>
      </c>
      <c r="EI249" s="487">
        <f>COUNTIFS($P249:$P268,$EP$15,$DM249:$DM268,$EL$14,$Q249:$Q268,$ER$7)-EI250-EI251</f>
        <v>0</v>
      </c>
      <c r="EJ249" s="659">
        <f>EJ247-EI250-EI251-EI249-EJ250-EJ251</f>
        <v>0</v>
      </c>
      <c r="EK249" s="719"/>
      <c r="EL249" s="720" t="s">
        <v>326</v>
      </c>
      <c r="EM249" s="488"/>
      <c r="EN249" s="731">
        <f>COUNTIFS(J249:J268,$EL$20,K249:K268,"&gt;4",H249:H268,$EP$14)</f>
        <v>0</v>
      </c>
      <c r="EO249" s="731">
        <f>COUNTIFS(J249:J268,$EL$20,K249:K268,"&gt;4",I249:I268,$DS$14)</f>
        <v>0</v>
      </c>
      <c r="EP249" s="490"/>
      <c r="EQ249" s="488"/>
      <c r="ER249" s="488"/>
      <c r="ES249" s="488"/>
      <c r="ET249" s="488"/>
      <c r="EU249" s="718"/>
      <c r="EV249" s="718"/>
      <c r="EW249" s="718"/>
      <c r="EX249" s="718"/>
      <c r="EY249" s="718"/>
      <c r="EZ249" s="718"/>
      <c r="FA249" s="718"/>
      <c r="FB249" s="718"/>
      <c r="FC249" s="718"/>
      <c r="FD249" s="718"/>
    </row>
    <row r="250" spans="4:160" ht="45" hidden="1" customHeight="1">
      <c r="D250" s="1132">
        <v>2</v>
      </c>
      <c r="E250" s="1796"/>
      <c r="F250" s="1797"/>
      <c r="G250" s="1798"/>
      <c r="H250" s="1208"/>
      <c r="I250" s="1209"/>
      <c r="J250" s="1210"/>
      <c r="K250" s="1211"/>
      <c r="L250" s="1208"/>
      <c r="M250" s="1208"/>
      <c r="N250" s="1208"/>
      <c r="O250" s="1208"/>
      <c r="P250" s="1208"/>
      <c r="Q250" s="1259"/>
      <c r="R250" s="1260"/>
      <c r="S250" s="1278"/>
      <c r="T250" s="1212"/>
      <c r="U250" s="1132">
        <v>2</v>
      </c>
      <c r="V250" s="1208"/>
      <c r="W250" s="1208"/>
      <c r="X250" s="1208"/>
      <c r="Y250" s="1208"/>
      <c r="Z250" s="1208"/>
      <c r="AA250" s="1212"/>
      <c r="AB250" s="1212"/>
      <c r="AC250" s="1212"/>
      <c r="AD250" s="1212"/>
      <c r="AE250" s="1212"/>
      <c r="AF250" s="1212"/>
      <c r="AG250" s="1212"/>
      <c r="AH250" s="1212"/>
      <c r="AI250" s="1212"/>
      <c r="AJ250" s="1212"/>
      <c r="AK250" s="1212"/>
      <c r="AL250" s="1212"/>
      <c r="AM250" s="1212"/>
      <c r="AN250" s="1212"/>
      <c r="AO250" s="1212"/>
      <c r="AP250" s="1212"/>
      <c r="AQ250" s="1212"/>
      <c r="AR250" s="1212"/>
      <c r="AS250" s="1212"/>
      <c r="AT250" s="1212"/>
      <c r="AU250" s="1212"/>
      <c r="AV250" s="1212"/>
      <c r="AW250" s="1212"/>
      <c r="AX250" s="1212"/>
      <c r="AY250" s="1212"/>
      <c r="AZ250" s="1212"/>
      <c r="BA250" s="1212"/>
      <c r="BB250" s="1212"/>
      <c r="BC250" s="1212"/>
      <c r="BD250" s="1212"/>
      <c r="BE250" s="1212"/>
      <c r="BF250" s="1212"/>
      <c r="BG250" s="1212"/>
      <c r="BH250" s="1212"/>
      <c r="BI250" s="1212"/>
      <c r="BJ250" s="1212"/>
      <c r="BK250" s="1212"/>
      <c r="BL250" s="1212"/>
      <c r="BM250" s="1212"/>
      <c r="BN250" s="1212"/>
      <c r="BO250" s="1212"/>
      <c r="BP250" s="1212"/>
      <c r="BQ250" s="1212"/>
      <c r="BR250" s="1212"/>
      <c r="BS250" s="1212"/>
      <c r="BT250" s="1212"/>
      <c r="BU250" s="1212"/>
      <c r="BV250" s="1212"/>
      <c r="BW250" s="1212"/>
      <c r="BX250" s="1212"/>
      <c r="BY250" s="1212"/>
      <c r="BZ250" s="1212"/>
      <c r="CA250" s="1212"/>
      <c r="CB250" s="1212"/>
      <c r="CC250" s="1212"/>
      <c r="CD250" s="1212"/>
      <c r="CE250" s="1212"/>
      <c r="CF250" s="1212"/>
      <c r="CG250" s="1212"/>
      <c r="CH250" s="1212"/>
      <c r="CI250" s="1212"/>
      <c r="CJ250" s="1212"/>
      <c r="CK250" s="1212"/>
      <c r="CL250" s="1212"/>
      <c r="CM250" s="1212"/>
      <c r="CN250" s="1212"/>
      <c r="CO250" s="1212"/>
      <c r="CP250" s="1212"/>
      <c r="CQ250" s="1212"/>
      <c r="CR250" s="1212"/>
      <c r="CS250" s="1212"/>
      <c r="CT250" s="1212"/>
      <c r="CU250" s="1212"/>
      <c r="CV250" s="1212"/>
      <c r="CW250" s="1212"/>
      <c r="CX250" s="1212"/>
      <c r="CY250" s="1212"/>
      <c r="CZ250" s="1212"/>
      <c r="DA250" s="1212"/>
      <c r="DB250" s="1212"/>
      <c r="DC250" s="1212"/>
      <c r="DD250" s="1212"/>
      <c r="DE250" s="1212"/>
      <c r="DF250" s="1212"/>
      <c r="DG250" s="1212"/>
      <c r="DH250" s="1212"/>
      <c r="DI250" s="1212"/>
      <c r="DJ250" s="1212"/>
      <c r="DK250" s="1212"/>
      <c r="DL250" s="716"/>
      <c r="DM250" s="715">
        <f t="shared" ref="DM250:DM268" si="173">$F$246</f>
        <v>0</v>
      </c>
      <c r="DN250" s="716">
        <f t="shared" si="170"/>
        <v>0</v>
      </c>
      <c r="DO250" s="490">
        <f t="shared" si="171"/>
        <v>0</v>
      </c>
      <c r="DP250" s="716" t="e">
        <f t="array" ref="DP250">INDEX($DP$14:$DS$21,MATCH(DM250&amp;DN250&amp;DO250,$DP$14:$DP$21&amp;$DQ$14:$DQ$21&amp;$DR$14:$DR$21,0),4)</f>
        <v>#N/A</v>
      </c>
      <c r="DQ250" s="1213">
        <f>COUNTIFS(L249:L268,$EO$13,DM249:DM268,$EL$14,R249:R268,$EP$7,Q249:Q268,$ER$7)</f>
        <v>0</v>
      </c>
      <c r="DR250" s="1214">
        <f>COUNTIFS(L249:L268,$EP$13,DM249:DM268,$EL$14,R249:R268,$EP$7)-DQ250</f>
        <v>0</v>
      </c>
      <c r="DS250" s="1214">
        <f>COUNTIFS(L249:L268,$EO$14,DM249:DM268,$EL$14,R249:R268,$EP$7,Q249:Q268,$ER$7)</f>
        <v>0</v>
      </c>
      <c r="DT250" s="1215">
        <f>COUNTIFS(L249:L268,$EO$14,DM249:DM268,$EL$14,R249:R268,$EP$7)-DS250</f>
        <v>0</v>
      </c>
      <c r="DU250" s="1213">
        <f>COUNTIFS(M249:M268,$EP$13,DM249:DM268,$EL$14,R249:R268,$EP$7,Q249:Q268,$ER$7)</f>
        <v>0</v>
      </c>
      <c r="DV250" s="1214">
        <f>COUNTIFS(M249:M268,$EP$13,DM249:DM268,$EL$14,R249:R268,$EP$7)-DU250</f>
        <v>0</v>
      </c>
      <c r="DW250" s="1214">
        <f>COUNTIFS(M249:M268,$EO$14,DM249:DM268,$EL$14,R249:R268,$EP$7,Q249:Q268,$ER$7)</f>
        <v>0</v>
      </c>
      <c r="DX250" s="1215">
        <f>COUNTIFS(M249:M268,$EO$14,DM249:DM268,$EL$14,R249:R268,$EP$7)-DW250</f>
        <v>0</v>
      </c>
      <c r="DY250" s="1216">
        <f>COUNTIFS($N249:$N268,$EP$13,$DM249:$DM268,$EL$14,$R249:$R268,$EP$7,$Q249:$Q268,$ER$7)</f>
        <v>0</v>
      </c>
      <c r="DZ250" s="1217">
        <f>COUNTIFS($N249:$N268,$EP$13,$DM249:$DM268,$EL$14,$R249:$R268,$EP$7)-DY250</f>
        <v>0</v>
      </c>
      <c r="EA250" s="1217">
        <f>COUNTIFS($N249:$N268,$EO$14,$DM249:$DM268,$EL$14,$R249:$R268,$EP$7,$Q249:$Q268,$ER$7)</f>
        <v>0</v>
      </c>
      <c r="EB250" s="1218">
        <f>COUNTIFS($N249:$N268,$EO$14,$DM249:$DM268,$EL$14,$R249:$R268,$EP$7)-EA250</f>
        <v>0</v>
      </c>
      <c r="EC250" s="1216">
        <f>COUNTIFS($O249:$O268,$EP$13,$DM249:$DM268,$EL$14,$R249:$R268,$EP$7,$Q249:$Q268,$ER$7)</f>
        <v>0</v>
      </c>
      <c r="ED250" s="1217">
        <f>COUNTIFS($O249:$O268,$EP$13,$DM249:$DM268,$EL$14,$R249:$R268,$EP$7)-EC250</f>
        <v>0</v>
      </c>
      <c r="EE250" s="1217">
        <f>COUNTIFS($O249:$O268,$EO$14,$DM249:$DM268,$EL$14,$R249:$R268,$EP$7,$Q249:$Q268,$ER$7)</f>
        <v>0</v>
      </c>
      <c r="EF250" s="1218">
        <f>COUNTIFS($O249:$O268,$EO$14,$DM249:$DM268,$EL$14,$R249:$R268,$EP$7)-EE250</f>
        <v>0</v>
      </c>
      <c r="EG250" s="1216">
        <f>COUNTIFS($P249:$P268,$EP$13,$DM249:$DM268,$EL$14,$R249:$R268,$EP$7,$Q249:$Q268,$ER$7)</f>
        <v>0</v>
      </c>
      <c r="EH250" s="1217">
        <f>COUNTIFS($P249:$P268,$EP$13,$DM249:$DM268,$EL$14,$R249:$R268,$EP$7)-EG250</f>
        <v>0</v>
      </c>
      <c r="EI250" s="1217">
        <f>COUNTIFS($P249:$P268,$EO$14,$DM249:$DM268,$EL$14,$R249:$R268,$EP$7,$Q249:$Q268,$ER$7)</f>
        <v>0</v>
      </c>
      <c r="EJ250" s="1218">
        <f>COUNTIFS($P249:$P268,$EO$14,$DM249:$DM268,$EL$14,$R249:$R268,$EP$7)-EI250</f>
        <v>0</v>
      </c>
      <c r="EK250" s="719" t="s">
        <v>749</v>
      </c>
      <c r="EL250" s="716"/>
      <c r="EM250" s="488"/>
      <c r="EN250" s="731">
        <f>COUNTIFS(J249:J268,$EL$21,K249:K268,"&lt;5",H249:H268,$DS$14)</f>
        <v>0</v>
      </c>
      <c r="EO250" s="731">
        <f>COUNTIFS(J249:J268,$EL$21,K249:K268,"&lt;5",I249:I268,$DS$14)</f>
        <v>0</v>
      </c>
      <c r="EP250" s="490"/>
      <c r="EQ250" s="488"/>
      <c r="ER250" s="488"/>
      <c r="ES250" s="488"/>
      <c r="ET250" s="488"/>
      <c r="EU250" s="732"/>
      <c r="EV250" s="732"/>
      <c r="EW250" s="732"/>
      <c r="EX250" s="732"/>
      <c r="EY250" s="732"/>
      <c r="EZ250" s="732"/>
      <c r="FA250" s="732"/>
      <c r="FB250" s="732"/>
      <c r="FC250" s="732"/>
      <c r="FD250" s="732"/>
    </row>
    <row r="251" spans="4:160" ht="45" hidden="1" customHeight="1">
      <c r="D251" s="1132">
        <v>3</v>
      </c>
      <c r="E251" s="1796"/>
      <c r="F251" s="1797"/>
      <c r="G251" s="1798"/>
      <c r="H251" s="1208"/>
      <c r="I251" s="1209"/>
      <c r="J251" s="1210"/>
      <c r="K251" s="1211"/>
      <c r="L251" s="1208"/>
      <c r="M251" s="1208"/>
      <c r="N251" s="1208"/>
      <c r="O251" s="1208"/>
      <c r="P251" s="1208"/>
      <c r="Q251" s="1259"/>
      <c r="R251" s="1260"/>
      <c r="S251" s="1278"/>
      <c r="T251" s="1212"/>
      <c r="U251" s="1132">
        <v>3</v>
      </c>
      <c r="V251" s="1208"/>
      <c r="W251" s="1208"/>
      <c r="X251" s="1208"/>
      <c r="Y251" s="1208"/>
      <c r="Z251" s="1208"/>
      <c r="AA251" s="1212"/>
      <c r="AB251" s="1212"/>
      <c r="AC251" s="1212"/>
      <c r="AD251" s="1212"/>
      <c r="AE251" s="1212"/>
      <c r="AF251" s="1212"/>
      <c r="AG251" s="1212"/>
      <c r="AH251" s="1212"/>
      <c r="AI251" s="1212"/>
      <c r="AJ251" s="1212"/>
      <c r="AK251" s="1212"/>
      <c r="AL251" s="1212"/>
      <c r="AM251" s="1212"/>
      <c r="AN251" s="1212"/>
      <c r="AO251" s="1212"/>
      <c r="AP251" s="1212"/>
      <c r="AQ251" s="1212"/>
      <c r="AR251" s="1212"/>
      <c r="AS251" s="1212"/>
      <c r="AT251" s="1212"/>
      <c r="AU251" s="1212"/>
      <c r="AV251" s="1212"/>
      <c r="AW251" s="1212"/>
      <c r="AX251" s="1212"/>
      <c r="AY251" s="1212"/>
      <c r="AZ251" s="1212"/>
      <c r="BA251" s="1212"/>
      <c r="BB251" s="1212"/>
      <c r="BC251" s="1212"/>
      <c r="BD251" s="1212"/>
      <c r="BE251" s="1212"/>
      <c r="BF251" s="1212"/>
      <c r="BG251" s="1212"/>
      <c r="BH251" s="1212"/>
      <c r="BI251" s="1212"/>
      <c r="BJ251" s="1212"/>
      <c r="BK251" s="1212"/>
      <c r="BL251" s="1212"/>
      <c r="BM251" s="1212"/>
      <c r="BN251" s="1212"/>
      <c r="BO251" s="1212"/>
      <c r="BP251" s="1212"/>
      <c r="BQ251" s="1212"/>
      <c r="BR251" s="1212"/>
      <c r="BS251" s="1212"/>
      <c r="BT251" s="1212"/>
      <c r="BU251" s="1212"/>
      <c r="BV251" s="1212"/>
      <c r="BW251" s="1212"/>
      <c r="BX251" s="1212"/>
      <c r="BY251" s="1212"/>
      <c r="BZ251" s="1212"/>
      <c r="CA251" s="1212"/>
      <c r="CB251" s="1212"/>
      <c r="CC251" s="1212"/>
      <c r="CD251" s="1212"/>
      <c r="CE251" s="1212"/>
      <c r="CF251" s="1212"/>
      <c r="CG251" s="1212"/>
      <c r="CH251" s="1212"/>
      <c r="CI251" s="1212"/>
      <c r="CJ251" s="1212"/>
      <c r="CK251" s="1212"/>
      <c r="CL251" s="1212"/>
      <c r="CM251" s="1212"/>
      <c r="CN251" s="1212"/>
      <c r="CO251" s="1212"/>
      <c r="CP251" s="1212"/>
      <c r="CQ251" s="1212"/>
      <c r="CR251" s="1212"/>
      <c r="CS251" s="1212"/>
      <c r="CT251" s="1212"/>
      <c r="CU251" s="1212"/>
      <c r="CV251" s="1212"/>
      <c r="CW251" s="1212"/>
      <c r="CX251" s="1212"/>
      <c r="CY251" s="1212"/>
      <c r="CZ251" s="1212"/>
      <c r="DA251" s="1212"/>
      <c r="DB251" s="1212"/>
      <c r="DC251" s="1212"/>
      <c r="DD251" s="1212"/>
      <c r="DE251" s="1212"/>
      <c r="DF251" s="1212"/>
      <c r="DG251" s="1212"/>
      <c r="DH251" s="1212"/>
      <c r="DI251" s="1212"/>
      <c r="DJ251" s="1212"/>
      <c r="DK251" s="1212"/>
      <c r="DL251" s="716"/>
      <c r="DM251" s="715">
        <f t="shared" si="173"/>
        <v>0</v>
      </c>
      <c r="DN251" s="716">
        <f t="shared" si="170"/>
        <v>0</v>
      </c>
      <c r="DO251" s="490">
        <f t="shared" si="171"/>
        <v>0</v>
      </c>
      <c r="DP251" s="716" t="e">
        <f t="array" ref="DP251">INDEX($DP$14:$DS$21,MATCH(DM251&amp;DN251&amp;DO251,$DP$14:$DP$21&amp;$DQ$14:$DQ$21&amp;$DR$14:$DR$21,0),4)</f>
        <v>#N/A</v>
      </c>
      <c r="DQ251" s="733">
        <f>COUNTIFS(L249:L268,$EO$13,DM249:DM268,$EL$14,R249:R268,$EP$8,Q249:Q268,$ER$7)</f>
        <v>0</v>
      </c>
      <c r="DR251" s="734">
        <f>COUNTIFS(L249:L268,$EO$13,DM249:DM268,$EL$14,R249:R268,$EP$8)-DQ251</f>
        <v>0</v>
      </c>
      <c r="DS251" s="734">
        <f>COUNTIFS(L249:L268,$EO$14,DM249:DM268,$EL$14,R249:R268,$EP$8,Q249:Q268,$ER$7)</f>
        <v>0</v>
      </c>
      <c r="DT251" s="735">
        <f>COUNTIFS(L249:L268,$EO$14,DM249:DM268,$EL$14,R249:R268,$EP$8)-DS251</f>
        <v>0</v>
      </c>
      <c r="DU251" s="733">
        <f>COUNTIFS(M249:M268,$EO$13,DM249:DM268,$EL$14,R249:R268,$EP$8,Q249:Q268,$ER$7)</f>
        <v>0</v>
      </c>
      <c r="DV251" s="734">
        <f>COUNTIFS(M249:M268,$EO$13,DM249:DM268,$EL$14,R249:R268,$EP$8)-DU251</f>
        <v>0</v>
      </c>
      <c r="DW251" s="734">
        <f>COUNTIFS(M249:M268,$EO$14,DM249:DM268,$EL$14,R249:R268,$EP$8,Q249:Q268,$ER$7)</f>
        <v>0</v>
      </c>
      <c r="DX251" s="735">
        <f>COUNTIFS(M249:M268,$EO$14,DM249:DM268,$EL$14,R249:R268,$EP$8)-DW251</f>
        <v>0</v>
      </c>
      <c r="DY251" s="675">
        <f>COUNTIFS($N249:$N268,$EO$13,$DM249:$DM268,$EL$14,$R249:$R268,$EP$8,$Q249:$Q268,$ER$7)</f>
        <v>0</v>
      </c>
      <c r="DZ251" s="676">
        <f>COUNTIFS($N249:$N268,$EO$13,$DM249:$DM268,$EL$14,$R249:$R268,$EP$8)-DY251</f>
        <v>0</v>
      </c>
      <c r="EA251" s="676">
        <f>COUNTIFS($N249:$N268,$EO$14,$DM249:$DM268,$EL$14,$R249:$R268,$EP$8,$Q249:$Q268,$ER$7)</f>
        <v>0</v>
      </c>
      <c r="EB251" s="677">
        <f>COUNTIFS($N249:$N268,$EO$14,$DM249:$DM268,$EL$14,$R249:$R268,$EP$8)-EA251</f>
        <v>0</v>
      </c>
      <c r="EC251" s="675">
        <f>COUNTIFS($O249:$O268,$EO$13,$DM249:$DM268,$EL$14,$R249:$R268,$EP$8,$Q249:$Q268,$ER$7)</f>
        <v>0</v>
      </c>
      <c r="ED251" s="676">
        <f>COUNTIFS($O249:$O268,$EO$13,$DM249:$DM268,$EL$14,$R249:$R268,$EP$8)-EC251</f>
        <v>0</v>
      </c>
      <c r="EE251" s="676">
        <f>COUNTIFS($O249:$O268,$EO$14,$DM249:$DM268,$EL$14,$R249:$R268,$EP$8,$Q249:$Q268,$ER$7)</f>
        <v>0</v>
      </c>
      <c r="EF251" s="677">
        <f>COUNTIFS($O249:$O268,$EO$14,$DM249:$DM268,$EL$14,$R249:$R268,$EP$8)-EE251</f>
        <v>0</v>
      </c>
      <c r="EG251" s="675">
        <f>COUNTIFS($P249:$P268,$EO$13,$DM249:$DM268,$EL$14,$R249:$R268,$EP$8,$Q249:$Q268,$ER$7)</f>
        <v>0</v>
      </c>
      <c r="EH251" s="676">
        <f>COUNTIFS($P249:$P268,$EO$13,$DM249:$DM268,$EL$14,$R249:$R268,$EP$8)-EG251</f>
        <v>0</v>
      </c>
      <c r="EI251" s="676">
        <f>COUNTIFS($P249:$P268,$EO$14,$DM249:$DM268,$EL$14,$R249:$R268,$EP$8,$Q249:$Q268,$ER$7)</f>
        <v>0</v>
      </c>
      <c r="EJ251" s="677">
        <f>COUNTIFS($P249:$P268,$EO$14,$DM249:$DM268,$EL$14,$R249:$R268,$EP$8)-EI251</f>
        <v>0</v>
      </c>
      <c r="EK251" s="719" t="s">
        <v>747</v>
      </c>
      <c r="EL251" s="716"/>
      <c r="EM251" s="488"/>
      <c r="EN251" s="731">
        <f>COUNTIFS(J249:J268,$EL$22,K249:K268,"&lt;5",H249:H268,$DS$14)</f>
        <v>0</v>
      </c>
      <c r="EO251" s="731">
        <f>COUNTIFS(J249:J268,$EL$22,K249:K268,"&lt;5",I249:I268,$DS$14)</f>
        <v>0</v>
      </c>
      <c r="EP251" s="490"/>
      <c r="EQ251" s="488"/>
      <c r="ER251" s="488"/>
      <c r="ES251" s="488"/>
      <c r="ET251" s="488"/>
      <c r="EU251" s="732"/>
      <c r="EV251" s="732"/>
      <c r="EW251" s="732"/>
      <c r="EX251" s="732"/>
      <c r="EY251" s="732"/>
      <c r="EZ251" s="732"/>
      <c r="FA251" s="732"/>
      <c r="FB251" s="732"/>
      <c r="FC251" s="732"/>
      <c r="FD251" s="732"/>
    </row>
    <row r="252" spans="4:160" ht="45" hidden="1" customHeight="1">
      <c r="D252" s="1132">
        <v>4</v>
      </c>
      <c r="E252" s="1796"/>
      <c r="F252" s="1797"/>
      <c r="G252" s="1798"/>
      <c r="H252" s="1208"/>
      <c r="I252" s="1209"/>
      <c r="J252" s="1210"/>
      <c r="K252" s="1211"/>
      <c r="L252" s="1208"/>
      <c r="M252" s="1208"/>
      <c r="N252" s="1208"/>
      <c r="O252" s="1208"/>
      <c r="P252" s="1208"/>
      <c r="Q252" s="1259"/>
      <c r="R252" s="1260"/>
      <c r="S252" s="1278"/>
      <c r="T252" s="1212"/>
      <c r="U252" s="1132">
        <v>4</v>
      </c>
      <c r="V252" s="1208"/>
      <c r="W252" s="1208"/>
      <c r="X252" s="1208"/>
      <c r="Y252" s="1208"/>
      <c r="Z252" s="1208"/>
      <c r="AA252" s="1212"/>
      <c r="AB252" s="1212"/>
      <c r="AC252" s="1212"/>
      <c r="AD252" s="1212"/>
      <c r="AE252" s="1212"/>
      <c r="AF252" s="1212"/>
      <c r="AG252" s="1212"/>
      <c r="AH252" s="1212"/>
      <c r="AI252" s="1212"/>
      <c r="AJ252" s="1212"/>
      <c r="AK252" s="1212"/>
      <c r="AL252" s="1212"/>
      <c r="AM252" s="1212"/>
      <c r="AN252" s="1212"/>
      <c r="AO252" s="1212"/>
      <c r="AP252" s="1212"/>
      <c r="AQ252" s="1212"/>
      <c r="AR252" s="1212"/>
      <c r="AS252" s="1212"/>
      <c r="AT252" s="1212"/>
      <c r="AU252" s="1212"/>
      <c r="AV252" s="1212"/>
      <c r="AW252" s="1212"/>
      <c r="AX252" s="1212"/>
      <c r="AY252" s="1212"/>
      <c r="AZ252" s="1212"/>
      <c r="BA252" s="1212"/>
      <c r="BB252" s="1212"/>
      <c r="BC252" s="1212"/>
      <c r="BD252" s="1212"/>
      <c r="BE252" s="1212"/>
      <c r="BF252" s="1212"/>
      <c r="BG252" s="1212"/>
      <c r="BH252" s="1212"/>
      <c r="BI252" s="1212"/>
      <c r="BJ252" s="1212"/>
      <c r="BK252" s="1212"/>
      <c r="BL252" s="1212"/>
      <c r="BM252" s="1212"/>
      <c r="BN252" s="1212"/>
      <c r="BO252" s="1212"/>
      <c r="BP252" s="1212"/>
      <c r="BQ252" s="1212"/>
      <c r="BR252" s="1212"/>
      <c r="BS252" s="1212"/>
      <c r="BT252" s="1212"/>
      <c r="BU252" s="1212"/>
      <c r="BV252" s="1212"/>
      <c r="BW252" s="1212"/>
      <c r="BX252" s="1212"/>
      <c r="BY252" s="1212"/>
      <c r="BZ252" s="1212"/>
      <c r="CA252" s="1212"/>
      <c r="CB252" s="1212"/>
      <c r="CC252" s="1212"/>
      <c r="CD252" s="1212"/>
      <c r="CE252" s="1212"/>
      <c r="CF252" s="1212"/>
      <c r="CG252" s="1212"/>
      <c r="CH252" s="1212"/>
      <c r="CI252" s="1212"/>
      <c r="CJ252" s="1212"/>
      <c r="CK252" s="1212"/>
      <c r="CL252" s="1212"/>
      <c r="CM252" s="1212"/>
      <c r="CN252" s="1212"/>
      <c r="CO252" s="1212"/>
      <c r="CP252" s="1212"/>
      <c r="CQ252" s="1212"/>
      <c r="CR252" s="1212"/>
      <c r="CS252" s="1212"/>
      <c r="CT252" s="1212"/>
      <c r="CU252" s="1212"/>
      <c r="CV252" s="1212"/>
      <c r="CW252" s="1212"/>
      <c r="CX252" s="1212"/>
      <c r="CY252" s="1212"/>
      <c r="CZ252" s="1212"/>
      <c r="DA252" s="1212"/>
      <c r="DB252" s="1212"/>
      <c r="DC252" s="1212"/>
      <c r="DD252" s="1212"/>
      <c r="DE252" s="1212"/>
      <c r="DF252" s="1212"/>
      <c r="DG252" s="1212"/>
      <c r="DH252" s="1212"/>
      <c r="DI252" s="1212"/>
      <c r="DJ252" s="1212"/>
      <c r="DK252" s="1212"/>
      <c r="DL252" s="716"/>
      <c r="DM252" s="715">
        <f t="shared" si="173"/>
        <v>0</v>
      </c>
      <c r="DN252" s="716">
        <f t="shared" si="170"/>
        <v>0</v>
      </c>
      <c r="DO252" s="490">
        <f t="shared" si="171"/>
        <v>0</v>
      </c>
      <c r="DP252" s="716" t="e">
        <f t="array" ref="DP252">INDEX($DP$14:$DS$21,MATCH(DM252&amp;DN252&amp;DO252,$DP$14:$DP$21&amp;$DQ$14:$DQ$21&amp;$DR$14:$DR$21,0),4)</f>
        <v>#N/A</v>
      </c>
      <c r="DQ252" s="736">
        <f>SUM(DQ249:DQ251)</f>
        <v>0</v>
      </c>
      <c r="DR252" s="490">
        <f>SUM(DR249:DR251)</f>
        <v>0</v>
      </c>
      <c r="DS252" s="490">
        <f>SUM(DS249:DS251)</f>
        <v>0</v>
      </c>
      <c r="DT252" s="730">
        <f>SUM(DT249:DT251)</f>
        <v>0</v>
      </c>
      <c r="DU252" s="736">
        <f>SUM(DU249:DU251)</f>
        <v>0</v>
      </c>
      <c r="DV252" s="490">
        <f>SUM(DV248:DV251)</f>
        <v>0</v>
      </c>
      <c r="DW252" s="490">
        <f>SUM(DW248:DW251)</f>
        <v>0</v>
      </c>
      <c r="DX252" s="730">
        <f>SUM(DX249:DX251)</f>
        <v>0</v>
      </c>
      <c r="DY252" s="661">
        <f t="shared" ref="DY252" si="174">SUM(DY249:DY251)</f>
        <v>0</v>
      </c>
      <c r="DZ252" s="450">
        <f t="shared" ref="DZ252" si="175">SUM(DZ248:DZ251)</f>
        <v>0</v>
      </c>
      <c r="EA252" s="450">
        <f t="shared" ref="EA252" si="176">SUM(EA248:EA251)</f>
        <v>0</v>
      </c>
      <c r="EB252" s="660">
        <f t="shared" ref="EB252" si="177">SUM(EB249:EB251)</f>
        <v>0</v>
      </c>
      <c r="EC252" s="661">
        <f>SUM(EC249:EC251)</f>
        <v>0</v>
      </c>
      <c r="ED252" s="450">
        <f>SUM(ED248:ED251)</f>
        <v>0</v>
      </c>
      <c r="EE252" s="450">
        <f>SUM(EE248:EE251)</f>
        <v>0</v>
      </c>
      <c r="EF252" s="660">
        <f>SUM(EF249:EF251)</f>
        <v>0</v>
      </c>
      <c r="EG252" s="661">
        <f>SUM(EG249:EG251)</f>
        <v>0</v>
      </c>
      <c r="EH252" s="450">
        <f>SUM(EH248:EH251)</f>
        <v>0</v>
      </c>
      <c r="EI252" s="450">
        <f>SUM(EI248:EI251)</f>
        <v>0</v>
      </c>
      <c r="EJ252" s="660">
        <f>SUM(EJ249:EJ251)</f>
        <v>0</v>
      </c>
      <c r="EK252" s="719"/>
      <c r="EL252" s="716"/>
      <c r="EM252" s="488"/>
      <c r="EN252" s="731">
        <f>SUM(EN249:EN251)</f>
        <v>0</v>
      </c>
      <c r="EO252" s="731">
        <f>SUM(EO249:EO251)</f>
        <v>0</v>
      </c>
      <c r="EP252" s="490"/>
      <c r="EQ252" s="488"/>
      <c r="ER252" s="488"/>
      <c r="ES252" s="488"/>
      <c r="ET252" s="488"/>
      <c r="EU252" s="732"/>
      <c r="EV252" s="732"/>
      <c r="EW252" s="732"/>
      <c r="EX252" s="732"/>
      <c r="EY252" s="732"/>
      <c r="EZ252" s="732"/>
      <c r="FA252" s="732"/>
      <c r="FB252" s="732"/>
      <c r="FC252" s="732"/>
      <c r="FD252" s="732"/>
    </row>
    <row r="253" spans="4:160" ht="45" hidden="1" customHeight="1">
      <c r="D253" s="1132">
        <v>5</v>
      </c>
      <c r="E253" s="1796"/>
      <c r="F253" s="1797"/>
      <c r="G253" s="1798"/>
      <c r="H253" s="1208"/>
      <c r="I253" s="1209"/>
      <c r="J253" s="1210"/>
      <c r="K253" s="1211"/>
      <c r="L253" s="1208"/>
      <c r="M253" s="1208"/>
      <c r="N253" s="1208"/>
      <c r="O253" s="1208"/>
      <c r="P253" s="1208"/>
      <c r="Q253" s="1259"/>
      <c r="R253" s="1260"/>
      <c r="S253" s="1278"/>
      <c r="T253" s="1212"/>
      <c r="U253" s="1132">
        <v>5</v>
      </c>
      <c r="V253" s="1208"/>
      <c r="W253" s="1208"/>
      <c r="X253" s="1208"/>
      <c r="Y253" s="1208"/>
      <c r="Z253" s="1208"/>
      <c r="AA253" s="1212"/>
      <c r="AB253" s="1212"/>
      <c r="AC253" s="1212"/>
      <c r="AD253" s="1212"/>
      <c r="AE253" s="1212"/>
      <c r="AF253" s="1212"/>
      <c r="AG253" s="1212"/>
      <c r="AH253" s="1212"/>
      <c r="AI253" s="1212"/>
      <c r="AJ253" s="1212"/>
      <c r="AK253" s="1212"/>
      <c r="AL253" s="1212"/>
      <c r="AM253" s="1212"/>
      <c r="AN253" s="1212"/>
      <c r="AO253" s="1212"/>
      <c r="AP253" s="1212"/>
      <c r="AQ253" s="1212"/>
      <c r="AR253" s="1212"/>
      <c r="AS253" s="1212"/>
      <c r="AT253" s="1212"/>
      <c r="AU253" s="1212"/>
      <c r="AV253" s="1212"/>
      <c r="AW253" s="1212"/>
      <c r="AX253" s="1212"/>
      <c r="AY253" s="1212"/>
      <c r="AZ253" s="1212"/>
      <c r="BA253" s="1212"/>
      <c r="BB253" s="1212"/>
      <c r="BC253" s="1212"/>
      <c r="BD253" s="1212"/>
      <c r="BE253" s="1212"/>
      <c r="BF253" s="1212"/>
      <c r="BG253" s="1212"/>
      <c r="BH253" s="1212"/>
      <c r="BI253" s="1212"/>
      <c r="BJ253" s="1212"/>
      <c r="BK253" s="1212"/>
      <c r="BL253" s="1212"/>
      <c r="BM253" s="1212"/>
      <c r="BN253" s="1212"/>
      <c r="BO253" s="1212"/>
      <c r="BP253" s="1212"/>
      <c r="BQ253" s="1212"/>
      <c r="BR253" s="1212"/>
      <c r="BS253" s="1212"/>
      <c r="BT253" s="1212"/>
      <c r="BU253" s="1212"/>
      <c r="BV253" s="1212"/>
      <c r="BW253" s="1212"/>
      <c r="BX253" s="1212"/>
      <c r="BY253" s="1212"/>
      <c r="BZ253" s="1212"/>
      <c r="CA253" s="1212"/>
      <c r="CB253" s="1212"/>
      <c r="CC253" s="1212"/>
      <c r="CD253" s="1212"/>
      <c r="CE253" s="1212"/>
      <c r="CF253" s="1212"/>
      <c r="CG253" s="1212"/>
      <c r="CH253" s="1212"/>
      <c r="CI253" s="1212"/>
      <c r="CJ253" s="1212"/>
      <c r="CK253" s="1212"/>
      <c r="CL253" s="1212"/>
      <c r="CM253" s="1212"/>
      <c r="CN253" s="1212"/>
      <c r="CO253" s="1212"/>
      <c r="CP253" s="1212"/>
      <c r="CQ253" s="1212"/>
      <c r="CR253" s="1212"/>
      <c r="CS253" s="1212"/>
      <c r="CT253" s="1212"/>
      <c r="CU253" s="1212"/>
      <c r="CV253" s="1212"/>
      <c r="CW253" s="1212"/>
      <c r="CX253" s="1212"/>
      <c r="CY253" s="1212"/>
      <c r="CZ253" s="1212"/>
      <c r="DA253" s="1212"/>
      <c r="DB253" s="1212"/>
      <c r="DC253" s="1212"/>
      <c r="DD253" s="1212"/>
      <c r="DE253" s="1212"/>
      <c r="DF253" s="1212"/>
      <c r="DG253" s="1212"/>
      <c r="DH253" s="1212"/>
      <c r="DI253" s="1212"/>
      <c r="DJ253" s="1212"/>
      <c r="DK253" s="1212"/>
      <c r="DL253" s="716"/>
      <c r="DM253" s="715">
        <f t="shared" si="173"/>
        <v>0</v>
      </c>
      <c r="DN253" s="716">
        <f t="shared" si="170"/>
        <v>0</v>
      </c>
      <c r="DO253" s="490">
        <f t="shared" si="171"/>
        <v>0</v>
      </c>
      <c r="DP253" s="716" t="e">
        <f t="array" ref="DP253">INDEX($DP$14:$DS$21,MATCH(DM253&amp;DN253&amp;DO253,$DP$14:$DP$21&amp;$DQ$14:$DQ$21&amp;$DR$14:$DR$21,0),4)</f>
        <v>#N/A</v>
      </c>
      <c r="DQ253" s="1763">
        <f>SUM(DQ252:DT252)</f>
        <v>0</v>
      </c>
      <c r="DR253" s="1764"/>
      <c r="DS253" s="1764"/>
      <c r="DT253" s="1765"/>
      <c r="DU253" s="1763">
        <f>SUM(DU252:DX252)</f>
        <v>0</v>
      </c>
      <c r="DV253" s="1764"/>
      <c r="DW253" s="1764"/>
      <c r="DX253" s="1765"/>
      <c r="DY253" s="1755">
        <f t="shared" ref="DY253" si="178">SUM(DY252:EB252)</f>
        <v>0</v>
      </c>
      <c r="DZ253" s="1756"/>
      <c r="EA253" s="1756"/>
      <c r="EB253" s="1757"/>
      <c r="EC253" s="1755">
        <f>SUM(EC252:EF252)</f>
        <v>0</v>
      </c>
      <c r="ED253" s="1756"/>
      <c r="EE253" s="1756"/>
      <c r="EF253" s="1757"/>
      <c r="EG253" s="1755">
        <f>SUM(EG252:EJ252)</f>
        <v>0</v>
      </c>
      <c r="EH253" s="1756"/>
      <c r="EI253" s="1756"/>
      <c r="EJ253" s="1757"/>
      <c r="EK253" s="488"/>
      <c r="EL253" s="716"/>
      <c r="EM253" s="716"/>
      <c r="EN253" s="488"/>
      <c r="EO253" s="488"/>
      <c r="EP253" s="490"/>
      <c r="EQ253" s="488"/>
      <c r="ER253" s="488"/>
      <c r="ES253" s="488"/>
      <c r="ET253" s="488"/>
      <c r="EU253" s="732"/>
      <c r="EV253" s="732"/>
      <c r="EW253" s="732"/>
      <c r="EX253" s="732"/>
      <c r="EY253" s="732"/>
      <c r="EZ253" s="732"/>
      <c r="FA253" s="732"/>
      <c r="FB253" s="732"/>
      <c r="FC253" s="732"/>
      <c r="FD253" s="732"/>
    </row>
    <row r="254" spans="4:160" ht="45" hidden="1" customHeight="1">
      <c r="D254" s="1132">
        <v>6</v>
      </c>
      <c r="E254" s="1796"/>
      <c r="F254" s="1797"/>
      <c r="G254" s="1798"/>
      <c r="H254" s="1208"/>
      <c r="I254" s="1209"/>
      <c r="J254" s="1210"/>
      <c r="K254" s="1211"/>
      <c r="L254" s="1208"/>
      <c r="M254" s="1208"/>
      <c r="N254" s="1208"/>
      <c r="O254" s="1208"/>
      <c r="P254" s="1208"/>
      <c r="Q254" s="1259"/>
      <c r="R254" s="1260"/>
      <c r="S254" s="1278"/>
      <c r="T254" s="1212"/>
      <c r="U254" s="1132">
        <v>6</v>
      </c>
      <c r="V254" s="1208"/>
      <c r="W254" s="1208"/>
      <c r="X254" s="1208"/>
      <c r="Y254" s="1208"/>
      <c r="Z254" s="1208"/>
      <c r="AA254" s="1212"/>
      <c r="AB254" s="1212"/>
      <c r="AC254" s="1212"/>
      <c r="AD254" s="1212"/>
      <c r="AE254" s="1212"/>
      <c r="AF254" s="1212"/>
      <c r="AG254" s="1212"/>
      <c r="AH254" s="1212"/>
      <c r="AI254" s="1212"/>
      <c r="AJ254" s="1212"/>
      <c r="AK254" s="1212"/>
      <c r="AL254" s="1212"/>
      <c r="AM254" s="1212"/>
      <c r="AN254" s="1212"/>
      <c r="AO254" s="1212"/>
      <c r="AP254" s="1212"/>
      <c r="AQ254" s="1212"/>
      <c r="AR254" s="1212"/>
      <c r="AS254" s="1212"/>
      <c r="AT254" s="1212"/>
      <c r="AU254" s="1212"/>
      <c r="AV254" s="1212"/>
      <c r="AW254" s="1212"/>
      <c r="AX254" s="1212"/>
      <c r="AY254" s="1212"/>
      <c r="AZ254" s="1212"/>
      <c r="BA254" s="1212"/>
      <c r="BB254" s="1212"/>
      <c r="BC254" s="1212"/>
      <c r="BD254" s="1212"/>
      <c r="BE254" s="1212"/>
      <c r="BF254" s="1212"/>
      <c r="BG254" s="1212"/>
      <c r="BH254" s="1212"/>
      <c r="BI254" s="1212"/>
      <c r="BJ254" s="1212"/>
      <c r="BK254" s="1212"/>
      <c r="BL254" s="1212"/>
      <c r="BM254" s="1212"/>
      <c r="BN254" s="1212"/>
      <c r="BO254" s="1212"/>
      <c r="BP254" s="1212"/>
      <c r="BQ254" s="1212"/>
      <c r="BR254" s="1212"/>
      <c r="BS254" s="1212"/>
      <c r="BT254" s="1212"/>
      <c r="BU254" s="1212"/>
      <c r="BV254" s="1212"/>
      <c r="BW254" s="1212"/>
      <c r="BX254" s="1212"/>
      <c r="BY254" s="1212"/>
      <c r="BZ254" s="1212"/>
      <c r="CA254" s="1212"/>
      <c r="CB254" s="1212"/>
      <c r="CC254" s="1212"/>
      <c r="CD254" s="1212"/>
      <c r="CE254" s="1212"/>
      <c r="CF254" s="1212"/>
      <c r="CG254" s="1212"/>
      <c r="CH254" s="1212"/>
      <c r="CI254" s="1212"/>
      <c r="CJ254" s="1212"/>
      <c r="CK254" s="1212"/>
      <c r="CL254" s="1212"/>
      <c r="CM254" s="1212"/>
      <c r="CN254" s="1212"/>
      <c r="CO254" s="1212"/>
      <c r="CP254" s="1212"/>
      <c r="CQ254" s="1212"/>
      <c r="CR254" s="1212"/>
      <c r="CS254" s="1212"/>
      <c r="CT254" s="1212"/>
      <c r="CU254" s="1212"/>
      <c r="CV254" s="1212"/>
      <c r="CW254" s="1212"/>
      <c r="CX254" s="1212"/>
      <c r="CY254" s="1212"/>
      <c r="CZ254" s="1212"/>
      <c r="DA254" s="1212"/>
      <c r="DB254" s="1212"/>
      <c r="DC254" s="1212"/>
      <c r="DD254" s="1212"/>
      <c r="DE254" s="1212"/>
      <c r="DF254" s="1212"/>
      <c r="DG254" s="1212"/>
      <c r="DH254" s="1212"/>
      <c r="DI254" s="1212"/>
      <c r="DJ254" s="1212"/>
      <c r="DK254" s="1212"/>
      <c r="DL254" s="716"/>
      <c r="DM254" s="715">
        <f t="shared" si="173"/>
        <v>0</v>
      </c>
      <c r="DN254" s="716">
        <f t="shared" si="170"/>
        <v>0</v>
      </c>
      <c r="DO254" s="490">
        <f t="shared" si="171"/>
        <v>0</v>
      </c>
      <c r="DP254" s="716" t="e">
        <f t="array" ref="DP254">INDEX($DP$14:$DS$21,MATCH(DM254&amp;DN254&amp;DO254,$DP$14:$DP$21&amp;$DQ$14:$DQ$21&amp;$DR$14:$DR$21,0),4)</f>
        <v>#N/A</v>
      </c>
      <c r="DQ254" s="737">
        <f>COUNTIFS(H249:H268,$EQ$14,DM249:DM268,$EL$14,Q249:Q268,$ER$7)</f>
        <v>0</v>
      </c>
      <c r="DR254" s="738">
        <f>COUNTIFS(I249:I268,$EQ$14,DM249:DM268,$EL$14,Q249:Q268,$ER$7)</f>
        <v>0</v>
      </c>
      <c r="DS254" s="738">
        <f>COUNTIFS(H249:H268,$EQ$14,DM249:DM268,$EL$14)-DQ254</f>
        <v>0</v>
      </c>
      <c r="DT254" s="739">
        <f>COUNTIFS(I249:I268,$EQ$14,DM249:DM268,$EL$14)-DR254</f>
        <v>0</v>
      </c>
      <c r="DU254" s="740"/>
      <c r="DV254" s="741"/>
      <c r="DW254" s="719"/>
      <c r="DX254" s="742"/>
      <c r="DY254" s="663"/>
      <c r="DZ254" s="664"/>
      <c r="EA254" s="665"/>
      <c r="EB254" s="666"/>
      <c r="EC254" s="663"/>
      <c r="ED254" s="664"/>
      <c r="EE254" s="665"/>
      <c r="EF254" s="666"/>
      <c r="EG254" s="663"/>
      <c r="EH254" s="664"/>
      <c r="EI254" s="665"/>
      <c r="EJ254" s="666"/>
      <c r="EK254" s="488"/>
      <c r="EL254" s="716"/>
      <c r="EM254" s="716"/>
      <c r="EN254" s="488"/>
      <c r="EO254" s="488"/>
      <c r="EP254" s="490"/>
      <c r="EQ254" s="488"/>
      <c r="ER254" s="488"/>
      <c r="ES254" s="488"/>
      <c r="ET254" s="488"/>
      <c r="EU254" s="732"/>
      <c r="EV254" s="732"/>
      <c r="EW254" s="732"/>
      <c r="EX254" s="732"/>
      <c r="EY254" s="732"/>
      <c r="EZ254" s="732"/>
      <c r="FA254" s="732"/>
      <c r="FB254" s="732"/>
      <c r="FC254" s="732"/>
      <c r="FD254" s="732"/>
    </row>
    <row r="255" spans="4:160" ht="45" hidden="1" customHeight="1">
      <c r="D255" s="1132">
        <v>7</v>
      </c>
      <c r="E255" s="1796"/>
      <c r="F255" s="1797"/>
      <c r="G255" s="1798"/>
      <c r="H255" s="1208"/>
      <c r="I255" s="1209"/>
      <c r="J255" s="1210"/>
      <c r="K255" s="1211"/>
      <c r="L255" s="1208"/>
      <c r="M255" s="1208"/>
      <c r="N255" s="1208"/>
      <c r="O255" s="1208"/>
      <c r="P255" s="1208"/>
      <c r="Q255" s="1259"/>
      <c r="R255" s="1260"/>
      <c r="S255" s="1278"/>
      <c r="T255" s="1212"/>
      <c r="U255" s="1132">
        <v>7</v>
      </c>
      <c r="V255" s="1208"/>
      <c r="W255" s="1208"/>
      <c r="X255" s="1208"/>
      <c r="Y255" s="1208"/>
      <c r="Z255" s="1208"/>
      <c r="AA255" s="1212"/>
      <c r="AB255" s="1212"/>
      <c r="AC255" s="1212"/>
      <c r="AD255" s="1212"/>
      <c r="AE255" s="1212"/>
      <c r="AF255" s="1212"/>
      <c r="AG255" s="1212"/>
      <c r="AH255" s="1212"/>
      <c r="AI255" s="1212"/>
      <c r="AJ255" s="1212"/>
      <c r="AK255" s="1212"/>
      <c r="AL255" s="1212"/>
      <c r="AM255" s="1212"/>
      <c r="AN255" s="1212"/>
      <c r="AO255" s="1212"/>
      <c r="AP255" s="1212"/>
      <c r="AQ255" s="1212"/>
      <c r="AR255" s="1212"/>
      <c r="AS255" s="1212"/>
      <c r="AT255" s="1212"/>
      <c r="AU255" s="1212"/>
      <c r="AV255" s="1212"/>
      <c r="AW255" s="1212"/>
      <c r="AX255" s="1212"/>
      <c r="AY255" s="1212"/>
      <c r="AZ255" s="1212"/>
      <c r="BA255" s="1212"/>
      <c r="BB255" s="1212"/>
      <c r="BC255" s="1212"/>
      <c r="BD255" s="1212"/>
      <c r="BE255" s="1212"/>
      <c r="BF255" s="1212"/>
      <c r="BG255" s="1212"/>
      <c r="BH255" s="1212"/>
      <c r="BI255" s="1212"/>
      <c r="BJ255" s="1212"/>
      <c r="BK255" s="1212"/>
      <c r="BL255" s="1212"/>
      <c r="BM255" s="1212"/>
      <c r="BN255" s="1212"/>
      <c r="BO255" s="1212"/>
      <c r="BP255" s="1212"/>
      <c r="BQ255" s="1212"/>
      <c r="BR255" s="1212"/>
      <c r="BS255" s="1212"/>
      <c r="BT255" s="1212"/>
      <c r="BU255" s="1212"/>
      <c r="BV255" s="1212"/>
      <c r="BW255" s="1212"/>
      <c r="BX255" s="1212"/>
      <c r="BY255" s="1212"/>
      <c r="BZ255" s="1212"/>
      <c r="CA255" s="1212"/>
      <c r="CB255" s="1212"/>
      <c r="CC255" s="1212"/>
      <c r="CD255" s="1212"/>
      <c r="CE255" s="1212"/>
      <c r="CF255" s="1212"/>
      <c r="CG255" s="1212"/>
      <c r="CH255" s="1212"/>
      <c r="CI255" s="1212"/>
      <c r="CJ255" s="1212"/>
      <c r="CK255" s="1212"/>
      <c r="CL255" s="1212"/>
      <c r="CM255" s="1212"/>
      <c r="CN255" s="1212"/>
      <c r="CO255" s="1212"/>
      <c r="CP255" s="1212"/>
      <c r="CQ255" s="1212"/>
      <c r="CR255" s="1212"/>
      <c r="CS255" s="1212"/>
      <c r="CT255" s="1212"/>
      <c r="CU255" s="1212"/>
      <c r="CV255" s="1212"/>
      <c r="CW255" s="1212"/>
      <c r="CX255" s="1212"/>
      <c r="CY255" s="1212"/>
      <c r="CZ255" s="1212"/>
      <c r="DA255" s="1212"/>
      <c r="DB255" s="1212"/>
      <c r="DC255" s="1212"/>
      <c r="DD255" s="1212"/>
      <c r="DE255" s="1212"/>
      <c r="DF255" s="1212"/>
      <c r="DG255" s="1212"/>
      <c r="DH255" s="1212"/>
      <c r="DI255" s="1212"/>
      <c r="DJ255" s="1212"/>
      <c r="DK255" s="1212"/>
      <c r="DL255" s="716"/>
      <c r="DM255" s="715">
        <f t="shared" si="173"/>
        <v>0</v>
      </c>
      <c r="DN255" s="716">
        <f t="shared" si="170"/>
        <v>0</v>
      </c>
      <c r="DO255" s="490">
        <f t="shared" si="171"/>
        <v>0</v>
      </c>
      <c r="DP255" s="716" t="e">
        <f t="array" ref="DP255">INDEX($DP$14:$DS$21,MATCH(DM255&amp;DN255&amp;DO255,$DP$14:$DP$21&amp;$DQ$14:$DQ$21&amp;$DR$14:$DR$21,0),4)</f>
        <v>#N/A</v>
      </c>
      <c r="DQ255" s="743"/>
      <c r="DR255" s="716">
        <f>COUNTIFS(L249:L268,$EP$13,DM249:DM268,$EL$15)</f>
        <v>0</v>
      </c>
      <c r="DS255" s="716">
        <f>SUM(DR257:DT257)</f>
        <v>0</v>
      </c>
      <c r="DT255" s="730">
        <f>COUNTIFS(L249:L268,$EP$15,DM249:DM268,$EL$15)</f>
        <v>0</v>
      </c>
      <c r="DU255" s="728">
        <f>COUNTIFS(M249:M268,$EP$13,DM249:DM268,$EL$14)</f>
        <v>0</v>
      </c>
      <c r="DV255" s="716">
        <f>COUNTIFS(R249:R268,$EP$13,DM249:DM268,$EL$14)</f>
        <v>0</v>
      </c>
      <c r="DW255" s="716">
        <f>SUM(DV257:DX257)</f>
        <v>0</v>
      </c>
      <c r="DX255" s="730">
        <f>COUNTIFS(M249:M268,$EP$15,DM249:DM268,$EL$15)</f>
        <v>0</v>
      </c>
      <c r="DY255" s="658">
        <f>COUNTIFS($N249:$N268,$EP$13,$DM249:$DM268,$EL$14)</f>
        <v>0</v>
      </c>
      <c r="DZ255" s="487">
        <f>COUNTIFS($R249:$R268,$EP$13,$DM249:$DM268,$EL$14)</f>
        <v>0</v>
      </c>
      <c r="EA255" s="487">
        <f>SUM(DZ257:EB257)</f>
        <v>0</v>
      </c>
      <c r="EB255" s="660">
        <f>COUNTIFS($N249:$N268,$EP$15,$DM249:$DM268,$EL$15)</f>
        <v>0</v>
      </c>
      <c r="EC255" s="658">
        <f>COUNTIFS($O249:$O268,$EP$13,$DM249:$DM268,$EL$14)</f>
        <v>0</v>
      </c>
      <c r="ED255" s="487">
        <f>COUNTIFS($R249:$R268,$EP$13,$DM249:$DM268,$EL$14)</f>
        <v>0</v>
      </c>
      <c r="EE255" s="487">
        <f>SUM(ED257:EF257)</f>
        <v>0</v>
      </c>
      <c r="EF255" s="660">
        <f>COUNTIFS($O249:$O268,$EP$15,$DM249:$DM268,$EL$15)</f>
        <v>0</v>
      </c>
      <c r="EG255" s="658">
        <f>COUNTIFS($P249:$P268,$EP$13,$DM249:$DM268,$EL$14)</f>
        <v>0</v>
      </c>
      <c r="EH255" s="487">
        <f>COUNTIFS($R249:$R268,$EP$13,$DM249:$DM268,$EL$14)</f>
        <v>0</v>
      </c>
      <c r="EI255" s="487">
        <f t="shared" ref="EI255" si="179">SUM(EH257:EJ257)</f>
        <v>0</v>
      </c>
      <c r="EJ255" s="660">
        <f>COUNTIFS($P249:$P268,$EP$15,$DM249:$DM268,$EL$15)</f>
        <v>0</v>
      </c>
      <c r="EK255" s="1770" t="s">
        <v>532</v>
      </c>
      <c r="EL255" s="716"/>
      <c r="EM255" s="716"/>
      <c r="EN255" s="488"/>
      <c r="EO255" s="488"/>
      <c r="EP255" s="490"/>
      <c r="EQ255" s="488"/>
      <c r="ER255" s="488"/>
      <c r="ES255" s="488"/>
      <c r="ET255" s="488"/>
      <c r="EU255" s="732"/>
      <c r="EV255" s="732"/>
      <c r="EW255" s="732"/>
      <c r="EX255" s="732"/>
      <c r="EY255" s="732"/>
      <c r="EZ255" s="732"/>
      <c r="FA255" s="732"/>
      <c r="FB255" s="732"/>
      <c r="FC255" s="732"/>
      <c r="FD255" s="732"/>
    </row>
    <row r="256" spans="4:160" ht="45" hidden="1" customHeight="1">
      <c r="D256" s="1132">
        <v>8</v>
      </c>
      <c r="E256" s="1796"/>
      <c r="F256" s="1797"/>
      <c r="G256" s="1798"/>
      <c r="H256" s="1208"/>
      <c r="I256" s="1209"/>
      <c r="J256" s="1210"/>
      <c r="K256" s="1211"/>
      <c r="L256" s="1208"/>
      <c r="M256" s="1208"/>
      <c r="N256" s="1208"/>
      <c r="O256" s="1208"/>
      <c r="P256" s="1208"/>
      <c r="Q256" s="1259"/>
      <c r="R256" s="1260"/>
      <c r="S256" s="1278"/>
      <c r="T256" s="1212"/>
      <c r="U256" s="1132">
        <v>8</v>
      </c>
      <c r="V256" s="1208"/>
      <c r="W256" s="1208"/>
      <c r="X256" s="1208"/>
      <c r="Y256" s="1208"/>
      <c r="Z256" s="1208"/>
      <c r="AA256" s="1212"/>
      <c r="AB256" s="1212"/>
      <c r="AC256" s="1212"/>
      <c r="AD256" s="1212"/>
      <c r="AE256" s="1212"/>
      <c r="AF256" s="1212"/>
      <c r="AG256" s="1212"/>
      <c r="AH256" s="1212"/>
      <c r="AI256" s="1212"/>
      <c r="AJ256" s="1212"/>
      <c r="AK256" s="1212"/>
      <c r="AL256" s="1212"/>
      <c r="AM256" s="1212"/>
      <c r="AN256" s="1212"/>
      <c r="AO256" s="1212"/>
      <c r="AP256" s="1212"/>
      <c r="AQ256" s="1212"/>
      <c r="AR256" s="1212"/>
      <c r="AS256" s="1212"/>
      <c r="AT256" s="1212"/>
      <c r="AU256" s="1212"/>
      <c r="AV256" s="1212"/>
      <c r="AW256" s="1212"/>
      <c r="AX256" s="1212"/>
      <c r="AY256" s="1212"/>
      <c r="AZ256" s="1212"/>
      <c r="BA256" s="1212"/>
      <c r="BB256" s="1212"/>
      <c r="BC256" s="1212"/>
      <c r="BD256" s="1212"/>
      <c r="BE256" s="1212"/>
      <c r="BF256" s="1212"/>
      <c r="BG256" s="1212"/>
      <c r="BH256" s="1212"/>
      <c r="BI256" s="1212"/>
      <c r="BJ256" s="1212"/>
      <c r="BK256" s="1212"/>
      <c r="BL256" s="1212"/>
      <c r="BM256" s="1212"/>
      <c r="BN256" s="1212"/>
      <c r="BO256" s="1212"/>
      <c r="BP256" s="1212"/>
      <c r="BQ256" s="1212"/>
      <c r="BR256" s="1212"/>
      <c r="BS256" s="1212"/>
      <c r="BT256" s="1212"/>
      <c r="BU256" s="1212"/>
      <c r="BV256" s="1212"/>
      <c r="BW256" s="1212"/>
      <c r="BX256" s="1212"/>
      <c r="BY256" s="1212"/>
      <c r="BZ256" s="1212"/>
      <c r="CA256" s="1212"/>
      <c r="CB256" s="1212"/>
      <c r="CC256" s="1212"/>
      <c r="CD256" s="1212"/>
      <c r="CE256" s="1212"/>
      <c r="CF256" s="1212"/>
      <c r="CG256" s="1212"/>
      <c r="CH256" s="1212"/>
      <c r="CI256" s="1212"/>
      <c r="CJ256" s="1212"/>
      <c r="CK256" s="1212"/>
      <c r="CL256" s="1212"/>
      <c r="CM256" s="1212"/>
      <c r="CN256" s="1212"/>
      <c r="CO256" s="1212"/>
      <c r="CP256" s="1212"/>
      <c r="CQ256" s="1212"/>
      <c r="CR256" s="1212"/>
      <c r="CS256" s="1212"/>
      <c r="CT256" s="1212"/>
      <c r="CU256" s="1212"/>
      <c r="CV256" s="1212"/>
      <c r="CW256" s="1212"/>
      <c r="CX256" s="1212"/>
      <c r="CY256" s="1212"/>
      <c r="CZ256" s="1212"/>
      <c r="DA256" s="1212"/>
      <c r="DB256" s="1212"/>
      <c r="DC256" s="1212"/>
      <c r="DD256" s="1212"/>
      <c r="DE256" s="1212"/>
      <c r="DF256" s="1212"/>
      <c r="DG256" s="1212"/>
      <c r="DH256" s="1212"/>
      <c r="DI256" s="1212"/>
      <c r="DJ256" s="1212"/>
      <c r="DK256" s="1212"/>
      <c r="DL256" s="716"/>
      <c r="DM256" s="715">
        <f t="shared" si="173"/>
        <v>0</v>
      </c>
      <c r="DN256" s="716">
        <f t="shared" si="170"/>
        <v>0</v>
      </c>
      <c r="DO256" s="490">
        <f t="shared" si="171"/>
        <v>0</v>
      </c>
      <c r="DP256" s="716" t="e">
        <f t="array" ref="DP256">INDEX($DP$14:$DS$21,MATCH(DM256&amp;DN256&amp;DO256,$DP$14:$DP$21&amp;$DQ$14:$DQ$21&amp;$DR$14:$DR$21,0),4)</f>
        <v>#N/A</v>
      </c>
      <c r="DQ256" s="724"/>
      <c r="DR256" s="744" t="s">
        <v>364</v>
      </c>
      <c r="DS256" s="722"/>
      <c r="DT256" s="723" t="s">
        <v>365</v>
      </c>
      <c r="DU256" s="724"/>
      <c r="DV256" s="744" t="s">
        <v>364</v>
      </c>
      <c r="DW256" s="722"/>
      <c r="DX256" s="723" t="s">
        <v>365</v>
      </c>
      <c r="DY256" s="667"/>
      <c r="DZ256" s="668" t="s">
        <v>364</v>
      </c>
      <c r="EA256" s="669"/>
      <c r="EB256" s="670" t="s">
        <v>365</v>
      </c>
      <c r="EC256" s="667"/>
      <c r="ED256" s="668" t="s">
        <v>364</v>
      </c>
      <c r="EE256" s="669"/>
      <c r="EF256" s="670" t="s">
        <v>365</v>
      </c>
      <c r="EG256" s="667"/>
      <c r="EH256" s="668" t="s">
        <v>364</v>
      </c>
      <c r="EI256" s="669"/>
      <c r="EJ256" s="670" t="s">
        <v>365</v>
      </c>
      <c r="EK256" s="1770"/>
      <c r="EL256" s="716"/>
      <c r="EM256" s="716"/>
      <c r="EN256" s="488"/>
      <c r="EO256" s="488"/>
      <c r="EP256" s="490"/>
      <c r="EQ256" s="488"/>
      <c r="ER256" s="488"/>
      <c r="ES256" s="488"/>
      <c r="ET256" s="488"/>
      <c r="EU256" s="732"/>
      <c r="EV256" s="732"/>
      <c r="EW256" s="732"/>
      <c r="EX256" s="732"/>
      <c r="EY256" s="732"/>
      <c r="EZ256" s="732"/>
      <c r="FA256" s="732"/>
      <c r="FB256" s="732"/>
      <c r="FC256" s="732"/>
      <c r="FD256" s="732"/>
    </row>
    <row r="257" spans="4:160" ht="45" hidden="1" customHeight="1">
      <c r="D257" s="1132">
        <v>9</v>
      </c>
      <c r="E257" s="1796"/>
      <c r="F257" s="1797"/>
      <c r="G257" s="1798"/>
      <c r="H257" s="1208"/>
      <c r="I257" s="1209"/>
      <c r="J257" s="1210"/>
      <c r="K257" s="1211"/>
      <c r="L257" s="1208"/>
      <c r="M257" s="1208"/>
      <c r="N257" s="1208"/>
      <c r="O257" s="1208"/>
      <c r="P257" s="1208"/>
      <c r="Q257" s="1259"/>
      <c r="R257" s="1260"/>
      <c r="S257" s="1278"/>
      <c r="T257" s="1212"/>
      <c r="U257" s="1132">
        <v>9</v>
      </c>
      <c r="V257" s="1208"/>
      <c r="W257" s="1208"/>
      <c r="X257" s="1208"/>
      <c r="Y257" s="1208"/>
      <c r="Z257" s="1208"/>
      <c r="AA257" s="1212"/>
      <c r="AB257" s="1212"/>
      <c r="AC257" s="1212"/>
      <c r="AD257" s="1212"/>
      <c r="AE257" s="1212"/>
      <c r="AF257" s="1212"/>
      <c r="AG257" s="1212"/>
      <c r="AH257" s="1212"/>
      <c r="AI257" s="1212"/>
      <c r="AJ257" s="1212"/>
      <c r="AK257" s="1212"/>
      <c r="AL257" s="1212"/>
      <c r="AM257" s="1212"/>
      <c r="AN257" s="1212"/>
      <c r="AO257" s="1212"/>
      <c r="AP257" s="1212"/>
      <c r="AQ257" s="1212"/>
      <c r="AR257" s="1212"/>
      <c r="AS257" s="1212"/>
      <c r="AT257" s="1212"/>
      <c r="AU257" s="1212"/>
      <c r="AV257" s="1212"/>
      <c r="AW257" s="1212"/>
      <c r="AX257" s="1212"/>
      <c r="AY257" s="1212"/>
      <c r="AZ257" s="1212"/>
      <c r="BA257" s="1212"/>
      <c r="BB257" s="1212"/>
      <c r="BC257" s="1212"/>
      <c r="BD257" s="1212"/>
      <c r="BE257" s="1212"/>
      <c r="BF257" s="1212"/>
      <c r="BG257" s="1212"/>
      <c r="BH257" s="1212"/>
      <c r="BI257" s="1212"/>
      <c r="BJ257" s="1212"/>
      <c r="BK257" s="1212"/>
      <c r="BL257" s="1212"/>
      <c r="BM257" s="1212"/>
      <c r="BN257" s="1212"/>
      <c r="BO257" s="1212"/>
      <c r="BP257" s="1212"/>
      <c r="BQ257" s="1212"/>
      <c r="BR257" s="1212"/>
      <c r="BS257" s="1212"/>
      <c r="BT257" s="1212"/>
      <c r="BU257" s="1212"/>
      <c r="BV257" s="1212"/>
      <c r="BW257" s="1212"/>
      <c r="BX257" s="1212"/>
      <c r="BY257" s="1212"/>
      <c r="BZ257" s="1212"/>
      <c r="CA257" s="1212"/>
      <c r="CB257" s="1212"/>
      <c r="CC257" s="1212"/>
      <c r="CD257" s="1212"/>
      <c r="CE257" s="1212"/>
      <c r="CF257" s="1212"/>
      <c r="CG257" s="1212"/>
      <c r="CH257" s="1212"/>
      <c r="CI257" s="1212"/>
      <c r="CJ257" s="1212"/>
      <c r="CK257" s="1212"/>
      <c r="CL257" s="1212"/>
      <c r="CM257" s="1212"/>
      <c r="CN257" s="1212"/>
      <c r="CO257" s="1212"/>
      <c r="CP257" s="1212"/>
      <c r="CQ257" s="1212"/>
      <c r="CR257" s="1212"/>
      <c r="CS257" s="1212"/>
      <c r="CT257" s="1212"/>
      <c r="CU257" s="1212"/>
      <c r="CV257" s="1212"/>
      <c r="CW257" s="1212"/>
      <c r="CX257" s="1212"/>
      <c r="CY257" s="1212"/>
      <c r="CZ257" s="1212"/>
      <c r="DA257" s="1212"/>
      <c r="DB257" s="1212"/>
      <c r="DC257" s="1212"/>
      <c r="DD257" s="1212"/>
      <c r="DE257" s="1212"/>
      <c r="DF257" s="1212"/>
      <c r="DG257" s="1212"/>
      <c r="DH257" s="1212"/>
      <c r="DI257" s="1212"/>
      <c r="DJ257" s="1212"/>
      <c r="DK257" s="1212"/>
      <c r="DL257" s="716"/>
      <c r="DM257" s="715">
        <f t="shared" si="173"/>
        <v>0</v>
      </c>
      <c r="DN257" s="716">
        <f t="shared" si="170"/>
        <v>0</v>
      </c>
      <c r="DO257" s="490">
        <f t="shared" si="171"/>
        <v>0</v>
      </c>
      <c r="DP257" s="716" t="e">
        <f t="array" ref="DP257">INDEX($DP$14:$DS$21,MATCH(DM257&amp;DN257&amp;DO257,$DP$14:$DP$21&amp;$DQ$14:$DQ$21&amp;$DR$14:$DR$21,0),4)</f>
        <v>#N/A</v>
      </c>
      <c r="DQ257" s="728"/>
      <c r="DR257" s="716">
        <f>COUNTIFS(L249:L268,$EP$13,DM249:DM268,$EL$15)-DQ257-DQ258-DR258-DR259-DS257-DQ259</f>
        <v>0</v>
      </c>
      <c r="DS257" s="716"/>
      <c r="DT257" s="730">
        <f>DT255-DS258-DS259-DS257-DT258-DT259</f>
        <v>0</v>
      </c>
      <c r="DU257" s="728"/>
      <c r="DV257" s="716">
        <f>COUNTIFS(M249:M268,$EP$13,DM249:DM268,$EL$15)-DU257-DU258-DU259-DV259-DV258</f>
        <v>0</v>
      </c>
      <c r="DW257" s="716"/>
      <c r="DX257" s="730">
        <f>DX255-DW258-DW259-DW257-DX258-DX259</f>
        <v>0</v>
      </c>
      <c r="DY257" s="658"/>
      <c r="DZ257" s="487">
        <f>COUNTIFS($N249:$N268,$EP$13,$DM249:$DM268,$EL$15)-DY257-DY258-DY259-DZ259-DZ258</f>
        <v>0</v>
      </c>
      <c r="EA257" s="487"/>
      <c r="EB257" s="659">
        <f>EB255-EA258-EA259-EA257-EB258-EB259</f>
        <v>0</v>
      </c>
      <c r="EC257" s="658"/>
      <c r="ED257" s="487">
        <f>COUNTIFS($O249:$O268,$EP$13,$DM249:$DM268,$EL$15)-EC257-EC258-EC259-ED259-ED258</f>
        <v>0</v>
      </c>
      <c r="EE257" s="487"/>
      <c r="EF257" s="659">
        <f>EF255-EE258-EE259-EE257-EF258-EF259</f>
        <v>0</v>
      </c>
      <c r="EG257" s="658"/>
      <c r="EH257" s="487">
        <f>COUNTIFS($P249:$P268,$EP$13,$DM249:$DM268,$EL$15)-EG257-EG258-EG259-EH259-EH258</f>
        <v>0</v>
      </c>
      <c r="EI257" s="487"/>
      <c r="EJ257" s="659">
        <f>EJ255-EI258-EI259-EI257-EJ258-EJ259</f>
        <v>0</v>
      </c>
      <c r="EK257" s="1770"/>
      <c r="EL257" s="716"/>
      <c r="EM257" s="716"/>
      <c r="EN257" s="488"/>
      <c r="EO257" s="488"/>
      <c r="EP257" s="490"/>
      <c r="EQ257" s="488"/>
      <c r="ER257" s="488"/>
      <c r="ES257" s="488"/>
      <c r="ET257" s="488"/>
      <c r="EU257" s="732"/>
      <c r="EV257" s="732"/>
      <c r="EW257" s="732"/>
      <c r="EX257" s="732"/>
      <c r="EY257" s="732"/>
      <c r="EZ257" s="732"/>
      <c r="FA257" s="732"/>
      <c r="FB257" s="732"/>
      <c r="FC257" s="732"/>
      <c r="FD257" s="732"/>
    </row>
    <row r="258" spans="4:160" ht="45" hidden="1" customHeight="1">
      <c r="D258" s="1132">
        <v>10</v>
      </c>
      <c r="E258" s="1796"/>
      <c r="F258" s="1797"/>
      <c r="G258" s="1798"/>
      <c r="H258" s="1208"/>
      <c r="I258" s="1209"/>
      <c r="J258" s="1210"/>
      <c r="K258" s="1211"/>
      <c r="L258" s="1208"/>
      <c r="M258" s="1208"/>
      <c r="N258" s="1208"/>
      <c r="O258" s="1208"/>
      <c r="P258" s="1208"/>
      <c r="Q258" s="1259"/>
      <c r="R258" s="1260"/>
      <c r="S258" s="1278"/>
      <c r="T258" s="1212"/>
      <c r="U258" s="1132">
        <v>10</v>
      </c>
      <c r="V258" s="1208"/>
      <c r="W258" s="1208"/>
      <c r="X258" s="1208"/>
      <c r="Y258" s="1208"/>
      <c r="Z258" s="1208"/>
      <c r="AA258" s="1212"/>
      <c r="AB258" s="1212"/>
      <c r="AC258" s="1212"/>
      <c r="AD258" s="1212"/>
      <c r="AE258" s="1212"/>
      <c r="AF258" s="1212"/>
      <c r="AG258" s="1212"/>
      <c r="AH258" s="1212"/>
      <c r="AI258" s="1212"/>
      <c r="AJ258" s="1212"/>
      <c r="AK258" s="1212"/>
      <c r="AL258" s="1212"/>
      <c r="AM258" s="1212"/>
      <c r="AN258" s="1212"/>
      <c r="AO258" s="1212"/>
      <c r="AP258" s="1212"/>
      <c r="AQ258" s="1212"/>
      <c r="AR258" s="1212"/>
      <c r="AS258" s="1212"/>
      <c r="AT258" s="1212"/>
      <c r="AU258" s="1212"/>
      <c r="AV258" s="1212"/>
      <c r="AW258" s="1212"/>
      <c r="AX258" s="1212"/>
      <c r="AY258" s="1212"/>
      <c r="AZ258" s="1212"/>
      <c r="BA258" s="1212"/>
      <c r="BB258" s="1212"/>
      <c r="BC258" s="1212"/>
      <c r="BD258" s="1212"/>
      <c r="BE258" s="1212"/>
      <c r="BF258" s="1212"/>
      <c r="BG258" s="1212"/>
      <c r="BH258" s="1212"/>
      <c r="BI258" s="1212"/>
      <c r="BJ258" s="1212"/>
      <c r="BK258" s="1212"/>
      <c r="BL258" s="1212"/>
      <c r="BM258" s="1212"/>
      <c r="BN258" s="1212"/>
      <c r="BO258" s="1212"/>
      <c r="BP258" s="1212"/>
      <c r="BQ258" s="1212"/>
      <c r="BR258" s="1212"/>
      <c r="BS258" s="1212"/>
      <c r="BT258" s="1212"/>
      <c r="BU258" s="1212"/>
      <c r="BV258" s="1212"/>
      <c r="BW258" s="1212"/>
      <c r="BX258" s="1212"/>
      <c r="BY258" s="1212"/>
      <c r="BZ258" s="1212"/>
      <c r="CA258" s="1212"/>
      <c r="CB258" s="1212"/>
      <c r="CC258" s="1212"/>
      <c r="CD258" s="1212"/>
      <c r="CE258" s="1212"/>
      <c r="CF258" s="1212"/>
      <c r="CG258" s="1212"/>
      <c r="CH258" s="1212"/>
      <c r="CI258" s="1212"/>
      <c r="CJ258" s="1212"/>
      <c r="CK258" s="1212"/>
      <c r="CL258" s="1212"/>
      <c r="CM258" s="1212"/>
      <c r="CN258" s="1212"/>
      <c r="CO258" s="1212"/>
      <c r="CP258" s="1212"/>
      <c r="CQ258" s="1212"/>
      <c r="CR258" s="1212"/>
      <c r="CS258" s="1212"/>
      <c r="CT258" s="1212"/>
      <c r="CU258" s="1212"/>
      <c r="CV258" s="1212"/>
      <c r="CW258" s="1212"/>
      <c r="CX258" s="1212"/>
      <c r="CY258" s="1212"/>
      <c r="CZ258" s="1212"/>
      <c r="DA258" s="1212"/>
      <c r="DB258" s="1212"/>
      <c r="DC258" s="1212"/>
      <c r="DD258" s="1212"/>
      <c r="DE258" s="1212"/>
      <c r="DF258" s="1212"/>
      <c r="DG258" s="1212"/>
      <c r="DH258" s="1212"/>
      <c r="DI258" s="1212"/>
      <c r="DJ258" s="1212"/>
      <c r="DK258" s="1212"/>
      <c r="DL258" s="716"/>
      <c r="DM258" s="715">
        <f t="shared" si="173"/>
        <v>0</v>
      </c>
      <c r="DN258" s="716">
        <f t="shared" si="170"/>
        <v>0</v>
      </c>
      <c r="DO258" s="490">
        <f t="shared" si="171"/>
        <v>0</v>
      </c>
      <c r="DP258" s="716" t="e">
        <f t="array" ref="DP258">INDEX($DP$14:$DS$21,MATCH(DM258&amp;DN258&amp;DO258,$DP$14:$DP$21&amp;$DQ$14:$DQ$21&amp;$DR$14:$DR$21,0),4)</f>
        <v>#N/A</v>
      </c>
      <c r="DQ258" s="745"/>
      <c r="DR258" s="746">
        <f>COUNTIFS(L249:L268,$EP$13,DM249:DM268,$EL$15,R249:R268,$EP$7)-DQ258</f>
        <v>0</v>
      </c>
      <c r="DS258" s="746"/>
      <c r="DT258" s="747">
        <f>COUNTIFS(L249:L268,$EO$14,DM249:DM268,$EL$15,R249:R268,$EP$7)-DS258</f>
        <v>0</v>
      </c>
      <c r="DU258" s="745"/>
      <c r="DV258" s="746">
        <f>COUNTIFS(M249:M268,$EP$13,DM249:DM268,$EL$15,R249:R268,$EP$7)-DU258</f>
        <v>0</v>
      </c>
      <c r="DW258" s="746"/>
      <c r="DX258" s="747">
        <f>COUNTIFS(M249:M268,$EO$14,DM249:DM268,$EL$15,R249:R268,$EP$7)-DW258</f>
        <v>0</v>
      </c>
      <c r="DY258" s="672"/>
      <c r="DZ258" s="673">
        <f>COUNTIFS($N249:$N268,$EP$13,$DM249:$DM268,$EL$15,$R249:$R268,$EP$7)-DY258</f>
        <v>0</v>
      </c>
      <c r="EA258" s="673"/>
      <c r="EB258" s="674">
        <f>COUNTIFS($N249:$N268,$EO$14,$DM249:$DM268,$EL$15,$R249:$R268,$EP$7)-EA258</f>
        <v>0</v>
      </c>
      <c r="EC258" s="672"/>
      <c r="ED258" s="673">
        <f>COUNTIFS($O249:$O268,$EP$13,$DM249:$DM268,$EL$15,$R249:$R268,$EP$7)-EC258</f>
        <v>0</v>
      </c>
      <c r="EE258" s="673"/>
      <c r="EF258" s="674">
        <f>COUNTIFS($O249:$O268,$EO$14,$DM249:$DM268,$EL$15,$R249:$R268,$EP$7)-EE258</f>
        <v>0</v>
      </c>
      <c r="EG258" s="672"/>
      <c r="EH258" s="673">
        <f>COUNTIFS($P249:$P268,$EP$13,$DM249:$DM268,$EL$15,$R249:$R268,$EP$7)-EG258</f>
        <v>0</v>
      </c>
      <c r="EI258" s="673"/>
      <c r="EJ258" s="674">
        <f>COUNTIFS($P249:$P268,$EO$14,$DM249:$DM268,$EL$15,$R249:$R268,$EP$7)-EI258</f>
        <v>0</v>
      </c>
      <c r="EK258" s="748" t="s">
        <v>744</v>
      </c>
      <c r="EL258" s="716"/>
      <c r="EM258" s="716"/>
      <c r="EN258" s="488"/>
      <c r="EO258" s="488"/>
      <c r="EP258" s="490"/>
      <c r="EQ258" s="488"/>
      <c r="ER258" s="488"/>
      <c r="ES258" s="488"/>
      <c r="ET258" s="488"/>
      <c r="EU258" s="732"/>
      <c r="EV258" s="732"/>
      <c r="EW258" s="732"/>
      <c r="EX258" s="732"/>
      <c r="EY258" s="732"/>
      <c r="EZ258" s="732"/>
      <c r="FA258" s="732"/>
      <c r="FB258" s="732"/>
      <c r="FC258" s="732"/>
      <c r="FD258" s="732"/>
    </row>
    <row r="259" spans="4:160" ht="45" hidden="1" customHeight="1">
      <c r="D259" s="1132">
        <v>11</v>
      </c>
      <c r="E259" s="1796"/>
      <c r="F259" s="1797"/>
      <c r="G259" s="1798"/>
      <c r="H259" s="1208"/>
      <c r="I259" s="1209"/>
      <c r="J259" s="1210"/>
      <c r="K259" s="1211"/>
      <c r="L259" s="1208"/>
      <c r="M259" s="1208"/>
      <c r="N259" s="1208"/>
      <c r="O259" s="1208"/>
      <c r="P259" s="1208"/>
      <c r="Q259" s="1259"/>
      <c r="R259" s="1260"/>
      <c r="S259" s="1278"/>
      <c r="T259" s="1212"/>
      <c r="U259" s="1132">
        <v>11</v>
      </c>
      <c r="V259" s="1208"/>
      <c r="W259" s="1208"/>
      <c r="X259" s="1208"/>
      <c r="Y259" s="1208"/>
      <c r="Z259" s="1208"/>
      <c r="AA259" s="1212"/>
      <c r="AB259" s="1212"/>
      <c r="AC259" s="1212"/>
      <c r="AD259" s="1212"/>
      <c r="AE259" s="1212"/>
      <c r="AF259" s="1212"/>
      <c r="AG259" s="1212"/>
      <c r="AH259" s="1212"/>
      <c r="AI259" s="1212"/>
      <c r="AJ259" s="1212"/>
      <c r="AK259" s="1212"/>
      <c r="AL259" s="1212"/>
      <c r="AM259" s="1212"/>
      <c r="AN259" s="1212"/>
      <c r="AO259" s="1212"/>
      <c r="AP259" s="1212"/>
      <c r="AQ259" s="1212"/>
      <c r="AR259" s="1212"/>
      <c r="AS259" s="1212"/>
      <c r="AT259" s="1212"/>
      <c r="AU259" s="1212"/>
      <c r="AV259" s="1212"/>
      <c r="AW259" s="1212"/>
      <c r="AX259" s="1212"/>
      <c r="AY259" s="1212"/>
      <c r="AZ259" s="1212"/>
      <c r="BA259" s="1212"/>
      <c r="BB259" s="1212"/>
      <c r="BC259" s="1212"/>
      <c r="BD259" s="1212"/>
      <c r="BE259" s="1212"/>
      <c r="BF259" s="1212"/>
      <c r="BG259" s="1212"/>
      <c r="BH259" s="1212"/>
      <c r="BI259" s="1212"/>
      <c r="BJ259" s="1212"/>
      <c r="BK259" s="1212"/>
      <c r="BL259" s="1212"/>
      <c r="BM259" s="1212"/>
      <c r="BN259" s="1212"/>
      <c r="BO259" s="1212"/>
      <c r="BP259" s="1212"/>
      <c r="BQ259" s="1212"/>
      <c r="BR259" s="1212"/>
      <c r="BS259" s="1212"/>
      <c r="BT259" s="1212"/>
      <c r="BU259" s="1212"/>
      <c r="BV259" s="1212"/>
      <c r="BW259" s="1212"/>
      <c r="BX259" s="1212"/>
      <c r="BY259" s="1212"/>
      <c r="BZ259" s="1212"/>
      <c r="CA259" s="1212"/>
      <c r="CB259" s="1212"/>
      <c r="CC259" s="1212"/>
      <c r="CD259" s="1212"/>
      <c r="CE259" s="1212"/>
      <c r="CF259" s="1212"/>
      <c r="CG259" s="1212"/>
      <c r="CH259" s="1212"/>
      <c r="CI259" s="1212"/>
      <c r="CJ259" s="1212"/>
      <c r="CK259" s="1212"/>
      <c r="CL259" s="1212"/>
      <c r="CM259" s="1212"/>
      <c r="CN259" s="1212"/>
      <c r="CO259" s="1212"/>
      <c r="CP259" s="1212"/>
      <c r="CQ259" s="1212"/>
      <c r="CR259" s="1212"/>
      <c r="CS259" s="1212"/>
      <c r="CT259" s="1212"/>
      <c r="CU259" s="1212"/>
      <c r="CV259" s="1212"/>
      <c r="CW259" s="1212"/>
      <c r="CX259" s="1212"/>
      <c r="CY259" s="1212"/>
      <c r="CZ259" s="1212"/>
      <c r="DA259" s="1212"/>
      <c r="DB259" s="1212"/>
      <c r="DC259" s="1212"/>
      <c r="DD259" s="1212"/>
      <c r="DE259" s="1212"/>
      <c r="DF259" s="1212"/>
      <c r="DG259" s="1212"/>
      <c r="DH259" s="1212"/>
      <c r="DI259" s="1212"/>
      <c r="DJ259" s="1212"/>
      <c r="DK259" s="1212"/>
      <c r="DL259" s="716"/>
      <c r="DM259" s="715">
        <f t="shared" si="173"/>
        <v>0</v>
      </c>
      <c r="DN259" s="716">
        <f t="shared" si="170"/>
        <v>0</v>
      </c>
      <c r="DO259" s="490">
        <f t="shared" si="171"/>
        <v>0</v>
      </c>
      <c r="DP259" s="716" t="e">
        <f t="array" ref="DP259">INDEX($DP$14:$DS$21,MATCH(DM259&amp;DN259&amp;DO259,$DP$14:$DP$21&amp;$DQ$14:$DQ$21&amp;$DR$14:$DR$21,0),4)</f>
        <v>#N/A</v>
      </c>
      <c r="DQ259" s="733"/>
      <c r="DR259" s="1219">
        <f>COUNTIFS(L249:L268,$EP$13,DM249:DM268,$EL$15,R249:R268,$EP$8)-DQ259</f>
        <v>0</v>
      </c>
      <c r="DS259" s="734"/>
      <c r="DT259" s="749">
        <f>COUNTIFS(L249:L268,$EO$14,DM249:DM268,$EL$15,R249:R268,$EP$8)-DS259</f>
        <v>0</v>
      </c>
      <c r="DU259" s="733"/>
      <c r="DV259" s="1219">
        <f>COUNTIFS(M249:M268,$EP$13,DM249:DM268,$EL$15,R249:R268,$EP$8)-DU259</f>
        <v>0</v>
      </c>
      <c r="DW259" s="734"/>
      <c r="DX259" s="749">
        <f>COUNTIFS(M249:M268,$EO$14,DM249:DM268,$EL$15,R249:R268,$EP$8)-DW259</f>
        <v>0</v>
      </c>
      <c r="DY259" s="675"/>
      <c r="DZ259" s="1220">
        <f>COUNTIFS($N249:$N268,$EP$13,$DM249:$DM268,$EL$15,$R249:$R268,$EP$8)-DY259</f>
        <v>0</v>
      </c>
      <c r="EA259" s="676"/>
      <c r="EB259" s="671">
        <f>COUNTIFS($N249:$N268,$EO$14,$DM249:$DM268,$EL$15,$R249:$R268,$EP$8)-EA259</f>
        <v>0</v>
      </c>
      <c r="EC259" s="675"/>
      <c r="ED259" s="1220">
        <f>COUNTIFS($O249:$O268,$EP$13,$DM249:$DM268,$EL$15,$R249:$R268,$EP$8)-EC259</f>
        <v>0</v>
      </c>
      <c r="EE259" s="676"/>
      <c r="EF259" s="671">
        <f>COUNTIFS($O249:$O268,$EO$14,$DM249:$DM268,$EL$15,$R249:$R268,$EP$8)-EE259</f>
        <v>0</v>
      </c>
      <c r="EG259" s="675"/>
      <c r="EH259" s="1220">
        <f>COUNTIFS($P249:$P268,$EP$13,$DM249:$DM268,$EL$15,$R249:$R268,$EP$8)-EG259</f>
        <v>0</v>
      </c>
      <c r="EI259" s="676"/>
      <c r="EJ259" s="671">
        <f>COUNTIFS($P249:$P268,$EO$14,$DM249:$DM268,$EL$15,$R249:$R268,$EP$8)-EI259</f>
        <v>0</v>
      </c>
      <c r="EK259" s="488" t="s">
        <v>747</v>
      </c>
      <c r="EL259" s="716"/>
      <c r="EM259" s="716"/>
      <c r="EN259" s="488"/>
      <c r="EO259" s="488"/>
      <c r="EP259" s="490"/>
      <c r="EQ259" s="488"/>
      <c r="ER259" s="488"/>
      <c r="ES259" s="488"/>
      <c r="ET259" s="488"/>
      <c r="EU259" s="732"/>
      <c r="EV259" s="732"/>
      <c r="EW259" s="732"/>
      <c r="EX259" s="732"/>
      <c r="EY259" s="732"/>
      <c r="EZ259" s="732"/>
      <c r="FA259" s="732"/>
      <c r="FB259" s="732"/>
      <c r="FC259" s="732"/>
      <c r="FD259" s="732"/>
    </row>
    <row r="260" spans="4:160" ht="45" hidden="1" customHeight="1">
      <c r="D260" s="1132">
        <v>12</v>
      </c>
      <c r="E260" s="1796"/>
      <c r="F260" s="1797"/>
      <c r="G260" s="1798"/>
      <c r="H260" s="1208"/>
      <c r="I260" s="1209"/>
      <c r="J260" s="1210"/>
      <c r="K260" s="1211"/>
      <c r="L260" s="1208"/>
      <c r="M260" s="1208"/>
      <c r="N260" s="1208"/>
      <c r="O260" s="1208"/>
      <c r="P260" s="1208"/>
      <c r="Q260" s="1259"/>
      <c r="R260" s="1260"/>
      <c r="S260" s="1278"/>
      <c r="T260" s="1212"/>
      <c r="U260" s="1132">
        <v>12</v>
      </c>
      <c r="V260" s="1208"/>
      <c r="W260" s="1208"/>
      <c r="X260" s="1208"/>
      <c r="Y260" s="1208"/>
      <c r="Z260" s="1208"/>
      <c r="AA260" s="1212"/>
      <c r="AB260" s="1212"/>
      <c r="AC260" s="1212"/>
      <c r="AD260" s="1212"/>
      <c r="AE260" s="1212"/>
      <c r="AF260" s="1212"/>
      <c r="AG260" s="1212"/>
      <c r="AH260" s="1212"/>
      <c r="AI260" s="1212"/>
      <c r="AJ260" s="1212"/>
      <c r="AK260" s="1212"/>
      <c r="AL260" s="1212"/>
      <c r="AM260" s="1212"/>
      <c r="AN260" s="1212"/>
      <c r="AO260" s="1212"/>
      <c r="AP260" s="1212"/>
      <c r="AQ260" s="1212"/>
      <c r="AR260" s="1212"/>
      <c r="AS260" s="1212"/>
      <c r="AT260" s="1212"/>
      <c r="AU260" s="1212"/>
      <c r="AV260" s="1212"/>
      <c r="AW260" s="1212"/>
      <c r="AX260" s="1212"/>
      <c r="AY260" s="1212"/>
      <c r="AZ260" s="1212"/>
      <c r="BA260" s="1212"/>
      <c r="BB260" s="1212"/>
      <c r="BC260" s="1212"/>
      <c r="BD260" s="1212"/>
      <c r="BE260" s="1212"/>
      <c r="BF260" s="1212"/>
      <c r="BG260" s="1212"/>
      <c r="BH260" s="1212"/>
      <c r="BI260" s="1212"/>
      <c r="BJ260" s="1212"/>
      <c r="BK260" s="1212"/>
      <c r="BL260" s="1212"/>
      <c r="BM260" s="1212"/>
      <c r="BN260" s="1212"/>
      <c r="BO260" s="1212"/>
      <c r="BP260" s="1212"/>
      <c r="BQ260" s="1212"/>
      <c r="BR260" s="1212"/>
      <c r="BS260" s="1212"/>
      <c r="BT260" s="1212"/>
      <c r="BU260" s="1212"/>
      <c r="BV260" s="1212"/>
      <c r="BW260" s="1212"/>
      <c r="BX260" s="1212"/>
      <c r="BY260" s="1212"/>
      <c r="BZ260" s="1212"/>
      <c r="CA260" s="1212"/>
      <c r="CB260" s="1212"/>
      <c r="CC260" s="1212"/>
      <c r="CD260" s="1212"/>
      <c r="CE260" s="1212"/>
      <c r="CF260" s="1212"/>
      <c r="CG260" s="1212"/>
      <c r="CH260" s="1212"/>
      <c r="CI260" s="1212"/>
      <c r="CJ260" s="1212"/>
      <c r="CK260" s="1212"/>
      <c r="CL260" s="1212"/>
      <c r="CM260" s="1212"/>
      <c r="CN260" s="1212"/>
      <c r="CO260" s="1212"/>
      <c r="CP260" s="1212"/>
      <c r="CQ260" s="1212"/>
      <c r="CR260" s="1212"/>
      <c r="CS260" s="1212"/>
      <c r="CT260" s="1212"/>
      <c r="CU260" s="1212"/>
      <c r="CV260" s="1212"/>
      <c r="CW260" s="1212"/>
      <c r="CX260" s="1212"/>
      <c r="CY260" s="1212"/>
      <c r="CZ260" s="1212"/>
      <c r="DA260" s="1212"/>
      <c r="DB260" s="1212"/>
      <c r="DC260" s="1212"/>
      <c r="DD260" s="1212"/>
      <c r="DE260" s="1212"/>
      <c r="DF260" s="1212"/>
      <c r="DG260" s="1212"/>
      <c r="DH260" s="1212"/>
      <c r="DI260" s="1212"/>
      <c r="DJ260" s="1212"/>
      <c r="DK260" s="1212"/>
      <c r="DL260" s="716"/>
      <c r="DM260" s="715">
        <f t="shared" si="173"/>
        <v>0</v>
      </c>
      <c r="DN260" s="716">
        <f t="shared" si="170"/>
        <v>0</v>
      </c>
      <c r="DO260" s="490">
        <f t="shared" si="171"/>
        <v>0</v>
      </c>
      <c r="DP260" s="716" t="e">
        <f t="array" ref="DP260">INDEX($DP$14:$DS$21,MATCH(DM260&amp;DN260&amp;DO260,$DP$14:$DP$21&amp;$DQ$14:$DQ$21&amp;$DR$14:$DR$21,0),4)</f>
        <v>#N/A</v>
      </c>
      <c r="DQ260" s="736">
        <f>SUM(DQ257:DQ259)</f>
        <v>0</v>
      </c>
      <c r="DR260" s="490">
        <f>SUM(DR257:DR259)</f>
        <v>0</v>
      </c>
      <c r="DS260" s="716"/>
      <c r="DT260" s="730">
        <f>SUM(DT257:DT259)</f>
        <v>0</v>
      </c>
      <c r="DU260" s="736">
        <f>SUM(DU257:DU259)</f>
        <v>0</v>
      </c>
      <c r="DV260" s="490">
        <f>SUM(DV256:DV259)</f>
        <v>0</v>
      </c>
      <c r="DW260" s="716"/>
      <c r="DX260" s="730">
        <f>SUM(DX257:DX259)</f>
        <v>0</v>
      </c>
      <c r="DY260" s="661">
        <f>SUM(DY257:DY259)</f>
        <v>0</v>
      </c>
      <c r="DZ260" s="450">
        <f>SUM(DZ256:DZ259)</f>
        <v>0</v>
      </c>
      <c r="EA260" s="487"/>
      <c r="EB260" s="660">
        <f>SUM(EB257:EB259)</f>
        <v>0</v>
      </c>
      <c r="EC260" s="661">
        <f>SUM(EC257:EC259)</f>
        <v>0</v>
      </c>
      <c r="ED260" s="450">
        <f>SUM(ED256:ED259)</f>
        <v>0</v>
      </c>
      <c r="EE260" s="487"/>
      <c r="EF260" s="660">
        <f>SUM(EF257:EF259)</f>
        <v>0</v>
      </c>
      <c r="EG260" s="661">
        <f>SUM(EG257:EG259)</f>
        <v>0</v>
      </c>
      <c r="EH260" s="450">
        <f>SUM(EH256:EH259)</f>
        <v>0</v>
      </c>
      <c r="EI260" s="487"/>
      <c r="EJ260" s="660">
        <f>SUM(EJ257:EJ259)</f>
        <v>0</v>
      </c>
      <c r="EK260" s="750"/>
      <c r="EL260" s="716"/>
      <c r="EM260" s="716"/>
      <c r="EN260" s="488"/>
      <c r="EO260" s="488"/>
      <c r="EP260" s="490"/>
      <c r="EQ260" s="488"/>
      <c r="ER260" s="488"/>
      <c r="ES260" s="488"/>
      <c r="ET260" s="488"/>
      <c r="EU260" s="732"/>
      <c r="EV260" s="732"/>
      <c r="EW260" s="732"/>
      <c r="EX260" s="732"/>
      <c r="EY260" s="732"/>
      <c r="EZ260" s="732"/>
      <c r="FA260" s="732"/>
      <c r="FB260" s="732"/>
      <c r="FC260" s="732"/>
      <c r="FD260" s="732"/>
    </row>
    <row r="261" spans="4:160" ht="45" hidden="1" customHeight="1">
      <c r="D261" s="1132">
        <v>13</v>
      </c>
      <c r="E261" s="1796"/>
      <c r="F261" s="1797"/>
      <c r="G261" s="1798"/>
      <c r="H261" s="1208"/>
      <c r="I261" s="1209"/>
      <c r="J261" s="1210"/>
      <c r="K261" s="1211"/>
      <c r="L261" s="1208"/>
      <c r="M261" s="1208"/>
      <c r="N261" s="1208"/>
      <c r="O261" s="1208"/>
      <c r="P261" s="1208"/>
      <c r="Q261" s="1259"/>
      <c r="R261" s="1260"/>
      <c r="S261" s="1278"/>
      <c r="T261" s="1212"/>
      <c r="U261" s="1132">
        <v>13</v>
      </c>
      <c r="V261" s="1208"/>
      <c r="W261" s="1208"/>
      <c r="X261" s="1208"/>
      <c r="Y261" s="1208"/>
      <c r="Z261" s="1208"/>
      <c r="AA261" s="1212"/>
      <c r="AB261" s="1212"/>
      <c r="AC261" s="1212"/>
      <c r="AD261" s="1212"/>
      <c r="AE261" s="1212"/>
      <c r="AF261" s="1212"/>
      <c r="AG261" s="1212"/>
      <c r="AH261" s="1212"/>
      <c r="AI261" s="1212"/>
      <c r="AJ261" s="1212"/>
      <c r="AK261" s="1212"/>
      <c r="AL261" s="1212"/>
      <c r="AM261" s="1212"/>
      <c r="AN261" s="1212"/>
      <c r="AO261" s="1212"/>
      <c r="AP261" s="1212"/>
      <c r="AQ261" s="1212"/>
      <c r="AR261" s="1212"/>
      <c r="AS261" s="1212"/>
      <c r="AT261" s="1212"/>
      <c r="AU261" s="1212"/>
      <c r="AV261" s="1212"/>
      <c r="AW261" s="1212"/>
      <c r="AX261" s="1212"/>
      <c r="AY261" s="1212"/>
      <c r="AZ261" s="1212"/>
      <c r="BA261" s="1212"/>
      <c r="BB261" s="1212"/>
      <c r="BC261" s="1212"/>
      <c r="BD261" s="1212"/>
      <c r="BE261" s="1212"/>
      <c r="BF261" s="1212"/>
      <c r="BG261" s="1212"/>
      <c r="BH261" s="1212"/>
      <c r="BI261" s="1212"/>
      <c r="BJ261" s="1212"/>
      <c r="BK261" s="1212"/>
      <c r="BL261" s="1212"/>
      <c r="BM261" s="1212"/>
      <c r="BN261" s="1212"/>
      <c r="BO261" s="1212"/>
      <c r="BP261" s="1212"/>
      <c r="BQ261" s="1212"/>
      <c r="BR261" s="1212"/>
      <c r="BS261" s="1212"/>
      <c r="BT261" s="1212"/>
      <c r="BU261" s="1212"/>
      <c r="BV261" s="1212"/>
      <c r="BW261" s="1212"/>
      <c r="BX261" s="1212"/>
      <c r="BY261" s="1212"/>
      <c r="BZ261" s="1212"/>
      <c r="CA261" s="1212"/>
      <c r="CB261" s="1212"/>
      <c r="CC261" s="1212"/>
      <c r="CD261" s="1212"/>
      <c r="CE261" s="1212"/>
      <c r="CF261" s="1212"/>
      <c r="CG261" s="1212"/>
      <c r="CH261" s="1212"/>
      <c r="CI261" s="1212"/>
      <c r="CJ261" s="1212"/>
      <c r="CK261" s="1212"/>
      <c r="CL261" s="1212"/>
      <c r="CM261" s="1212"/>
      <c r="CN261" s="1212"/>
      <c r="CO261" s="1212"/>
      <c r="CP261" s="1212"/>
      <c r="CQ261" s="1212"/>
      <c r="CR261" s="1212"/>
      <c r="CS261" s="1212"/>
      <c r="CT261" s="1212"/>
      <c r="CU261" s="1212"/>
      <c r="CV261" s="1212"/>
      <c r="CW261" s="1212"/>
      <c r="CX261" s="1212"/>
      <c r="CY261" s="1212"/>
      <c r="CZ261" s="1212"/>
      <c r="DA261" s="1212"/>
      <c r="DB261" s="1212"/>
      <c r="DC261" s="1212"/>
      <c r="DD261" s="1212"/>
      <c r="DE261" s="1212"/>
      <c r="DF261" s="1212"/>
      <c r="DG261" s="1212"/>
      <c r="DH261" s="1212"/>
      <c r="DI261" s="1212"/>
      <c r="DJ261" s="1212"/>
      <c r="DK261" s="1212"/>
      <c r="DL261" s="716"/>
      <c r="DM261" s="715">
        <f t="shared" si="173"/>
        <v>0</v>
      </c>
      <c r="DN261" s="716">
        <f t="shared" si="170"/>
        <v>0</v>
      </c>
      <c r="DO261" s="490">
        <f t="shared" si="171"/>
        <v>0</v>
      </c>
      <c r="DP261" s="716" t="e">
        <f t="array" ref="DP261">INDEX($DP$14:$DS$21,MATCH(DM261&amp;DN261&amp;DO261,$DP$14:$DP$21&amp;$DQ$14:$DQ$21&amp;$DR$14:$DR$21,0),4)</f>
        <v>#N/A</v>
      </c>
      <c r="DQ261" s="1763">
        <f>SUM(DQ260:DT260)</f>
        <v>0</v>
      </c>
      <c r="DR261" s="1764"/>
      <c r="DS261" s="1764"/>
      <c r="DT261" s="1765"/>
      <c r="DU261" s="1763">
        <f>SUM(DU260:DX260)</f>
        <v>0</v>
      </c>
      <c r="DV261" s="1764"/>
      <c r="DW261" s="1764"/>
      <c r="DX261" s="1765"/>
      <c r="DY261" s="1755">
        <f>SUM(DY260:EB260)</f>
        <v>0</v>
      </c>
      <c r="DZ261" s="1756"/>
      <c r="EA261" s="1756"/>
      <c r="EB261" s="1757"/>
      <c r="EC261" s="1755">
        <f>SUM(EC260:EF260)</f>
        <v>0</v>
      </c>
      <c r="ED261" s="1756"/>
      <c r="EE261" s="1756"/>
      <c r="EF261" s="1757"/>
      <c r="EG261" s="1755">
        <f>SUM(EG260:EJ260)</f>
        <v>0</v>
      </c>
      <c r="EH261" s="1756"/>
      <c r="EI261" s="1756"/>
      <c r="EJ261" s="1757"/>
      <c r="EK261" s="750"/>
      <c r="EL261" s="716"/>
      <c r="EM261" s="716"/>
      <c r="EN261" s="488"/>
      <c r="EO261" s="488"/>
      <c r="EP261" s="490"/>
      <c r="EQ261" s="488"/>
      <c r="ER261" s="488"/>
      <c r="ES261" s="488"/>
      <c r="ET261" s="488"/>
      <c r="EU261" s="732"/>
      <c r="EV261" s="732"/>
      <c r="EW261" s="732"/>
      <c r="EX261" s="732"/>
      <c r="EY261" s="732"/>
      <c r="EZ261" s="732"/>
      <c r="FA261" s="732"/>
      <c r="FB261" s="732"/>
      <c r="FC261" s="732"/>
      <c r="FD261" s="732"/>
    </row>
    <row r="262" spans="4:160" ht="45" hidden="1" customHeight="1">
      <c r="D262" s="1132">
        <v>14</v>
      </c>
      <c r="E262" s="1796"/>
      <c r="F262" s="1797"/>
      <c r="G262" s="1798"/>
      <c r="H262" s="1208"/>
      <c r="I262" s="1209"/>
      <c r="J262" s="1221"/>
      <c r="K262" s="1222"/>
      <c r="L262" s="1208"/>
      <c r="M262" s="1208"/>
      <c r="N262" s="1208"/>
      <c r="O262" s="1208"/>
      <c r="P262" s="1208"/>
      <c r="Q262" s="1259"/>
      <c r="R262" s="1260"/>
      <c r="S262" s="1278"/>
      <c r="T262" s="1212"/>
      <c r="U262" s="1132">
        <v>14</v>
      </c>
      <c r="V262" s="1208"/>
      <c r="W262" s="1208"/>
      <c r="X262" s="1208"/>
      <c r="Y262" s="1208"/>
      <c r="Z262" s="1208"/>
      <c r="AA262" s="1212"/>
      <c r="AB262" s="1212"/>
      <c r="AC262" s="1212"/>
      <c r="AD262" s="1212"/>
      <c r="AE262" s="1212"/>
      <c r="AF262" s="1212"/>
      <c r="AG262" s="1212"/>
      <c r="AH262" s="1212"/>
      <c r="AI262" s="1212"/>
      <c r="AJ262" s="1212"/>
      <c r="AK262" s="1212"/>
      <c r="AL262" s="1212"/>
      <c r="AM262" s="1212"/>
      <c r="AN262" s="1212"/>
      <c r="AO262" s="1212"/>
      <c r="AP262" s="1212"/>
      <c r="AQ262" s="1212"/>
      <c r="AR262" s="1212"/>
      <c r="AS262" s="1212"/>
      <c r="AT262" s="1212"/>
      <c r="AU262" s="1212"/>
      <c r="AV262" s="1212"/>
      <c r="AW262" s="1212"/>
      <c r="AX262" s="1212"/>
      <c r="AY262" s="1212"/>
      <c r="AZ262" s="1212"/>
      <c r="BA262" s="1212"/>
      <c r="BB262" s="1212"/>
      <c r="BC262" s="1212"/>
      <c r="BD262" s="1212"/>
      <c r="BE262" s="1212"/>
      <c r="BF262" s="1212"/>
      <c r="BG262" s="1212"/>
      <c r="BH262" s="1212"/>
      <c r="BI262" s="1212"/>
      <c r="BJ262" s="1212"/>
      <c r="BK262" s="1212"/>
      <c r="BL262" s="1212"/>
      <c r="BM262" s="1212"/>
      <c r="BN262" s="1212"/>
      <c r="BO262" s="1212"/>
      <c r="BP262" s="1212"/>
      <c r="BQ262" s="1212"/>
      <c r="BR262" s="1212"/>
      <c r="BS262" s="1212"/>
      <c r="BT262" s="1212"/>
      <c r="BU262" s="1212"/>
      <c r="BV262" s="1212"/>
      <c r="BW262" s="1212"/>
      <c r="BX262" s="1212"/>
      <c r="BY262" s="1212"/>
      <c r="BZ262" s="1212"/>
      <c r="CA262" s="1212"/>
      <c r="CB262" s="1212"/>
      <c r="CC262" s="1212"/>
      <c r="CD262" s="1212"/>
      <c r="CE262" s="1212"/>
      <c r="CF262" s="1212"/>
      <c r="CG262" s="1212"/>
      <c r="CH262" s="1212"/>
      <c r="CI262" s="1212"/>
      <c r="CJ262" s="1212"/>
      <c r="CK262" s="1212"/>
      <c r="CL262" s="1212"/>
      <c r="CM262" s="1212"/>
      <c r="CN262" s="1212"/>
      <c r="CO262" s="1212"/>
      <c r="CP262" s="1212"/>
      <c r="CQ262" s="1212"/>
      <c r="CR262" s="1212"/>
      <c r="CS262" s="1212"/>
      <c r="CT262" s="1212"/>
      <c r="CU262" s="1212"/>
      <c r="CV262" s="1212"/>
      <c r="CW262" s="1212"/>
      <c r="CX262" s="1212"/>
      <c r="CY262" s="1212"/>
      <c r="CZ262" s="1212"/>
      <c r="DA262" s="1212"/>
      <c r="DB262" s="1212"/>
      <c r="DC262" s="1212"/>
      <c r="DD262" s="1212"/>
      <c r="DE262" s="1212"/>
      <c r="DF262" s="1212"/>
      <c r="DG262" s="1212"/>
      <c r="DH262" s="1212"/>
      <c r="DI262" s="1212"/>
      <c r="DJ262" s="1212"/>
      <c r="DK262" s="1212"/>
      <c r="DL262" s="716"/>
      <c r="DM262" s="715">
        <f t="shared" si="173"/>
        <v>0</v>
      </c>
      <c r="DN262" s="716">
        <f t="shared" si="170"/>
        <v>0</v>
      </c>
      <c r="DO262" s="490">
        <f t="shared" si="171"/>
        <v>0</v>
      </c>
      <c r="DP262" s="716" t="e">
        <f t="array" ref="DP262">INDEX($DP$14:$DS$21,MATCH(DM262&amp;DN262&amp;DO262,$DP$14:$DP$21&amp;$DQ$14:$DQ$21&amp;$DR$14:$DR$21,0),4)</f>
        <v>#N/A</v>
      </c>
      <c r="DQ262" s="737">
        <f>COUNTIFS(H249:H268,$EQ$14,DM249:DM268,$EL$15)</f>
        <v>0</v>
      </c>
      <c r="DR262" s="738">
        <f>COUNTIFS(I249:I268,$EQ$14,DM249:DM268,$EL$14)</f>
        <v>0</v>
      </c>
      <c r="DS262" s="732"/>
      <c r="DT262" s="751"/>
      <c r="DU262" s="740"/>
      <c r="DV262" s="732"/>
      <c r="DW262" s="732"/>
      <c r="DX262" s="751"/>
      <c r="DY262" s="663"/>
      <c r="DZ262" s="447"/>
      <c r="EA262" s="447"/>
      <c r="EB262" s="662"/>
      <c r="EC262" s="663"/>
      <c r="ED262" s="447"/>
      <c r="EE262" s="447"/>
      <c r="EF262" s="662"/>
      <c r="EG262" s="663"/>
      <c r="EH262" s="447"/>
      <c r="EI262" s="447"/>
      <c r="EJ262" s="662"/>
      <c r="EK262" s="750"/>
      <c r="EL262" s="716"/>
      <c r="EM262" s="716"/>
      <c r="EN262" s="488"/>
      <c r="EO262" s="488"/>
      <c r="EP262" s="490"/>
      <c r="EQ262" s="488"/>
      <c r="ER262" s="488"/>
      <c r="ES262" s="488"/>
      <c r="ET262" s="488"/>
      <c r="EU262" s="732"/>
      <c r="EV262" s="732"/>
      <c r="EW262" s="732"/>
      <c r="EX262" s="732"/>
      <c r="EY262" s="732"/>
      <c r="EZ262" s="732"/>
      <c r="FA262" s="732"/>
      <c r="FB262" s="732"/>
      <c r="FC262" s="732"/>
      <c r="FD262" s="732"/>
    </row>
    <row r="263" spans="4:160" ht="45" hidden="1" customHeight="1">
      <c r="D263" s="1132">
        <v>15</v>
      </c>
      <c r="E263" s="1796"/>
      <c r="F263" s="1797"/>
      <c r="G263" s="1798"/>
      <c r="H263" s="1208"/>
      <c r="I263" s="1209"/>
      <c r="J263" s="1221"/>
      <c r="K263" s="1222"/>
      <c r="L263" s="1208"/>
      <c r="M263" s="1208"/>
      <c r="N263" s="1208"/>
      <c r="O263" s="1208"/>
      <c r="P263" s="1208"/>
      <c r="Q263" s="1259"/>
      <c r="R263" s="1260"/>
      <c r="S263" s="1278"/>
      <c r="T263" s="1212"/>
      <c r="U263" s="1132">
        <v>15</v>
      </c>
      <c r="V263" s="1208"/>
      <c r="W263" s="1208"/>
      <c r="X263" s="1208"/>
      <c r="Y263" s="1208"/>
      <c r="Z263" s="1208"/>
      <c r="AA263" s="1212"/>
      <c r="AB263" s="1212"/>
      <c r="AC263" s="1212"/>
      <c r="AD263" s="1212"/>
      <c r="AE263" s="1212"/>
      <c r="AF263" s="1212"/>
      <c r="AG263" s="1212"/>
      <c r="AH263" s="1212"/>
      <c r="AI263" s="1212"/>
      <c r="AJ263" s="1212"/>
      <c r="AK263" s="1212"/>
      <c r="AL263" s="1212"/>
      <c r="AM263" s="1212"/>
      <c r="AN263" s="1212"/>
      <c r="AO263" s="1212"/>
      <c r="AP263" s="1212"/>
      <c r="AQ263" s="1212"/>
      <c r="AR263" s="1212"/>
      <c r="AS263" s="1212"/>
      <c r="AT263" s="1212"/>
      <c r="AU263" s="1212"/>
      <c r="AV263" s="1212"/>
      <c r="AW263" s="1212"/>
      <c r="AX263" s="1212"/>
      <c r="AY263" s="1212"/>
      <c r="AZ263" s="1212"/>
      <c r="BA263" s="1212"/>
      <c r="BB263" s="1212"/>
      <c r="BC263" s="1212"/>
      <c r="BD263" s="1212"/>
      <c r="BE263" s="1212"/>
      <c r="BF263" s="1212"/>
      <c r="BG263" s="1212"/>
      <c r="BH263" s="1212"/>
      <c r="BI263" s="1212"/>
      <c r="BJ263" s="1212"/>
      <c r="BK263" s="1212"/>
      <c r="BL263" s="1212"/>
      <c r="BM263" s="1212"/>
      <c r="BN263" s="1212"/>
      <c r="BO263" s="1212"/>
      <c r="BP263" s="1212"/>
      <c r="BQ263" s="1212"/>
      <c r="BR263" s="1212"/>
      <c r="BS263" s="1212"/>
      <c r="BT263" s="1212"/>
      <c r="BU263" s="1212"/>
      <c r="BV263" s="1212"/>
      <c r="BW263" s="1212"/>
      <c r="BX263" s="1212"/>
      <c r="BY263" s="1212"/>
      <c r="BZ263" s="1212"/>
      <c r="CA263" s="1212"/>
      <c r="CB263" s="1212"/>
      <c r="CC263" s="1212"/>
      <c r="CD263" s="1212"/>
      <c r="CE263" s="1212"/>
      <c r="CF263" s="1212"/>
      <c r="CG263" s="1212"/>
      <c r="CH263" s="1212"/>
      <c r="CI263" s="1212"/>
      <c r="CJ263" s="1212"/>
      <c r="CK263" s="1212"/>
      <c r="CL263" s="1212"/>
      <c r="CM263" s="1212"/>
      <c r="CN263" s="1212"/>
      <c r="CO263" s="1212"/>
      <c r="CP263" s="1212"/>
      <c r="CQ263" s="1212"/>
      <c r="CR263" s="1212"/>
      <c r="CS263" s="1212"/>
      <c r="CT263" s="1212"/>
      <c r="CU263" s="1212"/>
      <c r="CV263" s="1212"/>
      <c r="CW263" s="1212"/>
      <c r="CX263" s="1212"/>
      <c r="CY263" s="1212"/>
      <c r="CZ263" s="1212"/>
      <c r="DA263" s="1212"/>
      <c r="DB263" s="1212"/>
      <c r="DC263" s="1212"/>
      <c r="DD263" s="1212"/>
      <c r="DE263" s="1212"/>
      <c r="DF263" s="1212"/>
      <c r="DG263" s="1212"/>
      <c r="DH263" s="1212"/>
      <c r="DI263" s="1212"/>
      <c r="DJ263" s="1212"/>
      <c r="DK263" s="1212"/>
      <c r="DL263" s="716"/>
      <c r="DM263" s="715">
        <f t="shared" si="173"/>
        <v>0</v>
      </c>
      <c r="DN263" s="716">
        <f t="shared" si="170"/>
        <v>0</v>
      </c>
      <c r="DO263" s="490">
        <f t="shared" si="171"/>
        <v>0</v>
      </c>
      <c r="DP263" s="716" t="e">
        <f t="array" ref="DP263">INDEX($DP$14:$DS$21,MATCH(DM263&amp;DN263&amp;DO263,$DP$14:$DP$21&amp;$DQ$14:$DQ$21&amp;$DR$14:$DR$21,0),4)</f>
        <v>#N/A</v>
      </c>
      <c r="DQ263" s="752"/>
      <c r="DR263" s="744" t="s">
        <v>372</v>
      </c>
      <c r="DS263" s="753"/>
      <c r="DT263" s="723" t="s">
        <v>373</v>
      </c>
      <c r="DU263" s="754"/>
      <c r="DV263" s="744" t="s">
        <v>372</v>
      </c>
      <c r="DW263" s="755"/>
      <c r="DX263" s="723" t="s">
        <v>373</v>
      </c>
      <c r="DY263" s="682"/>
      <c r="DZ263" s="668" t="s">
        <v>372</v>
      </c>
      <c r="EA263" s="683"/>
      <c r="EB263" s="670" t="s">
        <v>373</v>
      </c>
      <c r="EC263" s="682"/>
      <c r="ED263" s="668" t="s">
        <v>372</v>
      </c>
      <c r="EE263" s="683"/>
      <c r="EF263" s="670" t="s">
        <v>373</v>
      </c>
      <c r="EG263" s="682"/>
      <c r="EH263" s="668" t="s">
        <v>372</v>
      </c>
      <c r="EI263" s="683"/>
      <c r="EJ263" s="670" t="s">
        <v>373</v>
      </c>
      <c r="EK263" s="1771" t="s">
        <v>748</v>
      </c>
      <c r="EL263" s="716"/>
      <c r="EM263" s="716"/>
      <c r="EN263" s="488"/>
      <c r="EO263" s="488"/>
      <c r="EP263" s="490"/>
      <c r="EQ263" s="488"/>
      <c r="ER263" s="488"/>
      <c r="ES263" s="488"/>
      <c r="ET263" s="488"/>
      <c r="EU263" s="732"/>
      <c r="EV263" s="732"/>
      <c r="EW263" s="732"/>
      <c r="EX263" s="732"/>
      <c r="EY263" s="732"/>
      <c r="EZ263" s="732"/>
      <c r="FA263" s="732"/>
      <c r="FB263" s="732"/>
      <c r="FC263" s="732"/>
      <c r="FD263" s="732"/>
    </row>
    <row r="264" spans="4:160" ht="45" hidden="1" customHeight="1">
      <c r="D264" s="1132">
        <v>16</v>
      </c>
      <c r="E264" s="1796"/>
      <c r="F264" s="1797"/>
      <c r="G264" s="1798"/>
      <c r="H264" s="1208"/>
      <c r="I264" s="1209"/>
      <c r="J264" s="1221"/>
      <c r="K264" s="1222"/>
      <c r="L264" s="1208"/>
      <c r="M264" s="1208"/>
      <c r="N264" s="1208"/>
      <c r="O264" s="1208"/>
      <c r="P264" s="1208"/>
      <c r="Q264" s="1259"/>
      <c r="R264" s="1260"/>
      <c r="S264" s="1278"/>
      <c r="T264" s="1212"/>
      <c r="U264" s="1132">
        <v>16</v>
      </c>
      <c r="V264" s="1208"/>
      <c r="W264" s="1208"/>
      <c r="X264" s="1208"/>
      <c r="Y264" s="1208"/>
      <c r="Z264" s="1208"/>
      <c r="AA264" s="1212"/>
      <c r="AB264" s="1212"/>
      <c r="AC264" s="1212"/>
      <c r="AD264" s="1212"/>
      <c r="AE264" s="1212"/>
      <c r="AF264" s="1212"/>
      <c r="AG264" s="1212"/>
      <c r="AH264" s="1212"/>
      <c r="AI264" s="1212"/>
      <c r="AJ264" s="1212"/>
      <c r="AK264" s="1212"/>
      <c r="AL264" s="1212"/>
      <c r="AM264" s="1212"/>
      <c r="AN264" s="1212"/>
      <c r="AO264" s="1212"/>
      <c r="AP264" s="1212"/>
      <c r="AQ264" s="1212"/>
      <c r="AR264" s="1212"/>
      <c r="AS264" s="1212"/>
      <c r="AT264" s="1212"/>
      <c r="AU264" s="1212"/>
      <c r="AV264" s="1212"/>
      <c r="AW264" s="1212"/>
      <c r="AX264" s="1212"/>
      <c r="AY264" s="1212"/>
      <c r="AZ264" s="1212"/>
      <c r="BA264" s="1212"/>
      <c r="BB264" s="1212"/>
      <c r="BC264" s="1212"/>
      <c r="BD264" s="1212"/>
      <c r="BE264" s="1212"/>
      <c r="BF264" s="1212"/>
      <c r="BG264" s="1212"/>
      <c r="BH264" s="1212"/>
      <c r="BI264" s="1212"/>
      <c r="BJ264" s="1212"/>
      <c r="BK264" s="1212"/>
      <c r="BL264" s="1212"/>
      <c r="BM264" s="1212"/>
      <c r="BN264" s="1212"/>
      <c r="BO264" s="1212"/>
      <c r="BP264" s="1212"/>
      <c r="BQ264" s="1212"/>
      <c r="BR264" s="1212"/>
      <c r="BS264" s="1212"/>
      <c r="BT264" s="1212"/>
      <c r="BU264" s="1212"/>
      <c r="BV264" s="1212"/>
      <c r="BW264" s="1212"/>
      <c r="BX264" s="1212"/>
      <c r="BY264" s="1212"/>
      <c r="BZ264" s="1212"/>
      <c r="CA264" s="1212"/>
      <c r="CB264" s="1212"/>
      <c r="CC264" s="1212"/>
      <c r="CD264" s="1212"/>
      <c r="CE264" s="1212"/>
      <c r="CF264" s="1212"/>
      <c r="CG264" s="1212"/>
      <c r="CH264" s="1212"/>
      <c r="CI264" s="1212"/>
      <c r="CJ264" s="1212"/>
      <c r="CK264" s="1212"/>
      <c r="CL264" s="1212"/>
      <c r="CM264" s="1212"/>
      <c r="CN264" s="1212"/>
      <c r="CO264" s="1212"/>
      <c r="CP264" s="1212"/>
      <c r="CQ264" s="1212"/>
      <c r="CR264" s="1212"/>
      <c r="CS264" s="1212"/>
      <c r="CT264" s="1212"/>
      <c r="CU264" s="1212"/>
      <c r="CV264" s="1212"/>
      <c r="CW264" s="1212"/>
      <c r="CX264" s="1212"/>
      <c r="CY264" s="1212"/>
      <c r="CZ264" s="1212"/>
      <c r="DA264" s="1212"/>
      <c r="DB264" s="1212"/>
      <c r="DC264" s="1212"/>
      <c r="DD264" s="1212"/>
      <c r="DE264" s="1212"/>
      <c r="DF264" s="1212"/>
      <c r="DG264" s="1212"/>
      <c r="DH264" s="1212"/>
      <c r="DI264" s="1212"/>
      <c r="DJ264" s="1212"/>
      <c r="DK264" s="1212"/>
      <c r="DL264" s="716"/>
      <c r="DM264" s="715">
        <f t="shared" si="173"/>
        <v>0</v>
      </c>
      <c r="DN264" s="716">
        <f t="shared" si="170"/>
        <v>0</v>
      </c>
      <c r="DO264" s="490">
        <f t="shared" si="171"/>
        <v>0</v>
      </c>
      <c r="DP264" s="716" t="e">
        <f t="array" ref="DP264">INDEX($DP$14:$DS$21,MATCH(DM264&amp;DN264&amp;DO264,$DP$14:$DP$21&amp;$DQ$14:$DQ$21&amp;$DR$14:$DR$21,0),4)</f>
        <v>#N/A</v>
      </c>
      <c r="DQ264" s="756"/>
      <c r="DR264" s="757">
        <f>COUNTIFS(L249:L268,$EO$13,DM249:DM268,$EL$16)</f>
        <v>0</v>
      </c>
      <c r="DS264" s="758"/>
      <c r="DT264" s="759">
        <f>COUNTIFS(L249:L268,$EO$14,DM249:DM268,$EL$16)</f>
        <v>0</v>
      </c>
      <c r="DU264" s="760"/>
      <c r="DV264" s="757">
        <f>COUNTIFS(M249:M268,$EO$13,DM249:DM268,$EL$16)</f>
        <v>0</v>
      </c>
      <c r="DW264" s="758"/>
      <c r="DX264" s="759">
        <f>COUNTIFS(M249:M268,$EO$14,DM249:DM268,$EL$16)</f>
        <v>0</v>
      </c>
      <c r="DY264" s="681"/>
      <c r="DZ264" s="678">
        <f>COUNTIFS($N249:$N268,$EO$13,$DM249:$DM268,$EL$16)</f>
        <v>0</v>
      </c>
      <c r="EA264" s="679"/>
      <c r="EB264" s="680">
        <f>COUNTIFS($N249:$N268,$EO$14,$DM249:$DM268,$EL$16)</f>
        <v>0</v>
      </c>
      <c r="EC264" s="681"/>
      <c r="ED264" s="678">
        <f>COUNTIFS($O249:$O268,$EO$13,$DM249:$DM268,$EL$16)</f>
        <v>0</v>
      </c>
      <c r="EE264" s="679"/>
      <c r="EF264" s="680">
        <f>COUNTIFS($O249:$O268,$EO$14,$DM249:$DM268,$EL$16)</f>
        <v>0</v>
      </c>
      <c r="EG264" s="681"/>
      <c r="EH264" s="678">
        <f>COUNTIFS($P249:$P268,$EO$13,$DM249:$DM268,$EL$16)</f>
        <v>0</v>
      </c>
      <c r="EI264" s="679"/>
      <c r="EJ264" s="680">
        <f>COUNTIFS($P249:$P268,$EO$14,$DM249:$DM268,$EL$16)</f>
        <v>0</v>
      </c>
      <c r="EK264" s="1771"/>
      <c r="EL264" s="716"/>
      <c r="EM264" s="716"/>
      <c r="EN264" s="488"/>
      <c r="EO264" s="488"/>
      <c r="EP264" s="490"/>
      <c r="EQ264" s="488"/>
      <c r="ER264" s="488"/>
      <c r="ES264" s="488"/>
      <c r="ET264" s="488"/>
      <c r="EU264" s="732"/>
      <c r="EV264" s="732"/>
      <c r="EW264" s="732"/>
      <c r="EX264" s="732"/>
      <c r="EY264" s="732"/>
      <c r="EZ264" s="732"/>
      <c r="FA264" s="732"/>
      <c r="FB264" s="732"/>
      <c r="FC264" s="732"/>
      <c r="FD264" s="732"/>
    </row>
    <row r="265" spans="4:160" ht="45" hidden="1" customHeight="1">
      <c r="D265" s="1132">
        <v>17</v>
      </c>
      <c r="E265" s="1796"/>
      <c r="F265" s="1797"/>
      <c r="G265" s="1798"/>
      <c r="H265" s="1208"/>
      <c r="I265" s="1209"/>
      <c r="J265" s="1221"/>
      <c r="K265" s="1222"/>
      <c r="L265" s="1208"/>
      <c r="M265" s="1208"/>
      <c r="N265" s="1208"/>
      <c r="O265" s="1208"/>
      <c r="P265" s="1208"/>
      <c r="Q265" s="1259"/>
      <c r="R265" s="1260"/>
      <c r="S265" s="1279"/>
      <c r="T265" s="1223"/>
      <c r="U265" s="1132">
        <v>17</v>
      </c>
      <c r="V265" s="1208"/>
      <c r="W265" s="1208"/>
      <c r="X265" s="1208"/>
      <c r="Y265" s="1208"/>
      <c r="Z265" s="1208"/>
      <c r="AA265" s="1223"/>
      <c r="AB265" s="1223"/>
      <c r="AC265" s="1223"/>
      <c r="AD265" s="1223"/>
      <c r="AE265" s="1223"/>
      <c r="AF265" s="1223"/>
      <c r="AG265" s="1223"/>
      <c r="AH265" s="1223"/>
      <c r="AI265" s="1223"/>
      <c r="AJ265" s="1223"/>
      <c r="AK265" s="1223"/>
      <c r="AL265" s="1223"/>
      <c r="AM265" s="1223"/>
      <c r="AN265" s="1223"/>
      <c r="AO265" s="1223"/>
      <c r="AP265" s="1223"/>
      <c r="AQ265" s="1223"/>
      <c r="AR265" s="1223"/>
      <c r="AS265" s="1223"/>
      <c r="AT265" s="1223"/>
      <c r="AU265" s="1223"/>
      <c r="AV265" s="1223"/>
      <c r="AW265" s="1223"/>
      <c r="AX265" s="1223"/>
      <c r="AY265" s="1223"/>
      <c r="AZ265" s="1223"/>
      <c r="BA265" s="1223"/>
      <c r="BB265" s="1223"/>
      <c r="BC265" s="1223"/>
      <c r="BD265" s="1223"/>
      <c r="BE265" s="1223"/>
      <c r="BF265" s="1223"/>
      <c r="BG265" s="1223"/>
      <c r="BH265" s="1223"/>
      <c r="BI265" s="1223"/>
      <c r="BJ265" s="1223"/>
      <c r="BK265" s="1223"/>
      <c r="BL265" s="1223"/>
      <c r="BM265" s="1223"/>
      <c r="BN265" s="1223"/>
      <c r="BO265" s="1223"/>
      <c r="BP265" s="1223"/>
      <c r="BQ265" s="1223"/>
      <c r="BR265" s="1223"/>
      <c r="BS265" s="1223"/>
      <c r="BT265" s="1223"/>
      <c r="BU265" s="1223"/>
      <c r="BV265" s="1223"/>
      <c r="BW265" s="1223"/>
      <c r="BX265" s="1223"/>
      <c r="BY265" s="1223"/>
      <c r="BZ265" s="1223"/>
      <c r="CA265" s="1223"/>
      <c r="CB265" s="1223"/>
      <c r="CC265" s="1223"/>
      <c r="CD265" s="1223"/>
      <c r="CE265" s="1223"/>
      <c r="CF265" s="1223"/>
      <c r="CG265" s="1223"/>
      <c r="CH265" s="1223"/>
      <c r="CI265" s="1223"/>
      <c r="CJ265" s="1223"/>
      <c r="CK265" s="1223"/>
      <c r="CL265" s="1223"/>
      <c r="CM265" s="1223"/>
      <c r="CN265" s="1223"/>
      <c r="CO265" s="1223"/>
      <c r="CP265" s="1223"/>
      <c r="CQ265" s="1223"/>
      <c r="CR265" s="1223"/>
      <c r="CS265" s="1223"/>
      <c r="CT265" s="1223"/>
      <c r="CU265" s="1223"/>
      <c r="CV265" s="1223"/>
      <c r="CW265" s="1223"/>
      <c r="CX265" s="1223"/>
      <c r="CY265" s="1223"/>
      <c r="CZ265" s="1223"/>
      <c r="DA265" s="1223"/>
      <c r="DB265" s="1223"/>
      <c r="DC265" s="1223"/>
      <c r="DD265" s="1223"/>
      <c r="DE265" s="1223"/>
      <c r="DF265" s="1223"/>
      <c r="DG265" s="1223"/>
      <c r="DH265" s="1223"/>
      <c r="DI265" s="1223"/>
      <c r="DJ265" s="1223"/>
      <c r="DK265" s="1223"/>
      <c r="DL265" s="716"/>
      <c r="DM265" s="715">
        <f t="shared" si="173"/>
        <v>0</v>
      </c>
      <c r="DN265" s="716">
        <f t="shared" si="170"/>
        <v>0</v>
      </c>
      <c r="DO265" s="490">
        <f t="shared" si="171"/>
        <v>0</v>
      </c>
      <c r="DP265" s="716" t="e">
        <f t="array" ref="DP265">INDEX($DP$14:$DS$21,MATCH(DM265&amp;DN265&amp;DO265,$DP$14:$DP$21&amp;$DQ$14:$DQ$21&amp;$DR$14:$DR$21,0),4)</f>
        <v>#N/A</v>
      </c>
      <c r="DQ265" s="490" t="s">
        <v>79</v>
      </c>
      <c r="DR265" s="732" t="s">
        <v>26</v>
      </c>
      <c r="DS265" s="490"/>
      <c r="DT265" s="732"/>
      <c r="DU265" s="732"/>
      <c r="DV265" s="732"/>
      <c r="DW265" s="732"/>
      <c r="DX265" s="732"/>
      <c r="DY265" s="732"/>
      <c r="DZ265" s="732"/>
      <c r="EA265" s="732"/>
      <c r="EB265" s="732"/>
      <c r="EC265" s="732"/>
      <c r="ED265" s="732"/>
      <c r="EE265" s="732"/>
      <c r="EF265" s="732"/>
      <c r="EG265" s="732"/>
      <c r="EH265" s="732"/>
      <c r="EI265" s="732"/>
      <c r="EJ265" s="732"/>
      <c r="EK265" s="488"/>
      <c r="EL265" s="716"/>
      <c r="EM265" s="716"/>
      <c r="EN265" s="488"/>
      <c r="EO265" s="488"/>
      <c r="EP265" s="490"/>
      <c r="EQ265" s="488"/>
      <c r="ER265" s="488"/>
      <c r="ES265" s="488"/>
      <c r="ET265" s="488"/>
      <c r="EU265" s="732"/>
      <c r="EV265" s="732"/>
      <c r="EW265" s="732"/>
      <c r="EX265" s="732"/>
      <c r="EY265" s="732"/>
      <c r="EZ265" s="732"/>
      <c r="FA265" s="732"/>
      <c r="FB265" s="732"/>
      <c r="FC265" s="732"/>
      <c r="FD265" s="732"/>
    </row>
    <row r="266" spans="4:160" ht="45" hidden="1" customHeight="1">
      <c r="D266" s="1132">
        <v>18</v>
      </c>
      <c r="E266" s="1796"/>
      <c r="F266" s="1797"/>
      <c r="G266" s="1798"/>
      <c r="H266" s="1208"/>
      <c r="I266" s="1209"/>
      <c r="J266" s="1221"/>
      <c r="K266" s="1222"/>
      <c r="L266" s="1208"/>
      <c r="M266" s="1208"/>
      <c r="N266" s="1208"/>
      <c r="O266" s="1208"/>
      <c r="P266" s="1208"/>
      <c r="Q266" s="1259"/>
      <c r="R266" s="1260"/>
      <c r="S266" s="1278"/>
      <c r="T266" s="1212"/>
      <c r="U266" s="1132">
        <v>18</v>
      </c>
      <c r="V266" s="1208"/>
      <c r="W266" s="1208"/>
      <c r="X266" s="1208"/>
      <c r="Y266" s="1208"/>
      <c r="Z266" s="1208"/>
      <c r="AA266" s="1212"/>
      <c r="AB266" s="1212"/>
      <c r="AC266" s="1212"/>
      <c r="AD266" s="1212"/>
      <c r="AE266" s="1212"/>
      <c r="AF266" s="1212"/>
      <c r="AG266" s="1212"/>
      <c r="AH266" s="1212"/>
      <c r="AI266" s="1212"/>
      <c r="AJ266" s="1212"/>
      <c r="AK266" s="1212"/>
      <c r="AL266" s="1212"/>
      <c r="AM266" s="1212"/>
      <c r="AN266" s="1212"/>
      <c r="AO266" s="1212"/>
      <c r="AP266" s="1212"/>
      <c r="AQ266" s="1212"/>
      <c r="AR266" s="1212"/>
      <c r="AS266" s="1212"/>
      <c r="AT266" s="1212"/>
      <c r="AU266" s="1212"/>
      <c r="AV266" s="1212"/>
      <c r="AW266" s="1212"/>
      <c r="AX266" s="1212"/>
      <c r="AY266" s="1212"/>
      <c r="AZ266" s="1212"/>
      <c r="BA266" s="1212"/>
      <c r="BB266" s="1212"/>
      <c r="BC266" s="1212"/>
      <c r="BD266" s="1212"/>
      <c r="BE266" s="1212"/>
      <c r="BF266" s="1212"/>
      <c r="BG266" s="1212"/>
      <c r="BH266" s="1212"/>
      <c r="BI266" s="1212"/>
      <c r="BJ266" s="1212"/>
      <c r="BK266" s="1212"/>
      <c r="BL266" s="1212"/>
      <c r="BM266" s="1212"/>
      <c r="BN266" s="1212"/>
      <c r="BO266" s="1212"/>
      <c r="BP266" s="1212"/>
      <c r="BQ266" s="1212"/>
      <c r="BR266" s="1212"/>
      <c r="BS266" s="1212"/>
      <c r="BT266" s="1212"/>
      <c r="BU266" s="1212"/>
      <c r="BV266" s="1212"/>
      <c r="BW266" s="1212"/>
      <c r="BX266" s="1212"/>
      <c r="BY266" s="1212"/>
      <c r="BZ266" s="1212"/>
      <c r="CA266" s="1212"/>
      <c r="CB266" s="1212"/>
      <c r="CC266" s="1212"/>
      <c r="CD266" s="1212"/>
      <c r="CE266" s="1212"/>
      <c r="CF266" s="1212"/>
      <c r="CG266" s="1212"/>
      <c r="CH266" s="1212"/>
      <c r="CI266" s="1212"/>
      <c r="CJ266" s="1212"/>
      <c r="CK266" s="1212"/>
      <c r="CL266" s="1212"/>
      <c r="CM266" s="1212"/>
      <c r="CN266" s="1212"/>
      <c r="CO266" s="1212"/>
      <c r="CP266" s="1212"/>
      <c r="CQ266" s="1212"/>
      <c r="CR266" s="1212"/>
      <c r="CS266" s="1212"/>
      <c r="CT266" s="1212"/>
      <c r="CU266" s="1212"/>
      <c r="CV266" s="1212"/>
      <c r="CW266" s="1212"/>
      <c r="CX266" s="1212"/>
      <c r="CY266" s="1212"/>
      <c r="CZ266" s="1212"/>
      <c r="DA266" s="1212"/>
      <c r="DB266" s="1212"/>
      <c r="DC266" s="1212"/>
      <c r="DD266" s="1212"/>
      <c r="DE266" s="1212"/>
      <c r="DF266" s="1212"/>
      <c r="DG266" s="1212"/>
      <c r="DH266" s="1212"/>
      <c r="DI266" s="1212"/>
      <c r="DJ266" s="1212"/>
      <c r="DK266" s="1212"/>
      <c r="DL266" s="716"/>
      <c r="DM266" s="715">
        <f t="shared" si="173"/>
        <v>0</v>
      </c>
      <c r="DN266" s="716">
        <f t="shared" si="170"/>
        <v>0</v>
      </c>
      <c r="DO266" s="490">
        <f t="shared" si="171"/>
        <v>0</v>
      </c>
      <c r="DP266" s="716" t="e">
        <f t="array" ref="DP266">INDEX($DP$14:$DS$21,MATCH(DM266&amp;DN266&amp;DO266,$DP$14:$DP$21&amp;$DQ$14:$DQ$21&amp;$DR$14:$DR$21,0),4)</f>
        <v>#N/A</v>
      </c>
      <c r="DQ266" s="738">
        <f>COUNTIFS(H249:H268,$EQ$14,DM249:DM268,$EL$16)</f>
        <v>0</v>
      </c>
      <c r="DR266" s="738">
        <f>COUNTIFS(I249:I268,$EQ$14,DM249:DM268,$EL$16)</f>
        <v>0</v>
      </c>
      <c r="DS266" s="490"/>
      <c r="DT266" s="732"/>
      <c r="DU266" s="732"/>
      <c r="DV266" s="732"/>
      <c r="DW266" s="732"/>
      <c r="DX266" s="732"/>
      <c r="DY266" s="732"/>
      <c r="DZ266" s="732"/>
      <c r="EA266" s="732"/>
      <c r="EB266" s="732"/>
      <c r="EC266" s="732"/>
      <c r="ED266" s="732"/>
      <c r="EE266" s="732"/>
      <c r="EF266" s="732"/>
      <c r="EG266" s="732"/>
      <c r="EH266" s="732"/>
      <c r="EI266" s="732"/>
      <c r="EJ266" s="732"/>
      <c r="EK266" s="488"/>
      <c r="EL266" s="716"/>
      <c r="EM266" s="716"/>
      <c r="EN266" s="488"/>
      <c r="EO266" s="488"/>
      <c r="EP266" s="490"/>
      <c r="EQ266" s="488"/>
      <c r="ER266" s="488"/>
      <c r="ES266" s="488"/>
      <c r="ET266" s="488"/>
      <c r="EU266" s="732"/>
      <c r="EV266" s="732"/>
      <c r="EW266" s="732"/>
      <c r="EX266" s="732"/>
      <c r="EY266" s="732"/>
      <c r="EZ266" s="732"/>
      <c r="FA266" s="732"/>
      <c r="FB266" s="732"/>
      <c r="FC266" s="732"/>
      <c r="FD266" s="732"/>
    </row>
    <row r="267" spans="4:160" ht="45" hidden="1" customHeight="1">
      <c r="D267" s="1132">
        <v>19</v>
      </c>
      <c r="E267" s="1796"/>
      <c r="F267" s="1797"/>
      <c r="G267" s="1798"/>
      <c r="H267" s="1208"/>
      <c r="I267" s="1209"/>
      <c r="J267" s="1221"/>
      <c r="K267" s="1222"/>
      <c r="L267" s="1208"/>
      <c r="M267" s="1208"/>
      <c r="N267" s="1208"/>
      <c r="O267" s="1208"/>
      <c r="P267" s="1208"/>
      <c r="Q267" s="1259"/>
      <c r="R267" s="1260"/>
      <c r="S267" s="1278"/>
      <c r="T267" s="1212"/>
      <c r="U267" s="1132">
        <v>19</v>
      </c>
      <c r="V267" s="1208"/>
      <c r="W267" s="1208"/>
      <c r="X267" s="1208"/>
      <c r="Y267" s="1208"/>
      <c r="Z267" s="1208"/>
      <c r="AA267" s="1212"/>
      <c r="AB267" s="1212"/>
      <c r="AC267" s="1212"/>
      <c r="AD267" s="1212"/>
      <c r="AE267" s="1212"/>
      <c r="AF267" s="1212"/>
      <c r="AG267" s="1212"/>
      <c r="AH267" s="1212"/>
      <c r="AI267" s="1212"/>
      <c r="AJ267" s="1212"/>
      <c r="AK267" s="1212"/>
      <c r="AL267" s="1212"/>
      <c r="AM267" s="1212"/>
      <c r="AN267" s="1212"/>
      <c r="AO267" s="1212"/>
      <c r="AP267" s="1212"/>
      <c r="AQ267" s="1212"/>
      <c r="AR267" s="1212"/>
      <c r="AS267" s="1212"/>
      <c r="AT267" s="1212"/>
      <c r="AU267" s="1212"/>
      <c r="AV267" s="1212"/>
      <c r="AW267" s="1212"/>
      <c r="AX267" s="1212"/>
      <c r="AY267" s="1212"/>
      <c r="AZ267" s="1212"/>
      <c r="BA267" s="1212"/>
      <c r="BB267" s="1212"/>
      <c r="BC267" s="1212"/>
      <c r="BD267" s="1212"/>
      <c r="BE267" s="1212"/>
      <c r="BF267" s="1212"/>
      <c r="BG267" s="1212"/>
      <c r="BH267" s="1212"/>
      <c r="BI267" s="1212"/>
      <c r="BJ267" s="1212"/>
      <c r="BK267" s="1212"/>
      <c r="BL267" s="1212"/>
      <c r="BM267" s="1212"/>
      <c r="BN267" s="1212"/>
      <c r="BO267" s="1212"/>
      <c r="BP267" s="1212"/>
      <c r="BQ267" s="1212"/>
      <c r="BR267" s="1212"/>
      <c r="BS267" s="1212"/>
      <c r="BT267" s="1212"/>
      <c r="BU267" s="1212"/>
      <c r="BV267" s="1212"/>
      <c r="BW267" s="1212"/>
      <c r="BX267" s="1212"/>
      <c r="BY267" s="1212"/>
      <c r="BZ267" s="1212"/>
      <c r="CA267" s="1212"/>
      <c r="CB267" s="1212"/>
      <c r="CC267" s="1212"/>
      <c r="CD267" s="1212"/>
      <c r="CE267" s="1212"/>
      <c r="CF267" s="1212"/>
      <c r="CG267" s="1212"/>
      <c r="CH267" s="1212"/>
      <c r="CI267" s="1212"/>
      <c r="CJ267" s="1212"/>
      <c r="CK267" s="1212"/>
      <c r="CL267" s="1212"/>
      <c r="CM267" s="1212"/>
      <c r="CN267" s="1212"/>
      <c r="CO267" s="1212"/>
      <c r="CP267" s="1212"/>
      <c r="CQ267" s="1212"/>
      <c r="CR267" s="1212"/>
      <c r="CS267" s="1212"/>
      <c r="CT267" s="1212"/>
      <c r="CU267" s="1212"/>
      <c r="CV267" s="1212"/>
      <c r="CW267" s="1212"/>
      <c r="CX267" s="1212"/>
      <c r="CY267" s="1212"/>
      <c r="CZ267" s="1212"/>
      <c r="DA267" s="1212"/>
      <c r="DB267" s="1212"/>
      <c r="DC267" s="1212"/>
      <c r="DD267" s="1212"/>
      <c r="DE267" s="1212"/>
      <c r="DF267" s="1212"/>
      <c r="DG267" s="1212"/>
      <c r="DH267" s="1212"/>
      <c r="DI267" s="1212"/>
      <c r="DJ267" s="1212"/>
      <c r="DK267" s="1212"/>
      <c r="DL267" s="716"/>
      <c r="DM267" s="715">
        <f t="shared" si="173"/>
        <v>0</v>
      </c>
      <c r="DN267" s="716">
        <f t="shared" si="170"/>
        <v>0</v>
      </c>
      <c r="DO267" s="490">
        <f t="shared" si="171"/>
        <v>0</v>
      </c>
      <c r="DP267" s="716" t="e">
        <f t="array" ref="DP267">INDEX($DP$14:$DS$21,MATCH(DM267&amp;DN267&amp;DO267,$DP$14:$DP$21&amp;$DQ$14:$DQ$21&amp;$DR$14:$DR$21,0),4)</f>
        <v>#N/A</v>
      </c>
      <c r="DQ267" s="732"/>
      <c r="DR267" s="732"/>
      <c r="DS267" s="732"/>
      <c r="DT267" s="732"/>
      <c r="DU267" s="732"/>
      <c r="DV267" s="732"/>
      <c r="DW267" s="732"/>
      <c r="DX267" s="732"/>
      <c r="DY267" s="732"/>
      <c r="DZ267" s="732"/>
      <c r="EA267" s="732"/>
      <c r="EB267" s="732"/>
      <c r="EC267" s="732"/>
      <c r="ED267" s="732"/>
      <c r="EE267" s="732"/>
      <c r="EF267" s="732"/>
      <c r="EG267" s="732"/>
      <c r="EH267" s="732"/>
      <c r="EI267" s="732"/>
      <c r="EJ267" s="732"/>
      <c r="EK267" s="488"/>
      <c r="EL267" s="716"/>
      <c r="EM267" s="716"/>
      <c r="EN267" s="488"/>
      <c r="EO267" s="488"/>
      <c r="EP267" s="490"/>
      <c r="EQ267" s="488"/>
      <c r="ER267" s="488"/>
      <c r="ES267" s="488"/>
      <c r="ET267" s="488"/>
      <c r="EU267" s="732"/>
      <c r="EV267" s="732"/>
      <c r="EW267" s="732"/>
      <c r="EX267" s="732"/>
      <c r="EY267" s="732"/>
      <c r="EZ267" s="732"/>
      <c r="FA267" s="732"/>
      <c r="FB267" s="732"/>
      <c r="FC267" s="732"/>
      <c r="FD267" s="732"/>
    </row>
    <row r="268" spans="4:160" ht="45" hidden="1" customHeight="1">
      <c r="D268" s="1143">
        <v>20</v>
      </c>
      <c r="E268" s="1796"/>
      <c r="F268" s="1797"/>
      <c r="G268" s="1798"/>
      <c r="H268" s="1208"/>
      <c r="I268" s="1209"/>
      <c r="J268" s="1221"/>
      <c r="K268" s="1222"/>
      <c r="L268" s="1208"/>
      <c r="M268" s="1208"/>
      <c r="N268" s="1208"/>
      <c r="O268" s="1208"/>
      <c r="P268" s="1208"/>
      <c r="Q268" s="1259"/>
      <c r="R268" s="1260"/>
      <c r="S268" s="1280"/>
      <c r="T268" s="1212"/>
      <c r="U268" s="1143">
        <v>20</v>
      </c>
      <c r="V268" s="1208"/>
      <c r="W268" s="1208"/>
      <c r="X268" s="1208"/>
      <c r="Y268" s="1208"/>
      <c r="Z268" s="1208"/>
      <c r="AA268" s="1212"/>
      <c r="AB268" s="1212"/>
      <c r="AC268" s="1212"/>
      <c r="AD268" s="1212"/>
      <c r="AE268" s="1212"/>
      <c r="AF268" s="1212"/>
      <c r="AG268" s="1212"/>
      <c r="AH268" s="1212"/>
      <c r="AI268" s="1212"/>
      <c r="AJ268" s="1212"/>
      <c r="AK268" s="1212"/>
      <c r="AL268" s="1212"/>
      <c r="AM268" s="1212"/>
      <c r="AN268" s="1212"/>
      <c r="AO268" s="1212"/>
      <c r="AP268" s="1212"/>
      <c r="AQ268" s="1212"/>
      <c r="AR268" s="1212"/>
      <c r="AS268" s="1212"/>
      <c r="AT268" s="1212"/>
      <c r="AU268" s="1212"/>
      <c r="AV268" s="1212"/>
      <c r="AW268" s="1212"/>
      <c r="AX268" s="1212"/>
      <c r="AY268" s="1212"/>
      <c r="AZ268" s="1212"/>
      <c r="BA268" s="1212"/>
      <c r="BB268" s="1212"/>
      <c r="BC268" s="1212"/>
      <c r="BD268" s="1212"/>
      <c r="BE268" s="1212"/>
      <c r="BF268" s="1212"/>
      <c r="BG268" s="1212"/>
      <c r="BH268" s="1212"/>
      <c r="BI268" s="1212"/>
      <c r="BJ268" s="1212"/>
      <c r="BK268" s="1212"/>
      <c r="BL268" s="1212"/>
      <c r="BM268" s="1212"/>
      <c r="BN268" s="1212"/>
      <c r="BO268" s="1212"/>
      <c r="BP268" s="1212"/>
      <c r="BQ268" s="1212"/>
      <c r="BR268" s="1212"/>
      <c r="BS268" s="1212"/>
      <c r="BT268" s="1212"/>
      <c r="BU268" s="1212"/>
      <c r="BV268" s="1212"/>
      <c r="BW268" s="1212"/>
      <c r="BX268" s="1212"/>
      <c r="BY268" s="1212"/>
      <c r="BZ268" s="1212"/>
      <c r="CA268" s="1212"/>
      <c r="CB268" s="1212"/>
      <c r="CC268" s="1212"/>
      <c r="CD268" s="1212"/>
      <c r="CE268" s="1212"/>
      <c r="CF268" s="1212"/>
      <c r="CG268" s="1212"/>
      <c r="CH268" s="1212"/>
      <c r="CI268" s="1212"/>
      <c r="CJ268" s="1212"/>
      <c r="CK268" s="1212"/>
      <c r="CL268" s="1212"/>
      <c r="CM268" s="1212"/>
      <c r="CN268" s="1212"/>
      <c r="CO268" s="1212"/>
      <c r="CP268" s="1212"/>
      <c r="CQ268" s="1212"/>
      <c r="CR268" s="1212"/>
      <c r="CS268" s="1212"/>
      <c r="CT268" s="1212"/>
      <c r="CU268" s="1212"/>
      <c r="CV268" s="1212"/>
      <c r="CW268" s="1212"/>
      <c r="CX268" s="1212"/>
      <c r="CY268" s="1212"/>
      <c r="CZ268" s="1212"/>
      <c r="DA268" s="1212"/>
      <c r="DB268" s="1212"/>
      <c r="DC268" s="1212"/>
      <c r="DD268" s="1212"/>
      <c r="DE268" s="1212"/>
      <c r="DF268" s="1212"/>
      <c r="DG268" s="1212"/>
      <c r="DH268" s="1212"/>
      <c r="DI268" s="1212"/>
      <c r="DJ268" s="1212"/>
      <c r="DK268" s="1212"/>
      <c r="DL268" s="716"/>
      <c r="DM268" s="715">
        <f t="shared" si="173"/>
        <v>0</v>
      </c>
      <c r="DN268" s="716">
        <f t="shared" si="170"/>
        <v>0</v>
      </c>
      <c r="DO268" s="490">
        <f t="shared" si="171"/>
        <v>0</v>
      </c>
      <c r="DP268" s="716" t="e">
        <f t="array" ref="DP268">INDEX($DP$14:$DS$21,MATCH(DM268&amp;DN268&amp;DO268,$DP$14:$DP$21&amp;$DQ$14:$DQ$21&amp;$DR$14:$DR$21,0),4)</f>
        <v>#N/A</v>
      </c>
      <c r="DQ268" s="732"/>
      <c r="DR268" s="732"/>
      <c r="DS268" s="732"/>
      <c r="DT268" s="732"/>
      <c r="DU268" s="732"/>
      <c r="DV268" s="732"/>
      <c r="DW268" s="732"/>
      <c r="DX268" s="732"/>
      <c r="DY268" s="732"/>
      <c r="DZ268" s="732"/>
      <c r="EA268" s="732"/>
      <c r="EB268" s="732"/>
      <c r="EC268" s="732"/>
      <c r="ED268" s="732"/>
      <c r="EE268" s="732"/>
      <c r="EF268" s="732"/>
      <c r="EG268" s="732"/>
      <c r="EH268" s="732"/>
      <c r="EI268" s="732"/>
      <c r="EJ268" s="732"/>
      <c r="EK268" s="488"/>
      <c r="EL268" s="716"/>
      <c r="EM268" s="716"/>
      <c r="EN268" s="488"/>
      <c r="EO268" s="488"/>
      <c r="EP268" s="490"/>
      <c r="EQ268" s="488"/>
      <c r="ER268" s="488"/>
      <c r="ES268" s="488"/>
      <c r="ET268" s="488"/>
      <c r="EU268" s="732"/>
      <c r="EV268" s="732"/>
      <c r="EW268" s="732"/>
      <c r="EX268" s="732"/>
      <c r="EY268" s="732"/>
      <c r="EZ268" s="732"/>
      <c r="FA268" s="732"/>
      <c r="FB268" s="732"/>
      <c r="FC268" s="732"/>
      <c r="FD268" s="732"/>
    </row>
    <row r="269" spans="4:160" ht="45" hidden="1" customHeight="1">
      <c r="D269" s="1817" t="s">
        <v>343</v>
      </c>
      <c r="E269" s="1818"/>
      <c r="F269" s="1818"/>
      <c r="G269" s="1819"/>
      <c r="H269" s="1224">
        <f>COUNTIF(H249:H268,"〇")</f>
        <v>0</v>
      </c>
      <c r="I269" s="1225">
        <f>COUNTIF(I249:I268,"〇")</f>
        <v>0</v>
      </c>
      <c r="J269" s="1226"/>
      <c r="K269" s="1226"/>
      <c r="L269" s="1227"/>
      <c r="M269" s="1228"/>
      <c r="N269" s="1228"/>
      <c r="O269" s="1228"/>
      <c r="P269" s="1228"/>
      <c r="Q269" s="1712"/>
      <c r="R269" s="1713"/>
      <c r="S269" s="1714"/>
      <c r="T269" s="1074"/>
      <c r="U269" s="1176" t="s">
        <v>343</v>
      </c>
      <c r="V269" s="1227"/>
      <c r="W269" s="1228"/>
      <c r="X269" s="1228"/>
      <c r="Y269" s="1228"/>
      <c r="Z269" s="1228"/>
      <c r="AA269" s="1074"/>
      <c r="AB269" s="1074"/>
      <c r="AC269" s="1074"/>
      <c r="AD269" s="1074"/>
      <c r="AE269" s="1074"/>
      <c r="AF269" s="1074"/>
      <c r="AG269" s="1074"/>
      <c r="AH269" s="1074"/>
      <c r="AI269" s="1074"/>
      <c r="AJ269" s="1074"/>
      <c r="AK269" s="1074"/>
      <c r="AL269" s="1074"/>
      <c r="AM269" s="1074"/>
      <c r="AN269" s="1074"/>
      <c r="AO269" s="1074"/>
      <c r="AP269" s="1074"/>
      <c r="AQ269" s="1074"/>
      <c r="AR269" s="1074"/>
      <c r="AS269" s="1074"/>
      <c r="AT269" s="1074"/>
      <c r="AU269" s="1074"/>
      <c r="AV269" s="1074"/>
      <c r="AW269" s="1074"/>
      <c r="AX269" s="1074"/>
      <c r="AY269" s="1074"/>
      <c r="AZ269" s="1074"/>
      <c r="BA269" s="1074"/>
      <c r="BB269" s="1074"/>
      <c r="BC269" s="1074"/>
      <c r="BD269" s="1074"/>
      <c r="BE269" s="1074"/>
      <c r="BF269" s="1074"/>
      <c r="BG269" s="1074"/>
      <c r="BH269" s="1074"/>
      <c r="BI269" s="1074"/>
      <c r="BJ269" s="1074"/>
      <c r="BK269" s="1074"/>
      <c r="BL269" s="1074"/>
      <c r="BM269" s="1074"/>
      <c r="BN269" s="1074"/>
      <c r="BO269" s="1074"/>
      <c r="BP269" s="1074"/>
      <c r="BQ269" s="1074"/>
      <c r="BR269" s="1074"/>
      <c r="BS269" s="1074"/>
      <c r="BT269" s="1074"/>
      <c r="BU269" s="1074"/>
      <c r="BV269" s="1074"/>
      <c r="BW269" s="1074"/>
      <c r="BX269" s="1074"/>
      <c r="BY269" s="1074"/>
      <c r="BZ269" s="1074"/>
      <c r="CA269" s="1074"/>
      <c r="CB269" s="1074"/>
      <c r="CC269" s="1074"/>
      <c r="CD269" s="1074"/>
      <c r="CE269" s="1074"/>
      <c r="CF269" s="1074"/>
      <c r="CG269" s="1074"/>
      <c r="CH269" s="1074"/>
      <c r="CI269" s="1074"/>
      <c r="CJ269" s="1074"/>
      <c r="CK269" s="1074"/>
      <c r="CL269" s="1074"/>
      <c r="CM269" s="1074"/>
      <c r="CN269" s="1074"/>
      <c r="CO269" s="1074"/>
      <c r="CP269" s="1074"/>
      <c r="CQ269" s="1074"/>
      <c r="CR269" s="1074"/>
      <c r="CS269" s="1074"/>
      <c r="CT269" s="1074"/>
      <c r="CU269" s="1074"/>
      <c r="CV269" s="1074"/>
      <c r="CW269" s="1074"/>
      <c r="CX269" s="1074"/>
      <c r="CY269" s="1074"/>
      <c r="CZ269" s="1074"/>
      <c r="DA269" s="1074"/>
      <c r="DB269" s="1074"/>
      <c r="DC269" s="1074"/>
      <c r="DD269" s="1074"/>
      <c r="DE269" s="1074"/>
      <c r="DF269" s="1074"/>
      <c r="DG269" s="1074"/>
      <c r="DH269" s="1074"/>
      <c r="DI269" s="1074"/>
      <c r="DJ269" s="1074"/>
      <c r="DK269" s="1074"/>
      <c r="DL269" s="732"/>
      <c r="DM269" s="715"/>
      <c r="DN269" s="716"/>
      <c r="DO269" s="490"/>
      <c r="DP269" s="716"/>
      <c r="DQ269" s="732"/>
      <c r="DR269" s="732"/>
      <c r="DS269" s="732"/>
      <c r="DT269" s="732"/>
      <c r="DU269" s="732"/>
      <c r="DV269" s="732"/>
      <c r="DW269" s="732"/>
      <c r="DX269" s="732"/>
      <c r="DY269" s="732"/>
      <c r="DZ269" s="732"/>
      <c r="EA269" s="732"/>
      <c r="EB269" s="732"/>
      <c r="EC269" s="732"/>
      <c r="ED269" s="732"/>
      <c r="EE269" s="732"/>
      <c r="EF269" s="732"/>
      <c r="EG269" s="732"/>
      <c r="EH269" s="732"/>
      <c r="EI269" s="732"/>
      <c r="EJ269" s="732"/>
      <c r="EK269" s="731"/>
      <c r="EL269" s="716"/>
      <c r="EM269" s="716"/>
      <c r="EN269" s="488"/>
      <c r="EO269" s="488"/>
      <c r="EP269" s="490"/>
      <c r="EQ269" s="488"/>
      <c r="ER269" s="488"/>
      <c r="ES269" s="488"/>
      <c r="ET269" s="488"/>
      <c r="EU269" s="732"/>
      <c r="EV269" s="732"/>
      <c r="EW269" s="732"/>
      <c r="EX269" s="732"/>
      <c r="EY269" s="732"/>
      <c r="EZ269" s="732"/>
      <c r="FA269" s="732"/>
      <c r="FB269" s="732"/>
      <c r="FC269" s="732"/>
      <c r="FD269" s="732"/>
    </row>
    <row r="270" spans="4:160" ht="45" hidden="1" customHeight="1">
      <c r="D270" s="1155" t="s">
        <v>39</v>
      </c>
      <c r="E270" s="1229"/>
      <c r="F270" s="1230"/>
      <c r="G270" s="1230"/>
      <c r="H270" s="1820"/>
      <c r="I270" s="1821"/>
      <c r="J270" s="1822"/>
      <c r="K270" s="1823"/>
      <c r="L270" s="1231">
        <f>COUNTIF(L249:L268,"○")</f>
        <v>0</v>
      </c>
      <c r="M270" s="1232">
        <f>COUNTIF(M249:M268,"○")</f>
        <v>0</v>
      </c>
      <c r="N270" s="1232">
        <f t="shared" ref="N270:P270" si="180">COUNTIF(N249:N268,"○")</f>
        <v>0</v>
      </c>
      <c r="O270" s="1232">
        <f t="shared" si="180"/>
        <v>0</v>
      </c>
      <c r="P270" s="1232">
        <f t="shared" si="180"/>
        <v>0</v>
      </c>
      <c r="Q270" s="1719"/>
      <c r="R270" s="1720"/>
      <c r="S270" s="1721"/>
      <c r="T270" s="1233"/>
      <c r="U270" s="1155" t="s">
        <v>39</v>
      </c>
      <c r="V270" s="1231">
        <f>COUNTIF(V249:V268,"○")</f>
        <v>0</v>
      </c>
      <c r="W270" s="1232">
        <f>COUNTIF(W249:W268,"○")</f>
        <v>0</v>
      </c>
      <c r="X270" s="1232">
        <f t="shared" ref="X270:Z270" si="181">COUNTIF(X249:X268,"○")</f>
        <v>0</v>
      </c>
      <c r="Y270" s="1232">
        <f t="shared" si="181"/>
        <v>0</v>
      </c>
      <c r="Z270" s="1232">
        <f t="shared" si="181"/>
        <v>0</v>
      </c>
      <c r="AA270" s="1233"/>
      <c r="AB270" s="1233"/>
      <c r="AC270" s="1233"/>
      <c r="AD270" s="1233"/>
      <c r="AE270" s="1233"/>
      <c r="AF270" s="1233"/>
      <c r="AG270" s="1233"/>
      <c r="AH270" s="1233"/>
      <c r="AI270" s="1233"/>
      <c r="AJ270" s="1233"/>
      <c r="AK270" s="1233"/>
      <c r="AL270" s="1233"/>
      <c r="AM270" s="1233"/>
      <c r="AN270" s="1233"/>
      <c r="AO270" s="1233"/>
      <c r="AP270" s="1233"/>
      <c r="AQ270" s="1233"/>
      <c r="AR270" s="1233"/>
      <c r="AS270" s="1233"/>
      <c r="AT270" s="1233"/>
      <c r="AU270" s="1233"/>
      <c r="AV270" s="1233"/>
      <c r="AW270" s="1233"/>
      <c r="AX270" s="1233"/>
      <c r="AY270" s="1233"/>
      <c r="AZ270" s="1233"/>
      <c r="BA270" s="1233"/>
      <c r="BB270" s="1233"/>
      <c r="BC270" s="1233"/>
      <c r="BD270" s="1233"/>
      <c r="BE270" s="1233"/>
      <c r="BF270" s="1233"/>
      <c r="BG270" s="1233"/>
      <c r="BH270" s="1233"/>
      <c r="BI270" s="1233"/>
      <c r="BJ270" s="1233"/>
      <c r="BK270" s="1233"/>
      <c r="BL270" s="1233"/>
      <c r="BM270" s="1233"/>
      <c r="BN270" s="1233"/>
      <c r="BO270" s="1233"/>
      <c r="BP270" s="1233"/>
      <c r="BQ270" s="1233"/>
      <c r="BR270" s="1233"/>
      <c r="BS270" s="1233"/>
      <c r="BT270" s="1233"/>
      <c r="BU270" s="1233"/>
      <c r="BV270" s="1233"/>
      <c r="BW270" s="1233"/>
      <c r="BX270" s="1233"/>
      <c r="BY270" s="1233"/>
      <c r="BZ270" s="1233"/>
      <c r="CA270" s="1233"/>
      <c r="CB270" s="1233"/>
      <c r="CC270" s="1233"/>
      <c r="CD270" s="1233"/>
      <c r="CE270" s="1233"/>
      <c r="CF270" s="1233"/>
      <c r="CG270" s="1233"/>
      <c r="CH270" s="1233"/>
      <c r="CI270" s="1233"/>
      <c r="CJ270" s="1233"/>
      <c r="CK270" s="1233"/>
      <c r="CL270" s="1233"/>
      <c r="CM270" s="1233"/>
      <c r="CN270" s="1233"/>
      <c r="CO270" s="1233"/>
      <c r="CP270" s="1233"/>
      <c r="CQ270" s="1233"/>
      <c r="CR270" s="1233"/>
      <c r="CS270" s="1233"/>
      <c r="CT270" s="1233"/>
      <c r="CU270" s="1233"/>
      <c r="CV270" s="1233"/>
      <c r="CW270" s="1233"/>
      <c r="CX270" s="1233"/>
      <c r="CY270" s="1233"/>
      <c r="CZ270" s="1233"/>
      <c r="DA270" s="1233"/>
      <c r="DB270" s="1233"/>
      <c r="DC270" s="1233"/>
      <c r="DD270" s="1233"/>
      <c r="DE270" s="1233"/>
      <c r="DF270" s="1233"/>
      <c r="DG270" s="1233"/>
      <c r="DH270" s="1233"/>
      <c r="DI270" s="1233"/>
      <c r="DJ270" s="1233"/>
      <c r="DK270" s="1233"/>
      <c r="DL270" s="492"/>
      <c r="DM270" s="715"/>
      <c r="DN270" s="716"/>
      <c r="DO270" s="1769"/>
      <c r="DP270" s="1769"/>
      <c r="DQ270" s="1769"/>
      <c r="DR270" s="716"/>
      <c r="DS270" s="716"/>
      <c r="DT270" s="716"/>
      <c r="DU270" s="731"/>
      <c r="DV270" s="731"/>
      <c r="DW270" s="731"/>
      <c r="DX270" s="731"/>
      <c r="DY270" s="731"/>
      <c r="DZ270" s="731"/>
      <c r="EA270" s="731"/>
      <c r="EB270" s="731"/>
      <c r="EC270" s="731"/>
      <c r="ED270" s="731"/>
      <c r="EE270" s="731"/>
      <c r="EF270" s="731"/>
      <c r="EG270" s="731"/>
      <c r="EH270" s="731"/>
      <c r="EI270" s="731"/>
      <c r="EJ270" s="731"/>
      <c r="EK270" s="731"/>
      <c r="EL270" s="716"/>
      <c r="EM270" s="716"/>
      <c r="EN270" s="488"/>
      <c r="EO270" s="488"/>
      <c r="EP270" s="490"/>
      <c r="EQ270" s="488"/>
      <c r="ER270" s="488"/>
      <c r="ES270" s="488"/>
      <c r="ET270" s="488"/>
      <c r="EU270" s="732"/>
      <c r="EV270" s="732"/>
      <c r="EW270" s="732"/>
      <c r="EX270" s="732"/>
      <c r="EY270" s="732"/>
      <c r="EZ270" s="732"/>
      <c r="FA270" s="732"/>
      <c r="FB270" s="732"/>
      <c r="FC270" s="732"/>
      <c r="FD270" s="732"/>
    </row>
    <row r="271" spans="4:160" s="491" customFormat="1" ht="45" hidden="1" customHeight="1">
      <c r="D271" s="1165" t="s">
        <v>236</v>
      </c>
      <c r="E271" s="1234"/>
      <c r="F271" s="1235"/>
      <c r="G271" s="1235"/>
      <c r="H271" s="1799"/>
      <c r="I271" s="1800"/>
      <c r="J271" s="1801"/>
      <c r="K271" s="1802"/>
      <c r="L271" s="1236">
        <f>COUNTIF(L249:L268,"△")</f>
        <v>0</v>
      </c>
      <c r="M271" s="1237">
        <f>COUNTIF(M249:M268,"△")</f>
        <v>0</v>
      </c>
      <c r="N271" s="1237">
        <f t="shared" ref="N271:P271" si="182">COUNTIF(N249:N268,"△")</f>
        <v>0</v>
      </c>
      <c r="O271" s="1237">
        <f t="shared" si="182"/>
        <v>0</v>
      </c>
      <c r="P271" s="1237">
        <f t="shared" si="182"/>
        <v>0</v>
      </c>
      <c r="Q271" s="1793"/>
      <c r="R271" s="1794"/>
      <c r="S271" s="1795"/>
      <c r="T271" s="1233"/>
      <c r="U271" s="1165" t="s">
        <v>236</v>
      </c>
      <c r="V271" s="1236">
        <f>COUNTIF(V249:V268,"△")</f>
        <v>0</v>
      </c>
      <c r="W271" s="1237">
        <f>COUNTIF(W249:W268,"△")</f>
        <v>0</v>
      </c>
      <c r="X271" s="1237">
        <f t="shared" ref="X271:Z271" si="183">COUNTIF(X249:X268,"△")</f>
        <v>0</v>
      </c>
      <c r="Y271" s="1237">
        <f t="shared" si="183"/>
        <v>0</v>
      </c>
      <c r="Z271" s="1237">
        <f t="shared" si="183"/>
        <v>0</v>
      </c>
      <c r="AA271" s="1233"/>
      <c r="AB271" s="1233"/>
      <c r="AC271" s="1233"/>
      <c r="AD271" s="1233"/>
      <c r="AE271" s="1233"/>
      <c r="AF271" s="1233"/>
      <c r="AG271" s="1233"/>
      <c r="AH271" s="1233"/>
      <c r="AI271" s="1233"/>
      <c r="AJ271" s="1233"/>
      <c r="AK271" s="1233"/>
      <c r="AL271" s="1233"/>
      <c r="AM271" s="1233"/>
      <c r="AN271" s="1233"/>
      <c r="AO271" s="1233"/>
      <c r="AP271" s="1233"/>
      <c r="AQ271" s="1233"/>
      <c r="AR271" s="1233"/>
      <c r="AS271" s="1233"/>
      <c r="AT271" s="1233"/>
      <c r="AU271" s="1233"/>
      <c r="AV271" s="1233"/>
      <c r="AW271" s="1233"/>
      <c r="AX271" s="1233"/>
      <c r="AY271" s="1233"/>
      <c r="AZ271" s="1233"/>
      <c r="BA271" s="1233"/>
      <c r="BB271" s="1233"/>
      <c r="BC271" s="1233"/>
      <c r="BD271" s="1233"/>
      <c r="BE271" s="1233"/>
      <c r="BF271" s="1233"/>
      <c r="BG271" s="1233"/>
      <c r="BH271" s="1233"/>
      <c r="BI271" s="1233"/>
      <c r="BJ271" s="1233"/>
      <c r="BK271" s="1233"/>
      <c r="BL271" s="1233"/>
      <c r="BM271" s="1233"/>
      <c r="BN271" s="1233"/>
      <c r="BO271" s="1233"/>
      <c r="BP271" s="1233"/>
      <c r="BQ271" s="1233"/>
      <c r="BR271" s="1233"/>
      <c r="BS271" s="1233"/>
      <c r="BT271" s="1233"/>
      <c r="BU271" s="1233"/>
      <c r="BV271" s="1233"/>
      <c r="BW271" s="1233"/>
      <c r="BX271" s="1233"/>
      <c r="BY271" s="1233"/>
      <c r="BZ271" s="1233"/>
      <c r="CA271" s="1233"/>
      <c r="CB271" s="1233"/>
      <c r="CC271" s="1233"/>
      <c r="CD271" s="1233"/>
      <c r="CE271" s="1233"/>
      <c r="CF271" s="1233"/>
      <c r="CG271" s="1233"/>
      <c r="CH271" s="1233"/>
      <c r="CI271" s="1233"/>
      <c r="CJ271" s="1233"/>
      <c r="CK271" s="1233"/>
      <c r="CL271" s="1233"/>
      <c r="CM271" s="1233"/>
      <c r="CN271" s="1233"/>
      <c r="CO271" s="1233"/>
      <c r="CP271" s="1233"/>
      <c r="CQ271" s="1233"/>
      <c r="CR271" s="1233"/>
      <c r="CS271" s="1233"/>
      <c r="CT271" s="1233"/>
      <c r="CU271" s="1233"/>
      <c r="CV271" s="1233"/>
      <c r="CW271" s="1233"/>
      <c r="CX271" s="1233"/>
      <c r="CY271" s="1233"/>
      <c r="CZ271" s="1233"/>
      <c r="DA271" s="1233"/>
      <c r="DB271" s="1233"/>
      <c r="DC271" s="1233"/>
      <c r="DD271" s="1233"/>
      <c r="DE271" s="1233"/>
      <c r="DF271" s="1233"/>
      <c r="DG271" s="1233"/>
      <c r="DH271" s="1233"/>
      <c r="DI271" s="1233"/>
      <c r="DJ271" s="1233"/>
      <c r="DK271" s="1233"/>
      <c r="DL271" s="492"/>
      <c r="DM271" s="720"/>
      <c r="DN271" s="489"/>
      <c r="DO271" s="716"/>
      <c r="DP271" s="492"/>
      <c r="DQ271" s="492"/>
      <c r="DR271" s="492"/>
      <c r="DS271" s="492"/>
      <c r="DT271" s="492"/>
      <c r="DU271" s="761"/>
      <c r="DV271" s="761"/>
      <c r="DW271" s="761"/>
      <c r="DX271" s="761"/>
      <c r="DY271" s="761"/>
      <c r="DZ271" s="761"/>
      <c r="EA271" s="761"/>
      <c r="EB271" s="761"/>
      <c r="EC271" s="761"/>
      <c r="ED271" s="761"/>
      <c r="EE271" s="761"/>
      <c r="EF271" s="761"/>
      <c r="EG271" s="761"/>
      <c r="EH271" s="761"/>
      <c r="EI271" s="761"/>
      <c r="EJ271" s="761"/>
      <c r="EK271" s="761"/>
      <c r="EL271" s="492"/>
      <c r="EM271" s="492"/>
      <c r="EN271" s="725"/>
      <c r="EO271" s="725"/>
      <c r="EP271" s="726"/>
      <c r="EQ271" s="725"/>
      <c r="ER271" s="725"/>
      <c r="ES271" s="725"/>
      <c r="ET271" s="725"/>
      <c r="EU271" s="727"/>
      <c r="EV271" s="727"/>
      <c r="EW271" s="727"/>
      <c r="EX271" s="727"/>
      <c r="EY271" s="727"/>
      <c r="EZ271" s="727"/>
      <c r="FA271" s="727"/>
      <c r="FB271" s="727"/>
      <c r="FC271" s="727"/>
      <c r="FD271" s="727"/>
    </row>
    <row r="272" spans="4:160" ht="45" hidden="1" customHeight="1">
      <c r="E272" s="732"/>
      <c r="F272" s="732"/>
      <c r="G272" s="732"/>
      <c r="H272" s="732"/>
      <c r="I272" s="732"/>
      <c r="J272" s="732"/>
      <c r="K272" s="732"/>
      <c r="L272" s="732"/>
      <c r="M272" s="732"/>
      <c r="N272" s="732"/>
      <c r="O272" s="732"/>
      <c r="P272" s="732"/>
      <c r="T272" s="732"/>
      <c r="V272" s="732"/>
      <c r="W272" s="732"/>
      <c r="X272" s="732"/>
      <c r="Y272" s="732"/>
      <c r="Z272" s="732"/>
      <c r="AA272" s="732"/>
      <c r="AB272" s="732"/>
      <c r="AC272" s="732"/>
      <c r="AD272" s="732"/>
      <c r="AE272" s="732"/>
      <c r="AF272" s="732"/>
      <c r="AG272" s="732"/>
      <c r="AH272" s="732"/>
      <c r="AI272" s="732"/>
      <c r="AJ272" s="732"/>
      <c r="AK272" s="732"/>
      <c r="AL272" s="732"/>
      <c r="AM272" s="732"/>
      <c r="AN272" s="732"/>
      <c r="AO272" s="732"/>
      <c r="AP272" s="732"/>
      <c r="AQ272" s="732"/>
      <c r="AR272" s="732"/>
      <c r="AS272" s="732"/>
      <c r="AT272" s="732"/>
      <c r="AU272" s="732"/>
      <c r="AV272" s="732"/>
      <c r="AW272" s="732"/>
      <c r="AX272" s="732"/>
      <c r="AY272" s="732"/>
      <c r="AZ272" s="732"/>
      <c r="BA272" s="732"/>
      <c r="BB272" s="732"/>
      <c r="BC272" s="732"/>
      <c r="BD272" s="732"/>
      <c r="BE272" s="732"/>
      <c r="BF272" s="732"/>
      <c r="BG272" s="732"/>
      <c r="BH272" s="732"/>
      <c r="BI272" s="732"/>
      <c r="BJ272" s="732"/>
      <c r="BK272" s="732"/>
      <c r="BL272" s="732"/>
      <c r="BM272" s="732"/>
      <c r="BN272" s="732"/>
      <c r="BO272" s="732"/>
      <c r="BP272" s="732"/>
      <c r="BQ272" s="732"/>
      <c r="BR272" s="732"/>
      <c r="BS272" s="732"/>
      <c r="BT272" s="732"/>
      <c r="BU272" s="732"/>
      <c r="BV272" s="732"/>
      <c r="BW272" s="732"/>
      <c r="BX272" s="732"/>
      <c r="BY272" s="732"/>
      <c r="BZ272" s="732"/>
      <c r="CA272" s="732"/>
      <c r="CB272" s="732"/>
      <c r="CC272" s="732"/>
      <c r="CD272" s="732"/>
      <c r="CE272" s="732"/>
      <c r="CF272" s="732"/>
      <c r="CG272" s="732"/>
      <c r="CH272" s="732"/>
      <c r="CI272" s="732"/>
      <c r="CJ272" s="732"/>
      <c r="CK272" s="732"/>
      <c r="CL272" s="732"/>
      <c r="CM272" s="732"/>
      <c r="CN272" s="732"/>
      <c r="CO272" s="732"/>
      <c r="CP272" s="732"/>
      <c r="CQ272" s="732"/>
      <c r="CR272" s="732"/>
      <c r="CS272" s="732"/>
      <c r="CT272" s="732"/>
      <c r="CU272" s="732"/>
      <c r="CV272" s="732"/>
      <c r="CW272" s="732"/>
      <c r="CX272" s="732"/>
      <c r="CY272" s="732"/>
      <c r="CZ272" s="732"/>
      <c r="DA272" s="732"/>
      <c r="DB272" s="732"/>
      <c r="DC272" s="732"/>
      <c r="DD272" s="732"/>
      <c r="DE272" s="732"/>
      <c r="DF272" s="732"/>
      <c r="DG272" s="732"/>
      <c r="DH272" s="732"/>
      <c r="DI272" s="732"/>
      <c r="DJ272" s="732"/>
      <c r="DK272" s="732"/>
      <c r="DL272" s="732"/>
      <c r="DM272" s="715"/>
      <c r="DN272" s="488"/>
      <c r="DO272" s="490"/>
      <c r="DP272" s="490"/>
      <c r="DQ272" s="490"/>
      <c r="DR272" s="490"/>
      <c r="DS272" s="490"/>
      <c r="DT272" s="490"/>
      <c r="DU272" s="488"/>
      <c r="DV272" s="488"/>
      <c r="DW272" s="488"/>
      <c r="DX272" s="488"/>
      <c r="DY272" s="488"/>
      <c r="DZ272" s="488"/>
      <c r="EA272" s="488"/>
      <c r="EB272" s="488"/>
      <c r="EC272" s="488"/>
      <c r="ED272" s="488"/>
      <c r="EE272" s="488"/>
      <c r="EF272" s="488"/>
      <c r="EG272" s="488"/>
      <c r="EH272" s="488"/>
      <c r="EI272" s="488"/>
      <c r="EJ272" s="488"/>
      <c r="EK272" s="488"/>
      <c r="EL272" s="488"/>
      <c r="EM272" s="488"/>
      <c r="EN272" s="488"/>
      <c r="EO272" s="488"/>
      <c r="EP272" s="490"/>
      <c r="EQ272" s="488"/>
      <c r="ER272" s="488"/>
      <c r="ES272" s="488"/>
      <c r="ET272" s="488"/>
      <c r="EU272" s="732"/>
      <c r="EV272" s="732"/>
      <c r="EW272" s="732"/>
      <c r="EX272" s="732"/>
      <c r="EY272" s="732"/>
      <c r="EZ272" s="732"/>
      <c r="FA272" s="732"/>
      <c r="FB272" s="732"/>
      <c r="FC272" s="732"/>
      <c r="FD272" s="732"/>
    </row>
    <row r="273" spans="4:160" s="471" customFormat="1" ht="45" hidden="1" customHeight="1">
      <c r="D273" s="1803" t="s">
        <v>252</v>
      </c>
      <c r="E273" s="1804"/>
      <c r="F273" s="1805"/>
      <c r="G273" s="1806"/>
      <c r="H273" s="1806"/>
      <c r="I273" s="1806"/>
      <c r="J273" s="1806"/>
      <c r="K273" s="1807"/>
      <c r="L273" s="1299"/>
      <c r="M273" s="1299"/>
      <c r="N273" s="1299"/>
      <c r="O273" s="1299"/>
      <c r="P273" s="1299"/>
      <c r="Q273" s="1810" t="s">
        <v>344</v>
      </c>
      <c r="R273" s="1810"/>
      <c r="S273" s="1297"/>
      <c r="T273" s="1196"/>
      <c r="U273" s="1197" t="s">
        <v>252</v>
      </c>
      <c r="V273" s="1195"/>
      <c r="W273" s="1195"/>
      <c r="X273" s="1195"/>
      <c r="Y273" s="1195"/>
      <c r="Z273" s="1195"/>
      <c r="AA273" s="1196"/>
      <c r="AB273" s="1196"/>
      <c r="AC273" s="1196"/>
      <c r="AD273" s="1196"/>
      <c r="AE273" s="1196"/>
      <c r="AF273" s="1196"/>
      <c r="AG273" s="1196"/>
      <c r="AH273" s="1196"/>
      <c r="AI273" s="1196"/>
      <c r="AJ273" s="1196"/>
      <c r="AK273" s="1196"/>
      <c r="AL273" s="1196"/>
      <c r="AM273" s="1196"/>
      <c r="AN273" s="1196"/>
      <c r="AO273" s="1196"/>
      <c r="AP273" s="1196"/>
      <c r="AQ273" s="1196"/>
      <c r="AR273" s="1196"/>
      <c r="AS273" s="1196"/>
      <c r="AT273" s="1196"/>
      <c r="AU273" s="1196"/>
      <c r="AV273" s="1196"/>
      <c r="AW273" s="1196"/>
      <c r="AX273" s="1196"/>
      <c r="AY273" s="1196"/>
      <c r="AZ273" s="1196"/>
      <c r="BA273" s="1196"/>
      <c r="BB273" s="1196"/>
      <c r="BC273" s="1196"/>
      <c r="BD273" s="1196"/>
      <c r="BE273" s="1196"/>
      <c r="BF273" s="1196"/>
      <c r="BG273" s="1196"/>
      <c r="BH273" s="1196"/>
      <c r="BI273" s="1196"/>
      <c r="BJ273" s="1196"/>
      <c r="BK273" s="1196"/>
      <c r="BL273" s="1196"/>
      <c r="BM273" s="1196"/>
      <c r="BN273" s="1196"/>
      <c r="BO273" s="1196"/>
      <c r="BP273" s="1196"/>
      <c r="BQ273" s="1196"/>
      <c r="BR273" s="1196"/>
      <c r="BS273" s="1196"/>
      <c r="BT273" s="1196"/>
      <c r="BU273" s="1196"/>
      <c r="BV273" s="1196"/>
      <c r="BW273" s="1196"/>
      <c r="BX273" s="1196"/>
      <c r="BY273" s="1196"/>
      <c r="BZ273" s="1196"/>
      <c r="CA273" s="1196"/>
      <c r="CB273" s="1196"/>
      <c r="CC273" s="1196"/>
      <c r="CD273" s="1196"/>
      <c r="CE273" s="1196"/>
      <c r="CF273" s="1196"/>
      <c r="CG273" s="1196"/>
      <c r="CH273" s="1196"/>
      <c r="CI273" s="1196"/>
      <c r="CJ273" s="1196"/>
      <c r="CK273" s="1196"/>
      <c r="CL273" s="1196"/>
      <c r="CM273" s="1196"/>
      <c r="CN273" s="1196"/>
      <c r="CO273" s="1196"/>
      <c r="CP273" s="1196"/>
      <c r="CQ273" s="1196"/>
      <c r="CR273" s="1196"/>
      <c r="CS273" s="1196"/>
      <c r="CT273" s="1196"/>
      <c r="CU273" s="1196"/>
      <c r="CV273" s="1196"/>
      <c r="CW273" s="1196"/>
      <c r="CX273" s="1196"/>
      <c r="CY273" s="1196"/>
      <c r="CZ273" s="1196"/>
      <c r="DA273" s="1196"/>
      <c r="DB273" s="1196"/>
      <c r="DC273" s="1196"/>
      <c r="DD273" s="1196"/>
      <c r="DE273" s="1196"/>
      <c r="DF273" s="1196"/>
      <c r="DG273" s="1196"/>
      <c r="DH273" s="1196"/>
      <c r="DI273" s="1196"/>
      <c r="DJ273" s="1196"/>
      <c r="DK273" s="1196"/>
      <c r="DL273" s="714"/>
      <c r="DM273" s="715"/>
      <c r="DN273" s="488"/>
      <c r="DO273" s="490"/>
      <c r="DP273" s="716"/>
      <c r="DQ273" s="1766" t="s">
        <v>745</v>
      </c>
      <c r="DR273" s="1767"/>
      <c r="DS273" s="1767"/>
      <c r="DT273" s="1768"/>
      <c r="DU273" s="1752" t="s">
        <v>746</v>
      </c>
      <c r="DV273" s="1753"/>
      <c r="DW273" s="1753"/>
      <c r="DX273" s="1754"/>
      <c r="DY273" s="1752" t="s">
        <v>228</v>
      </c>
      <c r="DZ273" s="1753"/>
      <c r="EA273" s="1753"/>
      <c r="EB273" s="1754"/>
      <c r="EC273" s="1752" t="s">
        <v>788</v>
      </c>
      <c r="ED273" s="1753"/>
      <c r="EE273" s="1753"/>
      <c r="EF273" s="1754"/>
      <c r="EG273" s="1752" t="s">
        <v>789</v>
      </c>
      <c r="EH273" s="1753"/>
      <c r="EI273" s="1753"/>
      <c r="EJ273" s="1754"/>
      <c r="EK273" s="492"/>
      <c r="EL273" s="488"/>
      <c r="EM273" s="488"/>
      <c r="EN273" s="488"/>
      <c r="EO273" s="488"/>
      <c r="EP273" s="490"/>
      <c r="EQ273" s="488"/>
      <c r="ER273" s="716"/>
      <c r="ES273" s="716"/>
      <c r="ET273" s="716"/>
      <c r="EU273" s="717"/>
      <c r="EV273" s="717"/>
      <c r="EW273" s="718"/>
      <c r="EX273" s="718"/>
      <c r="EY273" s="718"/>
      <c r="EZ273" s="718"/>
      <c r="FA273" s="718"/>
      <c r="FB273" s="718"/>
      <c r="FC273" s="718"/>
      <c r="FD273" s="718"/>
    </row>
    <row r="274" spans="4:160" s="491" customFormat="1" ht="45" hidden="1" customHeight="1">
      <c r="D274" s="1119" t="s">
        <v>35</v>
      </c>
      <c r="E274" s="1198"/>
      <c r="F274" s="1815">
        <f>①利用!$S$8</f>
        <v>0</v>
      </c>
      <c r="G274" s="1811"/>
      <c r="H274" s="1811"/>
      <c r="I274" s="1811"/>
      <c r="J274" s="1811"/>
      <c r="K274" s="1811"/>
      <c r="L274" s="1811"/>
      <c r="M274" s="1811"/>
      <c r="N274" s="1811"/>
      <c r="O274" s="1811"/>
      <c r="P274" s="1811"/>
      <c r="Q274" s="1811"/>
      <c r="R274" s="1811"/>
      <c r="S274" s="1816"/>
      <c r="T274" s="1199"/>
      <c r="U274" s="1119" t="s">
        <v>35</v>
      </c>
      <c r="V274" s="1811"/>
      <c r="W274" s="1811"/>
      <c r="X274" s="1811"/>
      <c r="Y274" s="1811"/>
      <c r="Z274" s="1811"/>
      <c r="AA274" s="1199"/>
      <c r="AB274" s="1199"/>
      <c r="AC274" s="1199"/>
      <c r="AD274" s="1199"/>
      <c r="AE274" s="1199"/>
      <c r="AF274" s="1199"/>
      <c r="AG274" s="1199"/>
      <c r="AH274" s="1199"/>
      <c r="AI274" s="1199"/>
      <c r="AJ274" s="1199"/>
      <c r="AK274" s="1199"/>
      <c r="AL274" s="1199"/>
      <c r="AM274" s="1199"/>
      <c r="AN274" s="1199"/>
      <c r="AO274" s="1199"/>
      <c r="AP274" s="1199"/>
      <c r="AQ274" s="1199"/>
      <c r="AR274" s="1199"/>
      <c r="AS274" s="1199"/>
      <c r="AT274" s="1199"/>
      <c r="AU274" s="1199"/>
      <c r="AV274" s="1199"/>
      <c r="AW274" s="1199"/>
      <c r="AX274" s="1199"/>
      <c r="AY274" s="1199"/>
      <c r="AZ274" s="1199"/>
      <c r="BA274" s="1199"/>
      <c r="BB274" s="1199"/>
      <c r="BC274" s="1199"/>
      <c r="BD274" s="1199"/>
      <c r="BE274" s="1199"/>
      <c r="BF274" s="1199"/>
      <c r="BG274" s="1199"/>
      <c r="BH274" s="1199"/>
      <c r="BI274" s="1199"/>
      <c r="BJ274" s="1199"/>
      <c r="BK274" s="1199"/>
      <c r="BL274" s="1199"/>
      <c r="BM274" s="1199"/>
      <c r="BN274" s="1199"/>
      <c r="BO274" s="1199"/>
      <c r="BP274" s="1199"/>
      <c r="BQ274" s="1199"/>
      <c r="BR274" s="1199"/>
      <c r="BS274" s="1199"/>
      <c r="BT274" s="1199"/>
      <c r="BU274" s="1199"/>
      <c r="BV274" s="1199"/>
      <c r="BW274" s="1199"/>
      <c r="BX274" s="1199"/>
      <c r="BY274" s="1199"/>
      <c r="BZ274" s="1199"/>
      <c r="CA274" s="1199"/>
      <c r="CB274" s="1199"/>
      <c r="CC274" s="1199"/>
      <c r="CD274" s="1199"/>
      <c r="CE274" s="1199"/>
      <c r="CF274" s="1199"/>
      <c r="CG274" s="1199"/>
      <c r="CH274" s="1199"/>
      <c r="CI274" s="1199"/>
      <c r="CJ274" s="1199"/>
      <c r="CK274" s="1199"/>
      <c r="CL274" s="1199"/>
      <c r="CM274" s="1199"/>
      <c r="CN274" s="1199"/>
      <c r="CO274" s="1199"/>
      <c r="CP274" s="1199"/>
      <c r="CQ274" s="1199"/>
      <c r="CR274" s="1199"/>
      <c r="CS274" s="1199"/>
      <c r="CT274" s="1199"/>
      <c r="CU274" s="1199"/>
      <c r="CV274" s="1199"/>
      <c r="CW274" s="1199"/>
      <c r="CX274" s="1199"/>
      <c r="CY274" s="1199"/>
      <c r="CZ274" s="1199"/>
      <c r="DA274" s="1199"/>
      <c r="DB274" s="1199"/>
      <c r="DC274" s="1199"/>
      <c r="DD274" s="1199"/>
      <c r="DE274" s="1199"/>
      <c r="DF274" s="1199"/>
      <c r="DG274" s="1199"/>
      <c r="DH274" s="1199"/>
      <c r="DI274" s="1199"/>
      <c r="DJ274" s="1199"/>
      <c r="DK274" s="1199"/>
      <c r="DL274" s="489"/>
      <c r="DM274" s="720"/>
      <c r="DN274" s="492"/>
      <c r="DO274" s="716"/>
      <c r="DP274" s="490"/>
      <c r="DQ274" s="721"/>
      <c r="DR274" s="722">
        <f>COUNTIFS(L276:L295,$EP$13,DM276:DM295,$EL$14)</f>
        <v>0</v>
      </c>
      <c r="DS274" s="722">
        <f>SUM(DQ276:DS276)</f>
        <v>0</v>
      </c>
      <c r="DT274" s="723">
        <f>COUNTIFS(L276:L295,$EP$15,DM276:DM295,$EL$14)</f>
        <v>0</v>
      </c>
      <c r="DU274" s="1772">
        <f>COUNTIFS(M276:M295,$EP$13,DM276:DM295,$EL$14)</f>
        <v>0</v>
      </c>
      <c r="DV274" s="1773"/>
      <c r="DW274" s="722">
        <f>SUM(DU276:DW276)</f>
        <v>0</v>
      </c>
      <c r="DX274" s="723">
        <f>COUNTIFS(M276:M295,$EP$15,DM276:DM295,$EL$14)</f>
        <v>0</v>
      </c>
      <c r="DY274" s="1758">
        <f>COUNTIFS($N276:$N295,$EP$13,$DM276:$DM295,$EL$14)</f>
        <v>0</v>
      </c>
      <c r="DZ274" s="1759"/>
      <c r="EA274" s="656">
        <f t="shared" ref="EA274" si="184">SUM(DY276:EA276)</f>
        <v>0</v>
      </c>
      <c r="EB274" s="657">
        <f>COUNTIFS($N276:$N295,$EP$15,$DM276:$DM295,$EL$14)</f>
        <v>0</v>
      </c>
      <c r="EC274" s="1758">
        <f>COUNTIFS($O276:$O295,$EP$13,$DM276:$DM295,$EL$14)</f>
        <v>0</v>
      </c>
      <c r="ED274" s="1759"/>
      <c r="EE274" s="656">
        <f>SUM(EC276:EE276)</f>
        <v>0</v>
      </c>
      <c r="EF274" s="657">
        <f>COUNTIFS($O276:$O295,$EP$15,$DM276:$DM295,$EL$14)</f>
        <v>0</v>
      </c>
      <c r="EG274" s="1758">
        <f>COUNTIFS($P276:$P295,$EP$13,$DM276:$DM295,$EL$14)</f>
        <v>0</v>
      </c>
      <c r="EH274" s="1759"/>
      <c r="EI274" s="656">
        <f>SUM(EG276:EI276)</f>
        <v>0</v>
      </c>
      <c r="EJ274" s="657">
        <f>COUNTIFS($O276:$O295,$EP$15,$DM276:$DM295,$EL$14)</f>
        <v>0</v>
      </c>
      <c r="EK274" s="719"/>
      <c r="EL274" s="492"/>
      <c r="EM274" s="492"/>
      <c r="EN274" s="725"/>
      <c r="EO274" s="725"/>
      <c r="EP274" s="726"/>
      <c r="EQ274" s="725"/>
      <c r="ER274" s="716"/>
      <c r="ES274" s="716"/>
      <c r="ET274" s="716"/>
      <c r="EU274" s="717"/>
      <c r="EV274" s="717"/>
      <c r="EW274" s="727"/>
      <c r="EX274" s="727"/>
      <c r="EY274" s="727"/>
      <c r="EZ274" s="727"/>
      <c r="FA274" s="727"/>
      <c r="FB274" s="727"/>
      <c r="FC274" s="727"/>
      <c r="FD274" s="727"/>
    </row>
    <row r="275" spans="4:160" s="471" customFormat="1" ht="45" hidden="1" customHeight="1">
      <c r="D275" s="1200" t="s">
        <v>36</v>
      </c>
      <c r="E275" s="1201"/>
      <c r="F275" s="1202" t="s">
        <v>146</v>
      </c>
      <c r="G275" s="1203"/>
      <c r="H275" s="1204" t="s">
        <v>37</v>
      </c>
      <c r="I275" s="1205" t="s">
        <v>38</v>
      </c>
      <c r="J275" s="1808" t="s">
        <v>145</v>
      </c>
      <c r="K275" s="1809"/>
      <c r="L275" s="1206" t="s">
        <v>303</v>
      </c>
      <c r="M275" s="1206" t="s">
        <v>227</v>
      </c>
      <c r="N275" s="1207" t="s">
        <v>228</v>
      </c>
      <c r="O275" s="1207" t="s">
        <v>788</v>
      </c>
      <c r="P275" s="1207" t="s">
        <v>789</v>
      </c>
      <c r="Q275" s="1275" t="s">
        <v>751</v>
      </c>
      <c r="R275" s="1275" t="s">
        <v>366</v>
      </c>
      <c r="S275" s="1276"/>
      <c r="T275" s="716"/>
      <c r="U275" s="1200" t="s">
        <v>36</v>
      </c>
      <c r="V275" s="1206" t="s">
        <v>303</v>
      </c>
      <c r="W275" s="1206" t="s">
        <v>227</v>
      </c>
      <c r="X275" s="1207" t="s">
        <v>228</v>
      </c>
      <c r="Y275" s="1207" t="s">
        <v>788</v>
      </c>
      <c r="Z275" s="1207" t="s">
        <v>789</v>
      </c>
      <c r="AA275" s="716"/>
      <c r="AB275" s="716"/>
      <c r="AC275" s="716"/>
      <c r="AD275" s="716"/>
      <c r="AE275" s="716"/>
      <c r="AF275" s="716"/>
      <c r="AG275" s="716"/>
      <c r="AH275" s="716"/>
      <c r="AI275" s="716"/>
      <c r="AJ275" s="716"/>
      <c r="AK275" s="716"/>
      <c r="AL275" s="716"/>
      <c r="AM275" s="716"/>
      <c r="AN275" s="716"/>
      <c r="AO275" s="716"/>
      <c r="AP275" s="716"/>
      <c r="AQ275" s="716"/>
      <c r="AR275" s="716"/>
      <c r="AS275" s="716"/>
      <c r="AT275" s="716"/>
      <c r="AU275" s="716"/>
      <c r="AV275" s="716"/>
      <c r="AW275" s="716"/>
      <c r="AX275" s="716"/>
      <c r="AY275" s="716"/>
      <c r="AZ275" s="716"/>
      <c r="BA275" s="716"/>
      <c r="BB275" s="716"/>
      <c r="BC275" s="716"/>
      <c r="BD275" s="716"/>
      <c r="BE275" s="716"/>
      <c r="BF275" s="716"/>
      <c r="BG275" s="716"/>
      <c r="BH275" s="716"/>
      <c r="BI275" s="716"/>
      <c r="BJ275" s="716"/>
      <c r="BK275" s="716"/>
      <c r="BL275" s="716"/>
      <c r="BM275" s="716"/>
      <c r="BN275" s="716"/>
      <c r="BO275" s="716"/>
      <c r="BP275" s="716"/>
      <c r="BQ275" s="716"/>
      <c r="BR275" s="716"/>
      <c r="BS275" s="716"/>
      <c r="BT275" s="716"/>
      <c r="BU275" s="716"/>
      <c r="BV275" s="716"/>
      <c r="BW275" s="716"/>
      <c r="BX275" s="716"/>
      <c r="BY275" s="716"/>
      <c r="BZ275" s="716"/>
      <c r="CA275" s="716"/>
      <c r="CB275" s="716"/>
      <c r="CC275" s="716"/>
      <c r="CD275" s="716"/>
      <c r="CE275" s="716"/>
      <c r="CF275" s="716"/>
      <c r="CG275" s="716"/>
      <c r="CH275" s="716"/>
      <c r="CI275" s="716"/>
      <c r="CJ275" s="716"/>
      <c r="CK275" s="716"/>
      <c r="CL275" s="716"/>
      <c r="CM275" s="716"/>
      <c r="CN275" s="716"/>
      <c r="CO275" s="716"/>
      <c r="CP275" s="716"/>
      <c r="CQ275" s="716"/>
      <c r="CR275" s="716"/>
      <c r="CS275" s="716"/>
      <c r="CT275" s="716"/>
      <c r="CU275" s="716"/>
      <c r="CV275" s="716"/>
      <c r="CW275" s="716"/>
      <c r="CX275" s="716"/>
      <c r="CY275" s="716"/>
      <c r="CZ275" s="716"/>
      <c r="DA275" s="716"/>
      <c r="DB275" s="716"/>
      <c r="DC275" s="716"/>
      <c r="DD275" s="716"/>
      <c r="DE275" s="716"/>
      <c r="DF275" s="716"/>
      <c r="DG275" s="716"/>
      <c r="DH275" s="716"/>
      <c r="DI275" s="716"/>
      <c r="DJ275" s="716"/>
      <c r="DK275" s="716"/>
      <c r="DL275" s="716"/>
      <c r="DM275" s="715"/>
      <c r="DN275" s="719"/>
      <c r="DO275" s="490"/>
      <c r="DP275" s="492"/>
      <c r="DQ275" s="728" t="s">
        <v>362</v>
      </c>
      <c r="DR275" s="729" t="s">
        <v>361</v>
      </c>
      <c r="DS275" s="716" t="s">
        <v>350</v>
      </c>
      <c r="DT275" s="730" t="s">
        <v>363</v>
      </c>
      <c r="DU275" s="728" t="s">
        <v>362</v>
      </c>
      <c r="DV275" s="729" t="s">
        <v>361</v>
      </c>
      <c r="DW275" s="716" t="s">
        <v>350</v>
      </c>
      <c r="DX275" s="730" t="s">
        <v>363</v>
      </c>
      <c r="DY275" s="792" t="s">
        <v>362</v>
      </c>
      <c r="DZ275" s="793" t="s">
        <v>361</v>
      </c>
      <c r="EA275" s="794" t="s">
        <v>350</v>
      </c>
      <c r="EB275" s="795" t="s">
        <v>363</v>
      </c>
      <c r="EC275" s="792" t="s">
        <v>362</v>
      </c>
      <c r="ED275" s="793" t="s">
        <v>361</v>
      </c>
      <c r="EE275" s="794" t="s">
        <v>350</v>
      </c>
      <c r="EF275" s="795" t="s">
        <v>363</v>
      </c>
      <c r="EG275" s="792" t="s">
        <v>362</v>
      </c>
      <c r="EH275" s="793" t="s">
        <v>361</v>
      </c>
      <c r="EI275" s="794" t="s">
        <v>350</v>
      </c>
      <c r="EJ275" s="795" t="s">
        <v>363</v>
      </c>
      <c r="EK275" s="719"/>
      <c r="EL275" s="720" t="s">
        <v>325</v>
      </c>
      <c r="EM275" s="488"/>
      <c r="EN275" s="731">
        <f>COUNTIFS(J276:J295,$EL$20,K276:K295,"&lt;5",H276:H295,$EP$14)</f>
        <v>0</v>
      </c>
      <c r="EO275" s="731">
        <f>COUNTIFS(J275:J295,$EL$20,K275:K295,"&lt;5",I275:I295,$DS$14)</f>
        <v>0</v>
      </c>
      <c r="EP275" s="490"/>
      <c r="EQ275" s="488"/>
      <c r="ER275" s="716"/>
      <c r="ES275" s="716"/>
      <c r="ET275" s="731"/>
      <c r="EU275" s="717"/>
      <c r="EV275" s="718"/>
      <c r="EW275" s="718"/>
      <c r="EX275" s="718"/>
      <c r="EY275" s="718"/>
      <c r="EZ275" s="718"/>
      <c r="FA275" s="718"/>
      <c r="FB275" s="718"/>
      <c r="FC275" s="718"/>
      <c r="FD275" s="718"/>
    </row>
    <row r="276" spans="4:160" s="471" customFormat="1" ht="45" hidden="1" customHeight="1">
      <c r="D276" s="1127">
        <v>1</v>
      </c>
      <c r="E276" s="1796"/>
      <c r="F276" s="1797"/>
      <c r="G276" s="1798"/>
      <c r="H276" s="1208"/>
      <c r="I276" s="1209"/>
      <c r="J276" s="1210"/>
      <c r="K276" s="1211"/>
      <c r="L276" s="1208"/>
      <c r="M276" s="1208"/>
      <c r="N276" s="1208"/>
      <c r="O276" s="1208"/>
      <c r="P276" s="1208"/>
      <c r="Q276" s="1259"/>
      <c r="R276" s="1260"/>
      <c r="S276" s="1277"/>
      <c r="T276" s="1212"/>
      <c r="U276" s="1127">
        <v>1</v>
      </c>
      <c r="V276" s="1208"/>
      <c r="W276" s="1208"/>
      <c r="X276" s="1208"/>
      <c r="Y276" s="1208"/>
      <c r="Z276" s="1208"/>
      <c r="AA276" s="1212"/>
      <c r="AB276" s="1212"/>
      <c r="AC276" s="1212"/>
      <c r="AD276" s="1212"/>
      <c r="AE276" s="1212"/>
      <c r="AF276" s="1212"/>
      <c r="AG276" s="1212"/>
      <c r="AH276" s="1212"/>
      <c r="AI276" s="1212"/>
      <c r="AJ276" s="1212"/>
      <c r="AK276" s="1212"/>
      <c r="AL276" s="1212"/>
      <c r="AM276" s="1212"/>
      <c r="AN276" s="1212"/>
      <c r="AO276" s="1212"/>
      <c r="AP276" s="1212"/>
      <c r="AQ276" s="1212"/>
      <c r="AR276" s="1212"/>
      <c r="AS276" s="1212"/>
      <c r="AT276" s="1212"/>
      <c r="AU276" s="1212"/>
      <c r="AV276" s="1212"/>
      <c r="AW276" s="1212"/>
      <c r="AX276" s="1212"/>
      <c r="AY276" s="1212"/>
      <c r="AZ276" s="1212"/>
      <c r="BA276" s="1212"/>
      <c r="BB276" s="1212"/>
      <c r="BC276" s="1212"/>
      <c r="BD276" s="1212"/>
      <c r="BE276" s="1212"/>
      <c r="BF276" s="1212"/>
      <c r="BG276" s="1212"/>
      <c r="BH276" s="1212"/>
      <c r="BI276" s="1212"/>
      <c r="BJ276" s="1212"/>
      <c r="BK276" s="1212"/>
      <c r="BL276" s="1212"/>
      <c r="BM276" s="1212"/>
      <c r="BN276" s="1212"/>
      <c r="BO276" s="1212"/>
      <c r="BP276" s="1212"/>
      <c r="BQ276" s="1212"/>
      <c r="BR276" s="1212"/>
      <c r="BS276" s="1212"/>
      <c r="BT276" s="1212"/>
      <c r="BU276" s="1212"/>
      <c r="BV276" s="1212"/>
      <c r="BW276" s="1212"/>
      <c r="BX276" s="1212"/>
      <c r="BY276" s="1212"/>
      <c r="BZ276" s="1212"/>
      <c r="CA276" s="1212"/>
      <c r="CB276" s="1212"/>
      <c r="CC276" s="1212"/>
      <c r="CD276" s="1212"/>
      <c r="CE276" s="1212"/>
      <c r="CF276" s="1212"/>
      <c r="CG276" s="1212"/>
      <c r="CH276" s="1212"/>
      <c r="CI276" s="1212"/>
      <c r="CJ276" s="1212"/>
      <c r="CK276" s="1212"/>
      <c r="CL276" s="1212"/>
      <c r="CM276" s="1212"/>
      <c r="CN276" s="1212"/>
      <c r="CO276" s="1212"/>
      <c r="CP276" s="1212"/>
      <c r="CQ276" s="1212"/>
      <c r="CR276" s="1212"/>
      <c r="CS276" s="1212"/>
      <c r="CT276" s="1212"/>
      <c r="CU276" s="1212"/>
      <c r="CV276" s="1212"/>
      <c r="CW276" s="1212"/>
      <c r="CX276" s="1212"/>
      <c r="CY276" s="1212"/>
      <c r="CZ276" s="1212"/>
      <c r="DA276" s="1212"/>
      <c r="DB276" s="1212"/>
      <c r="DC276" s="1212"/>
      <c r="DD276" s="1212"/>
      <c r="DE276" s="1212"/>
      <c r="DF276" s="1212"/>
      <c r="DG276" s="1212"/>
      <c r="DH276" s="1212"/>
      <c r="DI276" s="1212"/>
      <c r="DJ276" s="1212"/>
      <c r="DK276" s="1212"/>
      <c r="DL276" s="716"/>
      <c r="DM276" s="715">
        <f>$F$273</f>
        <v>0</v>
      </c>
      <c r="DN276" s="716">
        <f t="shared" ref="DN276:DN295" si="185">H276</f>
        <v>0</v>
      </c>
      <c r="DO276" s="490">
        <f t="shared" ref="DO276:DO295" si="186">I276</f>
        <v>0</v>
      </c>
      <c r="DP276" s="716" t="e">
        <f t="array" ref="DP276">INDEX($DP$14:$DS$21,MATCH(DM276&amp;DN276&amp;DO276,$DP$14:$DP$21&amp;$DQ$14:$DQ$21&amp;$DR$14:$DR$21,0),4)</f>
        <v>#N/A</v>
      </c>
      <c r="DQ276" s="724">
        <f>COUNTIFS(L276:L295,$EP$13,DM276:DM295,$EL$14,Q276:Q295,$ER$7)-DQ277-DQ278</f>
        <v>0</v>
      </c>
      <c r="DR276" s="722">
        <f>COUNTIFS(L276:L295,$EP$13,DM276:DM295,$EL$14)-DQ276-DQ277-DR277-DR278-DQ278</f>
        <v>0</v>
      </c>
      <c r="DS276" s="722">
        <f>COUNTIFS(L276:L295,$EP$15,DM276:DM295,$EL$14,Q276:Q295,$ER$7)-DS277-DS278</f>
        <v>0</v>
      </c>
      <c r="DT276" s="723">
        <f>DT274-DS277-DS278-DS276-DT277-DT278</f>
        <v>0</v>
      </c>
      <c r="DU276" s="724">
        <f>COUNTIFS(M276:M295,$EP$13,DM276:DM295,$EL$14,Q276:Q295,$ER$7)-DU277-DU278</f>
        <v>0</v>
      </c>
      <c r="DV276" s="722">
        <f>COUNTIFS(M276:M295,$EP$13,DM276:DM295,$EL$14)-DU276-DU277-DU278-DV278-DV277</f>
        <v>0</v>
      </c>
      <c r="DW276" s="722">
        <f>COUNTIFS(M276:M295,$EP$15,DM276:DM295,$EL$14,Q276:Q295,$ER$7)-DW277-DW278</f>
        <v>0</v>
      </c>
      <c r="DX276" s="723">
        <f>DX274-DW277-DW278-DW276-DX277-DX278</f>
        <v>0</v>
      </c>
      <c r="DY276" s="658">
        <f>COUNTIFS($N276:$N295,$EP$13,$DM276:$DM295,$EL$14,$Q276:$Q295,$ER$7)-DY277-DY278</f>
        <v>0</v>
      </c>
      <c r="DZ276" s="487">
        <f>COUNTIFS($N276:$N295,$EP$13,$DM276:$DM295,$EL$14)-DY276-DY277-DY278-DZ278-DZ277</f>
        <v>0</v>
      </c>
      <c r="EA276" s="487">
        <f>COUNTIFS($N276:$N295,$EP$15,$DM276:$DM295,$EL$14,$Q276:$Q295,$ER$7)-EA277-EA278</f>
        <v>0</v>
      </c>
      <c r="EB276" s="659">
        <f t="shared" ref="EB276" si="187">EB274-EA277-EA278-EA276-EB277-EB278</f>
        <v>0</v>
      </c>
      <c r="EC276" s="658">
        <f>COUNTIFS($O276:$O295,$EP$13,$DM276:$DM295,$EL$14,$Q276:$Q295,$ER$7)-EC277-EC278</f>
        <v>0</v>
      </c>
      <c r="ED276" s="487">
        <f>COUNTIFS($O276:$O295,$EP$13,$DM276:$DM295,$EL$14)-EC276-EC277-EC278-ED278-ED277</f>
        <v>0</v>
      </c>
      <c r="EE276" s="487">
        <f>COUNTIFS($O276:$O295,$EP$15,$DM276:$DM295,$EL$14,$Q276:$Q295,$ER$7)-EE277-EE278</f>
        <v>0</v>
      </c>
      <c r="EF276" s="659">
        <f>EF274-EE277-EE278-EE276-EF277-EF278</f>
        <v>0</v>
      </c>
      <c r="EG276" s="658">
        <f>COUNTIFS($P276:$P295,$EP$13,$DM276:$DM295,$EL$14,$Q276:$Q295,$ER$7)-EG277-EG278</f>
        <v>0</v>
      </c>
      <c r="EH276" s="487">
        <f>COUNTIFS($P276:$P295,$EP$13,$DM276:$DM295,$EL$14)-EG276-EG277-EG278-EH278-EH277</f>
        <v>0</v>
      </c>
      <c r="EI276" s="487">
        <f>COUNTIFS($P276:$P295,$EP$15,$DM276:$DM295,$EL$14,$Q276:$Q295,$ER$7)-EI277-EI278</f>
        <v>0</v>
      </c>
      <c r="EJ276" s="659">
        <f>EJ274-EI277-EI278-EI276-EJ277-EJ278</f>
        <v>0</v>
      </c>
      <c r="EK276" s="719"/>
      <c r="EL276" s="720" t="s">
        <v>326</v>
      </c>
      <c r="EM276" s="488"/>
      <c r="EN276" s="731">
        <f>COUNTIFS(J276:J295,$EL$20,K276:K295,"&gt;4",H276:H295,$EP$14)</f>
        <v>0</v>
      </c>
      <c r="EO276" s="731">
        <f>COUNTIFS(J276:J295,$EL$20,K276:K295,"&gt;4",I276:I295,$DS$14)</f>
        <v>0</v>
      </c>
      <c r="EP276" s="490"/>
      <c r="EQ276" s="488"/>
      <c r="ER276" s="488"/>
      <c r="ES276" s="488"/>
      <c r="ET276" s="488"/>
      <c r="EU276" s="718"/>
      <c r="EV276" s="718"/>
      <c r="EW276" s="718"/>
      <c r="EX276" s="718"/>
      <c r="EY276" s="718"/>
      <c r="EZ276" s="718"/>
      <c r="FA276" s="718"/>
      <c r="FB276" s="718"/>
      <c r="FC276" s="718"/>
      <c r="FD276" s="718"/>
    </row>
    <row r="277" spans="4:160" ht="45" hidden="1" customHeight="1">
      <c r="D277" s="1132">
        <v>2</v>
      </c>
      <c r="E277" s="1796"/>
      <c r="F277" s="1797"/>
      <c r="G277" s="1798"/>
      <c r="H277" s="1208"/>
      <c r="I277" s="1209"/>
      <c r="J277" s="1210"/>
      <c r="K277" s="1211"/>
      <c r="L277" s="1208"/>
      <c r="M277" s="1208"/>
      <c r="N277" s="1208"/>
      <c r="O277" s="1208"/>
      <c r="P277" s="1208"/>
      <c r="Q277" s="1259"/>
      <c r="R277" s="1260"/>
      <c r="S277" s="1278"/>
      <c r="T277" s="1212"/>
      <c r="U277" s="1132">
        <v>2</v>
      </c>
      <c r="V277" s="1208"/>
      <c r="W277" s="1208"/>
      <c r="X277" s="1208"/>
      <c r="Y277" s="1208"/>
      <c r="Z277" s="1208"/>
      <c r="AA277" s="1212"/>
      <c r="AB277" s="1212"/>
      <c r="AC277" s="1212"/>
      <c r="AD277" s="1212"/>
      <c r="AE277" s="1212"/>
      <c r="AF277" s="1212"/>
      <c r="AG277" s="1212"/>
      <c r="AH277" s="1212"/>
      <c r="AI277" s="1212"/>
      <c r="AJ277" s="1212"/>
      <c r="AK277" s="1212"/>
      <c r="AL277" s="1212"/>
      <c r="AM277" s="1212"/>
      <c r="AN277" s="1212"/>
      <c r="AO277" s="1212"/>
      <c r="AP277" s="1212"/>
      <c r="AQ277" s="1212"/>
      <c r="AR277" s="1212"/>
      <c r="AS277" s="1212"/>
      <c r="AT277" s="1212"/>
      <c r="AU277" s="1212"/>
      <c r="AV277" s="1212"/>
      <c r="AW277" s="1212"/>
      <c r="AX277" s="1212"/>
      <c r="AY277" s="1212"/>
      <c r="AZ277" s="1212"/>
      <c r="BA277" s="1212"/>
      <c r="BB277" s="1212"/>
      <c r="BC277" s="1212"/>
      <c r="BD277" s="1212"/>
      <c r="BE277" s="1212"/>
      <c r="BF277" s="1212"/>
      <c r="BG277" s="1212"/>
      <c r="BH277" s="1212"/>
      <c r="BI277" s="1212"/>
      <c r="BJ277" s="1212"/>
      <c r="BK277" s="1212"/>
      <c r="BL277" s="1212"/>
      <c r="BM277" s="1212"/>
      <c r="BN277" s="1212"/>
      <c r="BO277" s="1212"/>
      <c r="BP277" s="1212"/>
      <c r="BQ277" s="1212"/>
      <c r="BR277" s="1212"/>
      <c r="BS277" s="1212"/>
      <c r="BT277" s="1212"/>
      <c r="BU277" s="1212"/>
      <c r="BV277" s="1212"/>
      <c r="BW277" s="1212"/>
      <c r="BX277" s="1212"/>
      <c r="BY277" s="1212"/>
      <c r="BZ277" s="1212"/>
      <c r="CA277" s="1212"/>
      <c r="CB277" s="1212"/>
      <c r="CC277" s="1212"/>
      <c r="CD277" s="1212"/>
      <c r="CE277" s="1212"/>
      <c r="CF277" s="1212"/>
      <c r="CG277" s="1212"/>
      <c r="CH277" s="1212"/>
      <c r="CI277" s="1212"/>
      <c r="CJ277" s="1212"/>
      <c r="CK277" s="1212"/>
      <c r="CL277" s="1212"/>
      <c r="CM277" s="1212"/>
      <c r="CN277" s="1212"/>
      <c r="CO277" s="1212"/>
      <c r="CP277" s="1212"/>
      <c r="CQ277" s="1212"/>
      <c r="CR277" s="1212"/>
      <c r="CS277" s="1212"/>
      <c r="CT277" s="1212"/>
      <c r="CU277" s="1212"/>
      <c r="CV277" s="1212"/>
      <c r="CW277" s="1212"/>
      <c r="CX277" s="1212"/>
      <c r="CY277" s="1212"/>
      <c r="CZ277" s="1212"/>
      <c r="DA277" s="1212"/>
      <c r="DB277" s="1212"/>
      <c r="DC277" s="1212"/>
      <c r="DD277" s="1212"/>
      <c r="DE277" s="1212"/>
      <c r="DF277" s="1212"/>
      <c r="DG277" s="1212"/>
      <c r="DH277" s="1212"/>
      <c r="DI277" s="1212"/>
      <c r="DJ277" s="1212"/>
      <c r="DK277" s="1212"/>
      <c r="DL277" s="716"/>
      <c r="DM277" s="715">
        <f t="shared" ref="DM277:DM295" si="188">$F$273</f>
        <v>0</v>
      </c>
      <c r="DN277" s="716">
        <f t="shared" si="185"/>
        <v>0</v>
      </c>
      <c r="DO277" s="490">
        <f t="shared" si="186"/>
        <v>0</v>
      </c>
      <c r="DP277" s="716" t="e">
        <f t="array" ref="DP277">INDEX($DP$14:$DS$21,MATCH(DM277&amp;DN277&amp;DO277,$DP$14:$DP$21&amp;$DQ$14:$DQ$21&amp;$DR$14:$DR$21,0),4)</f>
        <v>#N/A</v>
      </c>
      <c r="DQ277" s="1213">
        <f>COUNTIFS(L276:L295,$EO$13,DM276:DM295,$EL$14,R276:R295,$EP$7,Q276:Q295,$ER$7)</f>
        <v>0</v>
      </c>
      <c r="DR277" s="1214">
        <f>COUNTIFS(L276:L295,$EP$13,DM276:DM295,$EL$14,R276:R295,$EP$7)-DQ277</f>
        <v>0</v>
      </c>
      <c r="DS277" s="1214">
        <f>COUNTIFS(L276:L295,$EO$14,DM276:DM295,$EL$14,R276:R295,$EP$7,Q276:Q295,$ER$7)</f>
        <v>0</v>
      </c>
      <c r="DT277" s="1215">
        <f>COUNTIFS(L276:L295,$EO$14,DM276:DM295,$EL$14,R276:R295,$EP$7)-DS277</f>
        <v>0</v>
      </c>
      <c r="DU277" s="1213">
        <f>COUNTIFS(M276:M295,$EP$13,DM276:DM295,$EL$14,R276:R295,$EP$7,Q276:Q295,$ER$7)</f>
        <v>0</v>
      </c>
      <c r="DV277" s="1214">
        <f>COUNTIFS(M276:M295,$EP$13,DM276:DM295,$EL$14,R276:R295,$EP$7)-DU277</f>
        <v>0</v>
      </c>
      <c r="DW277" s="1214">
        <f>COUNTIFS(M276:M295,$EO$14,DM276:DM295,$EL$14,R276:R295,$EP$7,Q276:Q295,$ER$7)</f>
        <v>0</v>
      </c>
      <c r="DX277" s="1215">
        <f>COUNTIFS(M276:M295,$EO$14,DM276:DM295,$EL$14,R276:R295,$EP$7)-DW277</f>
        <v>0</v>
      </c>
      <c r="DY277" s="1216">
        <f>COUNTIFS($N276:$N295,$EP$13,$DM276:$DM295,$EL$14,$R276:$R295,$EP$7,$Q276:$Q295,$ER$7)</f>
        <v>0</v>
      </c>
      <c r="DZ277" s="1217">
        <f>COUNTIFS($N276:$N295,$EP$13,$DM276:$DM295,$EL$14,$R276:$R295,$EP$7)-DY277</f>
        <v>0</v>
      </c>
      <c r="EA277" s="1217">
        <f>COUNTIFS($N276:$N295,$EO$14,$DM276:$DM295,$EL$14,$R276:$R295,$EP$7,$Q276:$Q295,$ER$7)</f>
        <v>0</v>
      </c>
      <c r="EB277" s="1218">
        <f>COUNTIFS($N276:$N295,$EO$14,$DM276:$DM295,$EL$14,$R276:$R295,$EP$7)-EA277</f>
        <v>0</v>
      </c>
      <c r="EC277" s="1216">
        <f>COUNTIFS($O276:$O295,$EP$13,$DM276:$DM295,$EL$14,$R276:$R295,$EP$7,$Q276:$Q295,$ER$7)</f>
        <v>0</v>
      </c>
      <c r="ED277" s="1217">
        <f>COUNTIFS($O276:$O295,$EP$13,$DM276:$DM295,$EL$14,$R276:$R295,$EP$7)-EC277</f>
        <v>0</v>
      </c>
      <c r="EE277" s="1217">
        <f>COUNTIFS($O276:$O295,$EO$14,$DM276:$DM295,$EL$14,$R276:$R295,$EP$7,$Q276:$Q295,$ER$7)</f>
        <v>0</v>
      </c>
      <c r="EF277" s="1218">
        <f>COUNTIFS($O276:$O295,$EO$14,$DM276:$DM295,$EL$14,$R276:$R295,$EP$7)-EE277</f>
        <v>0</v>
      </c>
      <c r="EG277" s="1216">
        <f>COUNTIFS($P276:$P295,$EP$13,$DM276:$DM295,$EL$14,$R276:$R295,$EP$7,$Q276:$Q295,$ER$7)</f>
        <v>0</v>
      </c>
      <c r="EH277" s="1217">
        <f>COUNTIFS($P276:$P295,$EP$13,$DM276:$DM295,$EL$14,$R276:$R295,$EP$7)-EG277</f>
        <v>0</v>
      </c>
      <c r="EI277" s="1217">
        <f>COUNTIFS($P276:$P295,$EO$14,$DM276:$DM295,$EL$14,$R276:$R295,$EP$7,$Q276:$Q295,$ER$7)</f>
        <v>0</v>
      </c>
      <c r="EJ277" s="1218">
        <f>COUNTIFS($P276:$P295,$EO$14,$DM276:$DM295,$EL$14,$R276:$R295,$EP$7)-EI277</f>
        <v>0</v>
      </c>
      <c r="EK277" s="719" t="s">
        <v>749</v>
      </c>
      <c r="EL277" s="716"/>
      <c r="EM277" s="488"/>
      <c r="EN277" s="731">
        <f>COUNTIFS(J276:J295,$EL$21,K276:K295,"&lt;5",H276:H295,$DS$14)</f>
        <v>0</v>
      </c>
      <c r="EO277" s="731">
        <f>COUNTIFS(J276:J295,$EL$21,K276:K295,"&lt;5",I276:I295,$DS$14)</f>
        <v>0</v>
      </c>
      <c r="EP277" s="490"/>
      <c r="EQ277" s="488"/>
      <c r="ER277" s="488"/>
      <c r="ES277" s="488"/>
      <c r="ET277" s="488"/>
      <c r="EU277" s="732"/>
      <c r="EV277" s="732"/>
      <c r="EW277" s="732"/>
      <c r="EX277" s="732"/>
      <c r="EY277" s="732"/>
      <c r="EZ277" s="732"/>
      <c r="FA277" s="732"/>
      <c r="FB277" s="732"/>
      <c r="FC277" s="732"/>
      <c r="FD277" s="732"/>
    </row>
    <row r="278" spans="4:160" ht="45" hidden="1" customHeight="1">
      <c r="D278" s="1132">
        <v>3</v>
      </c>
      <c r="E278" s="1796"/>
      <c r="F278" s="1797"/>
      <c r="G278" s="1798"/>
      <c r="H278" s="1208"/>
      <c r="I278" s="1209"/>
      <c r="J278" s="1210"/>
      <c r="K278" s="1211"/>
      <c r="L278" s="1208"/>
      <c r="M278" s="1208"/>
      <c r="N278" s="1208"/>
      <c r="O278" s="1208"/>
      <c r="P278" s="1208"/>
      <c r="Q278" s="1259"/>
      <c r="R278" s="1260"/>
      <c r="S278" s="1278"/>
      <c r="T278" s="1212"/>
      <c r="U278" s="1132">
        <v>3</v>
      </c>
      <c r="V278" s="1208"/>
      <c r="W278" s="1208"/>
      <c r="X278" s="1208"/>
      <c r="Y278" s="1208"/>
      <c r="Z278" s="1208"/>
      <c r="AA278" s="1212"/>
      <c r="AB278" s="1212"/>
      <c r="AC278" s="1212"/>
      <c r="AD278" s="1212"/>
      <c r="AE278" s="1212"/>
      <c r="AF278" s="1212"/>
      <c r="AG278" s="1212"/>
      <c r="AH278" s="1212"/>
      <c r="AI278" s="1212"/>
      <c r="AJ278" s="1212"/>
      <c r="AK278" s="1212"/>
      <c r="AL278" s="1212"/>
      <c r="AM278" s="1212"/>
      <c r="AN278" s="1212"/>
      <c r="AO278" s="1212"/>
      <c r="AP278" s="1212"/>
      <c r="AQ278" s="1212"/>
      <c r="AR278" s="1212"/>
      <c r="AS278" s="1212"/>
      <c r="AT278" s="1212"/>
      <c r="AU278" s="1212"/>
      <c r="AV278" s="1212"/>
      <c r="AW278" s="1212"/>
      <c r="AX278" s="1212"/>
      <c r="AY278" s="1212"/>
      <c r="AZ278" s="1212"/>
      <c r="BA278" s="1212"/>
      <c r="BB278" s="1212"/>
      <c r="BC278" s="1212"/>
      <c r="BD278" s="1212"/>
      <c r="BE278" s="1212"/>
      <c r="BF278" s="1212"/>
      <c r="BG278" s="1212"/>
      <c r="BH278" s="1212"/>
      <c r="BI278" s="1212"/>
      <c r="BJ278" s="1212"/>
      <c r="BK278" s="1212"/>
      <c r="BL278" s="1212"/>
      <c r="BM278" s="1212"/>
      <c r="BN278" s="1212"/>
      <c r="BO278" s="1212"/>
      <c r="BP278" s="1212"/>
      <c r="BQ278" s="1212"/>
      <c r="BR278" s="1212"/>
      <c r="BS278" s="1212"/>
      <c r="BT278" s="1212"/>
      <c r="BU278" s="1212"/>
      <c r="BV278" s="1212"/>
      <c r="BW278" s="1212"/>
      <c r="BX278" s="1212"/>
      <c r="BY278" s="1212"/>
      <c r="BZ278" s="1212"/>
      <c r="CA278" s="1212"/>
      <c r="CB278" s="1212"/>
      <c r="CC278" s="1212"/>
      <c r="CD278" s="1212"/>
      <c r="CE278" s="1212"/>
      <c r="CF278" s="1212"/>
      <c r="CG278" s="1212"/>
      <c r="CH278" s="1212"/>
      <c r="CI278" s="1212"/>
      <c r="CJ278" s="1212"/>
      <c r="CK278" s="1212"/>
      <c r="CL278" s="1212"/>
      <c r="CM278" s="1212"/>
      <c r="CN278" s="1212"/>
      <c r="CO278" s="1212"/>
      <c r="CP278" s="1212"/>
      <c r="CQ278" s="1212"/>
      <c r="CR278" s="1212"/>
      <c r="CS278" s="1212"/>
      <c r="CT278" s="1212"/>
      <c r="CU278" s="1212"/>
      <c r="CV278" s="1212"/>
      <c r="CW278" s="1212"/>
      <c r="CX278" s="1212"/>
      <c r="CY278" s="1212"/>
      <c r="CZ278" s="1212"/>
      <c r="DA278" s="1212"/>
      <c r="DB278" s="1212"/>
      <c r="DC278" s="1212"/>
      <c r="DD278" s="1212"/>
      <c r="DE278" s="1212"/>
      <c r="DF278" s="1212"/>
      <c r="DG278" s="1212"/>
      <c r="DH278" s="1212"/>
      <c r="DI278" s="1212"/>
      <c r="DJ278" s="1212"/>
      <c r="DK278" s="1212"/>
      <c r="DL278" s="716"/>
      <c r="DM278" s="715">
        <f t="shared" si="188"/>
        <v>0</v>
      </c>
      <c r="DN278" s="716">
        <f t="shared" si="185"/>
        <v>0</v>
      </c>
      <c r="DO278" s="490">
        <f t="shared" si="186"/>
        <v>0</v>
      </c>
      <c r="DP278" s="716" t="e">
        <f t="array" ref="DP278">INDEX($DP$14:$DS$21,MATCH(DM278&amp;DN278&amp;DO278,$DP$14:$DP$21&amp;$DQ$14:$DQ$21&amp;$DR$14:$DR$21,0),4)</f>
        <v>#N/A</v>
      </c>
      <c r="DQ278" s="733">
        <f>COUNTIFS(L276:L295,$EO$13,DM276:DM295,$EL$14,R276:R295,$EP$8,Q276:Q295,$ER$7)</f>
        <v>0</v>
      </c>
      <c r="DR278" s="734">
        <f>COUNTIFS(L276:L295,$EO$13,DM276:DM295,$EL$14,R276:R295,$EP$8)-DQ278</f>
        <v>0</v>
      </c>
      <c r="DS278" s="734">
        <f>COUNTIFS(L276:L295,$EO$14,DM276:DM295,$EL$14,R276:R295,$EP$8,Q276:Q295,$ER$7)</f>
        <v>0</v>
      </c>
      <c r="DT278" s="735">
        <f>COUNTIFS(L276:L295,$EO$14,DM276:DM295,$EL$14,R276:R295,$EP$8)-DS278</f>
        <v>0</v>
      </c>
      <c r="DU278" s="733">
        <f>COUNTIFS(M276:M295,$EO$13,DM276:DM295,$EL$14,R276:R295,$EP$8,Q276:Q295,$ER$7)</f>
        <v>0</v>
      </c>
      <c r="DV278" s="734">
        <f>COUNTIFS(M276:M295,$EO$13,DM276:DM295,$EL$14,R276:R295,$EP$8)-DU278</f>
        <v>0</v>
      </c>
      <c r="DW278" s="734">
        <f>COUNTIFS(M276:M295,$EO$14,DM276:DM295,$EL$14,R276:R295,$EP$8,Q276:Q295,$ER$7)</f>
        <v>0</v>
      </c>
      <c r="DX278" s="735">
        <f>COUNTIFS(M276:M295,$EO$14,DM276:DM295,$EL$14,R276:R295,$EP$8)-DW278</f>
        <v>0</v>
      </c>
      <c r="DY278" s="675">
        <f>COUNTIFS($N276:$N295,$EO$13,$DM276:$DM295,$EL$14,$R276:$R295,$EP$8,$Q276:$Q295,$ER$7)</f>
        <v>0</v>
      </c>
      <c r="DZ278" s="676">
        <f>COUNTIFS($N276:$N295,$EO$13,$DM276:$DM295,$EL$14,$R276:$R295,$EP$8)-DY278</f>
        <v>0</v>
      </c>
      <c r="EA278" s="676">
        <f>COUNTIFS($N276:$N295,$EO$14,$DM276:$DM295,$EL$14,$R276:$R295,$EP$8,$Q276:$Q295,$ER$7)</f>
        <v>0</v>
      </c>
      <c r="EB278" s="677">
        <f>COUNTIFS($N276:$N295,$EO$14,$DM276:$DM295,$EL$14,$R276:$R295,$EP$8)-EA278</f>
        <v>0</v>
      </c>
      <c r="EC278" s="675">
        <f>COUNTIFS($O276:$O295,$EO$13,$DM276:$DM295,$EL$14,$R276:$R295,$EP$8,$Q276:$Q295,$ER$7)</f>
        <v>0</v>
      </c>
      <c r="ED278" s="676">
        <f>COUNTIFS($O276:$O295,$EO$13,$DM276:$DM295,$EL$14,$R276:$R295,$EP$8)-EC278</f>
        <v>0</v>
      </c>
      <c r="EE278" s="676">
        <f>COUNTIFS($O276:$O295,$EO$14,$DM276:$DM295,$EL$14,$R276:$R295,$EP$8,$Q276:$Q295,$ER$7)</f>
        <v>0</v>
      </c>
      <c r="EF278" s="677">
        <f>COUNTIFS($O276:$O295,$EO$14,$DM276:$DM295,$EL$14,$R276:$R295,$EP$8)-EE278</f>
        <v>0</v>
      </c>
      <c r="EG278" s="675">
        <f>COUNTIFS($P276:$P295,$EO$13,$DM276:$DM295,$EL$14,$R276:$R295,$EP$8,$Q276:$Q295,$ER$7)</f>
        <v>0</v>
      </c>
      <c r="EH278" s="676">
        <f>COUNTIFS($P276:$P295,$EO$13,$DM276:$DM295,$EL$14,$R276:$R295,$EP$8)-EG278</f>
        <v>0</v>
      </c>
      <c r="EI278" s="676">
        <f>COUNTIFS($P276:$P295,$EO$14,$DM276:$DM295,$EL$14,$R276:$R295,$EP$8,$Q276:$Q295,$ER$7)</f>
        <v>0</v>
      </c>
      <c r="EJ278" s="677">
        <f>COUNTIFS($P276:$P295,$EO$14,$DM276:$DM295,$EL$14,$R276:$R295,$EP$8)-EI278</f>
        <v>0</v>
      </c>
      <c r="EK278" s="719" t="s">
        <v>747</v>
      </c>
      <c r="EL278" s="716"/>
      <c r="EM278" s="488"/>
      <c r="EN278" s="731">
        <f>COUNTIFS(J276:J295,$EL$22,K276:K295,"&lt;5",H276:H295,$DS$14)</f>
        <v>0</v>
      </c>
      <c r="EO278" s="731">
        <f>COUNTIFS(J276:J295,$EL$22,K276:K295,"&lt;5",I276:I295,$DS$14)</f>
        <v>0</v>
      </c>
      <c r="EP278" s="490"/>
      <c r="EQ278" s="488"/>
      <c r="ER278" s="488"/>
      <c r="ES278" s="488"/>
      <c r="ET278" s="488"/>
      <c r="EU278" s="732"/>
      <c r="EV278" s="732"/>
      <c r="EW278" s="732"/>
      <c r="EX278" s="732"/>
      <c r="EY278" s="732"/>
      <c r="EZ278" s="732"/>
      <c r="FA278" s="732"/>
      <c r="FB278" s="732"/>
      <c r="FC278" s="732"/>
      <c r="FD278" s="732"/>
    </row>
    <row r="279" spans="4:160" ht="45" hidden="1" customHeight="1">
      <c r="D279" s="1132">
        <v>4</v>
      </c>
      <c r="E279" s="1796"/>
      <c r="F279" s="1797"/>
      <c r="G279" s="1798"/>
      <c r="H279" s="1208"/>
      <c r="I279" s="1209"/>
      <c r="J279" s="1210"/>
      <c r="K279" s="1211"/>
      <c r="L279" s="1208"/>
      <c r="M279" s="1208"/>
      <c r="N279" s="1208"/>
      <c r="O279" s="1208"/>
      <c r="P279" s="1208"/>
      <c r="Q279" s="1259"/>
      <c r="R279" s="1260"/>
      <c r="S279" s="1278"/>
      <c r="T279" s="1212"/>
      <c r="U279" s="1132">
        <v>4</v>
      </c>
      <c r="V279" s="1208"/>
      <c r="W279" s="1208"/>
      <c r="X279" s="1208"/>
      <c r="Y279" s="1208"/>
      <c r="Z279" s="1208"/>
      <c r="AA279" s="1212"/>
      <c r="AB279" s="1212"/>
      <c r="AC279" s="1212"/>
      <c r="AD279" s="1212"/>
      <c r="AE279" s="1212"/>
      <c r="AF279" s="1212"/>
      <c r="AG279" s="1212"/>
      <c r="AH279" s="1212"/>
      <c r="AI279" s="1212"/>
      <c r="AJ279" s="1212"/>
      <c r="AK279" s="1212"/>
      <c r="AL279" s="1212"/>
      <c r="AM279" s="1212"/>
      <c r="AN279" s="1212"/>
      <c r="AO279" s="1212"/>
      <c r="AP279" s="1212"/>
      <c r="AQ279" s="1212"/>
      <c r="AR279" s="1212"/>
      <c r="AS279" s="1212"/>
      <c r="AT279" s="1212"/>
      <c r="AU279" s="1212"/>
      <c r="AV279" s="1212"/>
      <c r="AW279" s="1212"/>
      <c r="AX279" s="1212"/>
      <c r="AY279" s="1212"/>
      <c r="AZ279" s="1212"/>
      <c r="BA279" s="1212"/>
      <c r="BB279" s="1212"/>
      <c r="BC279" s="1212"/>
      <c r="BD279" s="1212"/>
      <c r="BE279" s="1212"/>
      <c r="BF279" s="1212"/>
      <c r="BG279" s="1212"/>
      <c r="BH279" s="1212"/>
      <c r="BI279" s="1212"/>
      <c r="BJ279" s="1212"/>
      <c r="BK279" s="1212"/>
      <c r="BL279" s="1212"/>
      <c r="BM279" s="1212"/>
      <c r="BN279" s="1212"/>
      <c r="BO279" s="1212"/>
      <c r="BP279" s="1212"/>
      <c r="BQ279" s="1212"/>
      <c r="BR279" s="1212"/>
      <c r="BS279" s="1212"/>
      <c r="BT279" s="1212"/>
      <c r="BU279" s="1212"/>
      <c r="BV279" s="1212"/>
      <c r="BW279" s="1212"/>
      <c r="BX279" s="1212"/>
      <c r="BY279" s="1212"/>
      <c r="BZ279" s="1212"/>
      <c r="CA279" s="1212"/>
      <c r="CB279" s="1212"/>
      <c r="CC279" s="1212"/>
      <c r="CD279" s="1212"/>
      <c r="CE279" s="1212"/>
      <c r="CF279" s="1212"/>
      <c r="CG279" s="1212"/>
      <c r="CH279" s="1212"/>
      <c r="CI279" s="1212"/>
      <c r="CJ279" s="1212"/>
      <c r="CK279" s="1212"/>
      <c r="CL279" s="1212"/>
      <c r="CM279" s="1212"/>
      <c r="CN279" s="1212"/>
      <c r="CO279" s="1212"/>
      <c r="CP279" s="1212"/>
      <c r="CQ279" s="1212"/>
      <c r="CR279" s="1212"/>
      <c r="CS279" s="1212"/>
      <c r="CT279" s="1212"/>
      <c r="CU279" s="1212"/>
      <c r="CV279" s="1212"/>
      <c r="CW279" s="1212"/>
      <c r="CX279" s="1212"/>
      <c r="CY279" s="1212"/>
      <c r="CZ279" s="1212"/>
      <c r="DA279" s="1212"/>
      <c r="DB279" s="1212"/>
      <c r="DC279" s="1212"/>
      <c r="DD279" s="1212"/>
      <c r="DE279" s="1212"/>
      <c r="DF279" s="1212"/>
      <c r="DG279" s="1212"/>
      <c r="DH279" s="1212"/>
      <c r="DI279" s="1212"/>
      <c r="DJ279" s="1212"/>
      <c r="DK279" s="1212"/>
      <c r="DL279" s="716"/>
      <c r="DM279" s="715">
        <f t="shared" si="188"/>
        <v>0</v>
      </c>
      <c r="DN279" s="716">
        <f t="shared" si="185"/>
        <v>0</v>
      </c>
      <c r="DO279" s="490">
        <f t="shared" si="186"/>
        <v>0</v>
      </c>
      <c r="DP279" s="716" t="e">
        <f t="array" ref="DP279">INDEX($DP$14:$DS$21,MATCH(DM279&amp;DN279&amp;DO279,$DP$14:$DP$21&amp;$DQ$14:$DQ$21&amp;$DR$14:$DR$21,0),4)</f>
        <v>#N/A</v>
      </c>
      <c r="DQ279" s="736">
        <f>SUM(DQ276:DQ278)</f>
        <v>0</v>
      </c>
      <c r="DR279" s="490">
        <f>SUM(DR276:DR278)</f>
        <v>0</v>
      </c>
      <c r="DS279" s="490">
        <f>SUM(DS276:DS278)</f>
        <v>0</v>
      </c>
      <c r="DT279" s="730">
        <f>SUM(DT276:DT278)</f>
        <v>0</v>
      </c>
      <c r="DU279" s="736">
        <f>SUM(DU276:DU278)</f>
        <v>0</v>
      </c>
      <c r="DV279" s="490">
        <f>SUM(DV275:DV278)</f>
        <v>0</v>
      </c>
      <c r="DW279" s="490">
        <f>SUM(DW275:DW278)</f>
        <v>0</v>
      </c>
      <c r="DX279" s="730">
        <f>SUM(DX276:DX278)</f>
        <v>0</v>
      </c>
      <c r="DY279" s="661">
        <f t="shared" ref="DY279" si="189">SUM(DY276:DY278)</f>
        <v>0</v>
      </c>
      <c r="DZ279" s="450">
        <f t="shared" ref="DZ279" si="190">SUM(DZ275:DZ278)</f>
        <v>0</v>
      </c>
      <c r="EA279" s="450">
        <f t="shared" ref="EA279" si="191">SUM(EA275:EA278)</f>
        <v>0</v>
      </c>
      <c r="EB279" s="660">
        <f t="shared" ref="EB279" si="192">SUM(EB276:EB278)</f>
        <v>0</v>
      </c>
      <c r="EC279" s="661">
        <f>SUM(EC276:EC278)</f>
        <v>0</v>
      </c>
      <c r="ED279" s="450">
        <f>SUM(ED275:ED278)</f>
        <v>0</v>
      </c>
      <c r="EE279" s="450">
        <f>SUM(EE275:EE278)</f>
        <v>0</v>
      </c>
      <c r="EF279" s="660">
        <f>SUM(EF276:EF278)</f>
        <v>0</v>
      </c>
      <c r="EG279" s="661">
        <f>SUM(EG276:EG278)</f>
        <v>0</v>
      </c>
      <c r="EH279" s="450">
        <f>SUM(EH275:EH278)</f>
        <v>0</v>
      </c>
      <c r="EI279" s="450">
        <f>SUM(EI275:EI278)</f>
        <v>0</v>
      </c>
      <c r="EJ279" s="660">
        <f>SUM(EJ276:EJ278)</f>
        <v>0</v>
      </c>
      <c r="EK279" s="719"/>
      <c r="EL279" s="716"/>
      <c r="EM279" s="488"/>
      <c r="EN279" s="731">
        <f>SUM(EN276:EN278)</f>
        <v>0</v>
      </c>
      <c r="EO279" s="731">
        <f>SUM(EO276:EO278)</f>
        <v>0</v>
      </c>
      <c r="EP279" s="490"/>
      <c r="EQ279" s="488"/>
      <c r="ER279" s="488"/>
      <c r="ES279" s="488"/>
      <c r="ET279" s="488"/>
      <c r="EU279" s="732"/>
      <c r="EV279" s="732"/>
      <c r="EW279" s="732"/>
      <c r="EX279" s="732"/>
      <c r="EY279" s="732"/>
      <c r="EZ279" s="732"/>
      <c r="FA279" s="732"/>
      <c r="FB279" s="732"/>
      <c r="FC279" s="732"/>
      <c r="FD279" s="732"/>
    </row>
    <row r="280" spans="4:160" ht="45" hidden="1" customHeight="1">
      <c r="D280" s="1132">
        <v>5</v>
      </c>
      <c r="E280" s="1796"/>
      <c r="F280" s="1797"/>
      <c r="G280" s="1798"/>
      <c r="H280" s="1208"/>
      <c r="I280" s="1209"/>
      <c r="J280" s="1210"/>
      <c r="K280" s="1211"/>
      <c r="L280" s="1208"/>
      <c r="M280" s="1208"/>
      <c r="N280" s="1208"/>
      <c r="O280" s="1208"/>
      <c r="P280" s="1208"/>
      <c r="Q280" s="1259"/>
      <c r="R280" s="1260"/>
      <c r="S280" s="1278"/>
      <c r="T280" s="1212"/>
      <c r="U280" s="1132">
        <v>5</v>
      </c>
      <c r="V280" s="1208"/>
      <c r="W280" s="1208"/>
      <c r="X280" s="1208"/>
      <c r="Y280" s="1208"/>
      <c r="Z280" s="1208"/>
      <c r="AA280" s="1212"/>
      <c r="AB280" s="1212"/>
      <c r="AC280" s="1212"/>
      <c r="AD280" s="1212"/>
      <c r="AE280" s="1212"/>
      <c r="AF280" s="1212"/>
      <c r="AG280" s="1212"/>
      <c r="AH280" s="1212"/>
      <c r="AI280" s="1212"/>
      <c r="AJ280" s="1212"/>
      <c r="AK280" s="1212"/>
      <c r="AL280" s="1212"/>
      <c r="AM280" s="1212"/>
      <c r="AN280" s="1212"/>
      <c r="AO280" s="1212"/>
      <c r="AP280" s="1212"/>
      <c r="AQ280" s="1212"/>
      <c r="AR280" s="1212"/>
      <c r="AS280" s="1212"/>
      <c r="AT280" s="1212"/>
      <c r="AU280" s="1212"/>
      <c r="AV280" s="1212"/>
      <c r="AW280" s="1212"/>
      <c r="AX280" s="1212"/>
      <c r="AY280" s="1212"/>
      <c r="AZ280" s="1212"/>
      <c r="BA280" s="1212"/>
      <c r="BB280" s="1212"/>
      <c r="BC280" s="1212"/>
      <c r="BD280" s="1212"/>
      <c r="BE280" s="1212"/>
      <c r="BF280" s="1212"/>
      <c r="BG280" s="1212"/>
      <c r="BH280" s="1212"/>
      <c r="BI280" s="1212"/>
      <c r="BJ280" s="1212"/>
      <c r="BK280" s="1212"/>
      <c r="BL280" s="1212"/>
      <c r="BM280" s="1212"/>
      <c r="BN280" s="1212"/>
      <c r="BO280" s="1212"/>
      <c r="BP280" s="1212"/>
      <c r="BQ280" s="1212"/>
      <c r="BR280" s="1212"/>
      <c r="BS280" s="1212"/>
      <c r="BT280" s="1212"/>
      <c r="BU280" s="1212"/>
      <c r="BV280" s="1212"/>
      <c r="BW280" s="1212"/>
      <c r="BX280" s="1212"/>
      <c r="BY280" s="1212"/>
      <c r="BZ280" s="1212"/>
      <c r="CA280" s="1212"/>
      <c r="CB280" s="1212"/>
      <c r="CC280" s="1212"/>
      <c r="CD280" s="1212"/>
      <c r="CE280" s="1212"/>
      <c r="CF280" s="1212"/>
      <c r="CG280" s="1212"/>
      <c r="CH280" s="1212"/>
      <c r="CI280" s="1212"/>
      <c r="CJ280" s="1212"/>
      <c r="CK280" s="1212"/>
      <c r="CL280" s="1212"/>
      <c r="CM280" s="1212"/>
      <c r="CN280" s="1212"/>
      <c r="CO280" s="1212"/>
      <c r="CP280" s="1212"/>
      <c r="CQ280" s="1212"/>
      <c r="CR280" s="1212"/>
      <c r="CS280" s="1212"/>
      <c r="CT280" s="1212"/>
      <c r="CU280" s="1212"/>
      <c r="CV280" s="1212"/>
      <c r="CW280" s="1212"/>
      <c r="CX280" s="1212"/>
      <c r="CY280" s="1212"/>
      <c r="CZ280" s="1212"/>
      <c r="DA280" s="1212"/>
      <c r="DB280" s="1212"/>
      <c r="DC280" s="1212"/>
      <c r="DD280" s="1212"/>
      <c r="DE280" s="1212"/>
      <c r="DF280" s="1212"/>
      <c r="DG280" s="1212"/>
      <c r="DH280" s="1212"/>
      <c r="DI280" s="1212"/>
      <c r="DJ280" s="1212"/>
      <c r="DK280" s="1212"/>
      <c r="DL280" s="716"/>
      <c r="DM280" s="715">
        <f t="shared" si="188"/>
        <v>0</v>
      </c>
      <c r="DN280" s="716">
        <f t="shared" si="185"/>
        <v>0</v>
      </c>
      <c r="DO280" s="490">
        <f t="shared" si="186"/>
        <v>0</v>
      </c>
      <c r="DP280" s="716" t="e">
        <f t="array" ref="DP280">INDEX($DP$14:$DS$21,MATCH(DM280&amp;DN280&amp;DO280,$DP$14:$DP$21&amp;$DQ$14:$DQ$21&amp;$DR$14:$DR$21,0),4)</f>
        <v>#N/A</v>
      </c>
      <c r="DQ280" s="1763">
        <f>SUM(DQ279:DT279)</f>
        <v>0</v>
      </c>
      <c r="DR280" s="1764"/>
      <c r="DS280" s="1764"/>
      <c r="DT280" s="1765"/>
      <c r="DU280" s="1763">
        <f>SUM(DU279:DX279)</f>
        <v>0</v>
      </c>
      <c r="DV280" s="1764"/>
      <c r="DW280" s="1764"/>
      <c r="DX280" s="1765"/>
      <c r="DY280" s="1755">
        <f t="shared" ref="DY280" si="193">SUM(DY279:EB279)</f>
        <v>0</v>
      </c>
      <c r="DZ280" s="1756"/>
      <c r="EA280" s="1756"/>
      <c r="EB280" s="1757"/>
      <c r="EC280" s="1755">
        <f>SUM(EC279:EF279)</f>
        <v>0</v>
      </c>
      <c r="ED280" s="1756"/>
      <c r="EE280" s="1756"/>
      <c r="EF280" s="1757"/>
      <c r="EG280" s="1755">
        <f>SUM(EG279:EJ279)</f>
        <v>0</v>
      </c>
      <c r="EH280" s="1756"/>
      <c r="EI280" s="1756"/>
      <c r="EJ280" s="1757"/>
      <c r="EK280" s="488"/>
      <c r="EL280" s="716"/>
      <c r="EM280" s="716"/>
      <c r="EN280" s="488"/>
      <c r="EO280" s="488"/>
      <c r="EP280" s="490"/>
      <c r="EQ280" s="488"/>
      <c r="ER280" s="488"/>
      <c r="ES280" s="488"/>
      <c r="ET280" s="488"/>
      <c r="EU280" s="732"/>
      <c r="EV280" s="732"/>
      <c r="EW280" s="732"/>
      <c r="EX280" s="732"/>
      <c r="EY280" s="732"/>
      <c r="EZ280" s="732"/>
      <c r="FA280" s="732"/>
      <c r="FB280" s="732"/>
      <c r="FC280" s="732"/>
      <c r="FD280" s="732"/>
    </row>
    <row r="281" spans="4:160" ht="45" hidden="1" customHeight="1">
      <c r="D281" s="1132">
        <v>6</v>
      </c>
      <c r="E281" s="1796"/>
      <c r="F281" s="1797"/>
      <c r="G281" s="1798"/>
      <c r="H281" s="1208"/>
      <c r="I281" s="1209"/>
      <c r="J281" s="1210"/>
      <c r="K281" s="1211"/>
      <c r="L281" s="1208"/>
      <c r="M281" s="1208"/>
      <c r="N281" s="1208"/>
      <c r="O281" s="1208"/>
      <c r="P281" s="1208"/>
      <c r="Q281" s="1259"/>
      <c r="R281" s="1260"/>
      <c r="S281" s="1278"/>
      <c r="T281" s="1212"/>
      <c r="U281" s="1132">
        <v>6</v>
      </c>
      <c r="V281" s="1208"/>
      <c r="W281" s="1208"/>
      <c r="X281" s="1208"/>
      <c r="Y281" s="1208"/>
      <c r="Z281" s="1208"/>
      <c r="AA281" s="1212"/>
      <c r="AB281" s="1212"/>
      <c r="AC281" s="1212"/>
      <c r="AD281" s="1212"/>
      <c r="AE281" s="1212"/>
      <c r="AF281" s="1212"/>
      <c r="AG281" s="1212"/>
      <c r="AH281" s="1212"/>
      <c r="AI281" s="1212"/>
      <c r="AJ281" s="1212"/>
      <c r="AK281" s="1212"/>
      <c r="AL281" s="1212"/>
      <c r="AM281" s="1212"/>
      <c r="AN281" s="1212"/>
      <c r="AO281" s="1212"/>
      <c r="AP281" s="1212"/>
      <c r="AQ281" s="1212"/>
      <c r="AR281" s="1212"/>
      <c r="AS281" s="1212"/>
      <c r="AT281" s="1212"/>
      <c r="AU281" s="1212"/>
      <c r="AV281" s="1212"/>
      <c r="AW281" s="1212"/>
      <c r="AX281" s="1212"/>
      <c r="AY281" s="1212"/>
      <c r="AZ281" s="1212"/>
      <c r="BA281" s="1212"/>
      <c r="BB281" s="1212"/>
      <c r="BC281" s="1212"/>
      <c r="BD281" s="1212"/>
      <c r="BE281" s="1212"/>
      <c r="BF281" s="1212"/>
      <c r="BG281" s="1212"/>
      <c r="BH281" s="1212"/>
      <c r="BI281" s="1212"/>
      <c r="BJ281" s="1212"/>
      <c r="BK281" s="1212"/>
      <c r="BL281" s="1212"/>
      <c r="BM281" s="1212"/>
      <c r="BN281" s="1212"/>
      <c r="BO281" s="1212"/>
      <c r="BP281" s="1212"/>
      <c r="BQ281" s="1212"/>
      <c r="BR281" s="1212"/>
      <c r="BS281" s="1212"/>
      <c r="BT281" s="1212"/>
      <c r="BU281" s="1212"/>
      <c r="BV281" s="1212"/>
      <c r="BW281" s="1212"/>
      <c r="BX281" s="1212"/>
      <c r="BY281" s="1212"/>
      <c r="BZ281" s="1212"/>
      <c r="CA281" s="1212"/>
      <c r="CB281" s="1212"/>
      <c r="CC281" s="1212"/>
      <c r="CD281" s="1212"/>
      <c r="CE281" s="1212"/>
      <c r="CF281" s="1212"/>
      <c r="CG281" s="1212"/>
      <c r="CH281" s="1212"/>
      <c r="CI281" s="1212"/>
      <c r="CJ281" s="1212"/>
      <c r="CK281" s="1212"/>
      <c r="CL281" s="1212"/>
      <c r="CM281" s="1212"/>
      <c r="CN281" s="1212"/>
      <c r="CO281" s="1212"/>
      <c r="CP281" s="1212"/>
      <c r="CQ281" s="1212"/>
      <c r="CR281" s="1212"/>
      <c r="CS281" s="1212"/>
      <c r="CT281" s="1212"/>
      <c r="CU281" s="1212"/>
      <c r="CV281" s="1212"/>
      <c r="CW281" s="1212"/>
      <c r="CX281" s="1212"/>
      <c r="CY281" s="1212"/>
      <c r="CZ281" s="1212"/>
      <c r="DA281" s="1212"/>
      <c r="DB281" s="1212"/>
      <c r="DC281" s="1212"/>
      <c r="DD281" s="1212"/>
      <c r="DE281" s="1212"/>
      <c r="DF281" s="1212"/>
      <c r="DG281" s="1212"/>
      <c r="DH281" s="1212"/>
      <c r="DI281" s="1212"/>
      <c r="DJ281" s="1212"/>
      <c r="DK281" s="1212"/>
      <c r="DL281" s="716"/>
      <c r="DM281" s="715">
        <f t="shared" si="188"/>
        <v>0</v>
      </c>
      <c r="DN281" s="716">
        <f t="shared" si="185"/>
        <v>0</v>
      </c>
      <c r="DO281" s="490">
        <f t="shared" si="186"/>
        <v>0</v>
      </c>
      <c r="DP281" s="716" t="e">
        <f t="array" ref="DP281">INDEX($DP$14:$DS$21,MATCH(DM281&amp;DN281&amp;DO281,$DP$14:$DP$21&amp;$DQ$14:$DQ$21&amp;$DR$14:$DR$21,0),4)</f>
        <v>#N/A</v>
      </c>
      <c r="DQ281" s="737">
        <f>COUNTIFS(H276:H295,$EQ$14,DM276:DM295,$EL$14,Q276:Q295,$ER$7)</f>
        <v>0</v>
      </c>
      <c r="DR281" s="738">
        <f>COUNTIFS(I276:I295,$EQ$14,DM276:DM295,$EL$14,Q276:Q295,$ER$7)</f>
        <v>0</v>
      </c>
      <c r="DS281" s="738">
        <f>COUNTIFS(H276:H295,$EQ$14,DM276:DM295,$EL$14)-DQ281</f>
        <v>0</v>
      </c>
      <c r="DT281" s="739">
        <f>COUNTIFS(I276:I295,$EQ$14,DM276:DM295,$EL$14)-DR281</f>
        <v>0</v>
      </c>
      <c r="DU281" s="740"/>
      <c r="DV281" s="741"/>
      <c r="DW281" s="719"/>
      <c r="DX281" s="742"/>
      <c r="DY281" s="663"/>
      <c r="DZ281" s="664"/>
      <c r="EA281" s="665"/>
      <c r="EB281" s="666"/>
      <c r="EC281" s="663"/>
      <c r="ED281" s="664"/>
      <c r="EE281" s="665"/>
      <c r="EF281" s="666"/>
      <c r="EG281" s="663"/>
      <c r="EH281" s="664"/>
      <c r="EI281" s="665"/>
      <c r="EJ281" s="666"/>
      <c r="EK281" s="488"/>
      <c r="EL281" s="716"/>
      <c r="EM281" s="716"/>
      <c r="EN281" s="488"/>
      <c r="EO281" s="488"/>
      <c r="EP281" s="490"/>
      <c r="EQ281" s="488"/>
      <c r="ER281" s="488"/>
      <c r="ES281" s="488"/>
      <c r="ET281" s="488"/>
      <c r="EU281" s="732"/>
      <c r="EV281" s="732"/>
      <c r="EW281" s="732"/>
      <c r="EX281" s="732"/>
      <c r="EY281" s="732"/>
      <c r="EZ281" s="732"/>
      <c r="FA281" s="732"/>
      <c r="FB281" s="732"/>
      <c r="FC281" s="732"/>
      <c r="FD281" s="732"/>
    </row>
    <row r="282" spans="4:160" ht="45" hidden="1" customHeight="1">
      <c r="D282" s="1132">
        <v>7</v>
      </c>
      <c r="E282" s="1796"/>
      <c r="F282" s="1797"/>
      <c r="G282" s="1798"/>
      <c r="H282" s="1208"/>
      <c r="I282" s="1209"/>
      <c r="J282" s="1210"/>
      <c r="K282" s="1211"/>
      <c r="L282" s="1208"/>
      <c r="M282" s="1208"/>
      <c r="N282" s="1208"/>
      <c r="O282" s="1208"/>
      <c r="P282" s="1208"/>
      <c r="Q282" s="1259"/>
      <c r="R282" s="1260"/>
      <c r="S282" s="1278"/>
      <c r="T282" s="1212"/>
      <c r="U282" s="1132">
        <v>7</v>
      </c>
      <c r="V282" s="1208"/>
      <c r="W282" s="1208"/>
      <c r="X282" s="1208"/>
      <c r="Y282" s="1208"/>
      <c r="Z282" s="1208"/>
      <c r="AA282" s="1212"/>
      <c r="AB282" s="1212"/>
      <c r="AC282" s="1212"/>
      <c r="AD282" s="1212"/>
      <c r="AE282" s="1212"/>
      <c r="AF282" s="1212"/>
      <c r="AG282" s="1212"/>
      <c r="AH282" s="1212"/>
      <c r="AI282" s="1212"/>
      <c r="AJ282" s="1212"/>
      <c r="AK282" s="1212"/>
      <c r="AL282" s="1212"/>
      <c r="AM282" s="1212"/>
      <c r="AN282" s="1212"/>
      <c r="AO282" s="1212"/>
      <c r="AP282" s="1212"/>
      <c r="AQ282" s="1212"/>
      <c r="AR282" s="1212"/>
      <c r="AS282" s="1212"/>
      <c r="AT282" s="1212"/>
      <c r="AU282" s="1212"/>
      <c r="AV282" s="1212"/>
      <c r="AW282" s="1212"/>
      <c r="AX282" s="1212"/>
      <c r="AY282" s="1212"/>
      <c r="AZ282" s="1212"/>
      <c r="BA282" s="1212"/>
      <c r="BB282" s="1212"/>
      <c r="BC282" s="1212"/>
      <c r="BD282" s="1212"/>
      <c r="BE282" s="1212"/>
      <c r="BF282" s="1212"/>
      <c r="BG282" s="1212"/>
      <c r="BH282" s="1212"/>
      <c r="BI282" s="1212"/>
      <c r="BJ282" s="1212"/>
      <c r="BK282" s="1212"/>
      <c r="BL282" s="1212"/>
      <c r="BM282" s="1212"/>
      <c r="BN282" s="1212"/>
      <c r="BO282" s="1212"/>
      <c r="BP282" s="1212"/>
      <c r="BQ282" s="1212"/>
      <c r="BR282" s="1212"/>
      <c r="BS282" s="1212"/>
      <c r="BT282" s="1212"/>
      <c r="BU282" s="1212"/>
      <c r="BV282" s="1212"/>
      <c r="BW282" s="1212"/>
      <c r="BX282" s="1212"/>
      <c r="BY282" s="1212"/>
      <c r="BZ282" s="1212"/>
      <c r="CA282" s="1212"/>
      <c r="CB282" s="1212"/>
      <c r="CC282" s="1212"/>
      <c r="CD282" s="1212"/>
      <c r="CE282" s="1212"/>
      <c r="CF282" s="1212"/>
      <c r="CG282" s="1212"/>
      <c r="CH282" s="1212"/>
      <c r="CI282" s="1212"/>
      <c r="CJ282" s="1212"/>
      <c r="CK282" s="1212"/>
      <c r="CL282" s="1212"/>
      <c r="CM282" s="1212"/>
      <c r="CN282" s="1212"/>
      <c r="CO282" s="1212"/>
      <c r="CP282" s="1212"/>
      <c r="CQ282" s="1212"/>
      <c r="CR282" s="1212"/>
      <c r="CS282" s="1212"/>
      <c r="CT282" s="1212"/>
      <c r="CU282" s="1212"/>
      <c r="CV282" s="1212"/>
      <c r="CW282" s="1212"/>
      <c r="CX282" s="1212"/>
      <c r="CY282" s="1212"/>
      <c r="CZ282" s="1212"/>
      <c r="DA282" s="1212"/>
      <c r="DB282" s="1212"/>
      <c r="DC282" s="1212"/>
      <c r="DD282" s="1212"/>
      <c r="DE282" s="1212"/>
      <c r="DF282" s="1212"/>
      <c r="DG282" s="1212"/>
      <c r="DH282" s="1212"/>
      <c r="DI282" s="1212"/>
      <c r="DJ282" s="1212"/>
      <c r="DK282" s="1212"/>
      <c r="DL282" s="716"/>
      <c r="DM282" s="715">
        <f t="shared" si="188"/>
        <v>0</v>
      </c>
      <c r="DN282" s="716">
        <f t="shared" si="185"/>
        <v>0</v>
      </c>
      <c r="DO282" s="490">
        <f t="shared" si="186"/>
        <v>0</v>
      </c>
      <c r="DP282" s="716" t="e">
        <f t="array" ref="DP282">INDEX($DP$14:$DS$21,MATCH(DM282&amp;DN282&amp;DO282,$DP$14:$DP$21&amp;$DQ$14:$DQ$21&amp;$DR$14:$DR$21,0),4)</f>
        <v>#N/A</v>
      </c>
      <c r="DQ282" s="743"/>
      <c r="DR282" s="716">
        <f>COUNTIFS(L276:L295,$EP$13,DM276:DM295,$EL$15)</f>
        <v>0</v>
      </c>
      <c r="DS282" s="716">
        <f>SUM(DR284:DT284)</f>
        <v>0</v>
      </c>
      <c r="DT282" s="730">
        <f>COUNTIFS(L276:L295,$EP$15,DM276:DM295,$EL$15)</f>
        <v>0</v>
      </c>
      <c r="DU282" s="728">
        <f>COUNTIFS(M276:M295,$EP$13,DM276:DM295,$EL$14)</f>
        <v>0</v>
      </c>
      <c r="DV282" s="716">
        <f>COUNTIFS(R276:R295,$EP$13,DM276:DM295,$EL$14)</f>
        <v>0</v>
      </c>
      <c r="DW282" s="716">
        <f>SUM(DV284:DX284)</f>
        <v>0</v>
      </c>
      <c r="DX282" s="730">
        <f>COUNTIFS(M276:M295,$EP$15,DM276:DM295,$EL$15)</f>
        <v>0</v>
      </c>
      <c r="DY282" s="658">
        <f>COUNTIFS($N276:$N295,$EP$13,$DM276:$DM295,$EL$14)</f>
        <v>0</v>
      </c>
      <c r="DZ282" s="487">
        <f>COUNTIFS($R276:$R295,$EP$13,$DM276:$DM295,$EL$14)</f>
        <v>0</v>
      </c>
      <c r="EA282" s="487">
        <f>SUM(DZ284:EB284)</f>
        <v>0</v>
      </c>
      <c r="EB282" s="660">
        <f>COUNTIFS($N276:$N295,$EP$15,$DM276:$DM295,$EL$15)</f>
        <v>0</v>
      </c>
      <c r="EC282" s="658">
        <f>COUNTIFS($O276:$O295,$EP$13,$DM276:$DM295,$EL$14)</f>
        <v>0</v>
      </c>
      <c r="ED282" s="487">
        <f>COUNTIFS($R276:$R295,$EP$13,$DM276:$DM295,$EL$14)</f>
        <v>0</v>
      </c>
      <c r="EE282" s="487">
        <f>SUM(ED284:EF284)</f>
        <v>0</v>
      </c>
      <c r="EF282" s="660">
        <f>COUNTIFS($O276:$O295,$EP$15,$DM276:$DM295,$EL$15)</f>
        <v>0</v>
      </c>
      <c r="EG282" s="658">
        <f>COUNTIFS($P276:$P295,$EP$13,$DM276:$DM295,$EL$14)</f>
        <v>0</v>
      </c>
      <c r="EH282" s="487">
        <f>COUNTIFS($R276:$R295,$EP$13,$DM276:$DM295,$EL$14)</f>
        <v>0</v>
      </c>
      <c r="EI282" s="487">
        <f t="shared" ref="EI282" si="194">SUM(EH284:EJ284)</f>
        <v>0</v>
      </c>
      <c r="EJ282" s="660">
        <f>COUNTIFS($P276:$P295,$EP$15,$DM276:$DM295,$EL$15)</f>
        <v>0</v>
      </c>
      <c r="EK282" s="1770" t="s">
        <v>532</v>
      </c>
      <c r="EL282" s="716"/>
      <c r="EM282" s="716"/>
      <c r="EN282" s="488"/>
      <c r="EO282" s="488"/>
      <c r="EP282" s="490"/>
      <c r="EQ282" s="488"/>
      <c r="ER282" s="488"/>
      <c r="ES282" s="488"/>
      <c r="ET282" s="488"/>
      <c r="EU282" s="732"/>
      <c r="EV282" s="732"/>
      <c r="EW282" s="732"/>
      <c r="EX282" s="732"/>
      <c r="EY282" s="732"/>
      <c r="EZ282" s="732"/>
      <c r="FA282" s="732"/>
      <c r="FB282" s="732"/>
      <c r="FC282" s="732"/>
      <c r="FD282" s="732"/>
    </row>
    <row r="283" spans="4:160" ht="45" hidden="1" customHeight="1">
      <c r="D283" s="1132">
        <v>8</v>
      </c>
      <c r="E283" s="1796"/>
      <c r="F283" s="1797"/>
      <c r="G283" s="1798"/>
      <c r="H283" s="1208"/>
      <c r="I283" s="1209"/>
      <c r="J283" s="1210"/>
      <c r="K283" s="1211"/>
      <c r="L283" s="1208"/>
      <c r="M283" s="1208"/>
      <c r="N283" s="1208"/>
      <c r="O283" s="1208"/>
      <c r="P283" s="1208"/>
      <c r="Q283" s="1259"/>
      <c r="R283" s="1260"/>
      <c r="S283" s="1278"/>
      <c r="T283" s="1212"/>
      <c r="U283" s="1132">
        <v>8</v>
      </c>
      <c r="V283" s="1208"/>
      <c r="W283" s="1208"/>
      <c r="X283" s="1208"/>
      <c r="Y283" s="1208"/>
      <c r="Z283" s="1208"/>
      <c r="AA283" s="1212"/>
      <c r="AB283" s="1212"/>
      <c r="AC283" s="1212"/>
      <c r="AD283" s="1212"/>
      <c r="AE283" s="1212"/>
      <c r="AF283" s="1212"/>
      <c r="AG283" s="1212"/>
      <c r="AH283" s="1212"/>
      <c r="AI283" s="1212"/>
      <c r="AJ283" s="1212"/>
      <c r="AK283" s="1212"/>
      <c r="AL283" s="1212"/>
      <c r="AM283" s="1212"/>
      <c r="AN283" s="1212"/>
      <c r="AO283" s="1212"/>
      <c r="AP283" s="1212"/>
      <c r="AQ283" s="1212"/>
      <c r="AR283" s="1212"/>
      <c r="AS283" s="1212"/>
      <c r="AT283" s="1212"/>
      <c r="AU283" s="1212"/>
      <c r="AV283" s="1212"/>
      <c r="AW283" s="1212"/>
      <c r="AX283" s="1212"/>
      <c r="AY283" s="1212"/>
      <c r="AZ283" s="1212"/>
      <c r="BA283" s="1212"/>
      <c r="BB283" s="1212"/>
      <c r="BC283" s="1212"/>
      <c r="BD283" s="1212"/>
      <c r="BE283" s="1212"/>
      <c r="BF283" s="1212"/>
      <c r="BG283" s="1212"/>
      <c r="BH283" s="1212"/>
      <c r="BI283" s="1212"/>
      <c r="BJ283" s="1212"/>
      <c r="BK283" s="1212"/>
      <c r="BL283" s="1212"/>
      <c r="BM283" s="1212"/>
      <c r="BN283" s="1212"/>
      <c r="BO283" s="1212"/>
      <c r="BP283" s="1212"/>
      <c r="BQ283" s="1212"/>
      <c r="BR283" s="1212"/>
      <c r="BS283" s="1212"/>
      <c r="BT283" s="1212"/>
      <c r="BU283" s="1212"/>
      <c r="BV283" s="1212"/>
      <c r="BW283" s="1212"/>
      <c r="BX283" s="1212"/>
      <c r="BY283" s="1212"/>
      <c r="BZ283" s="1212"/>
      <c r="CA283" s="1212"/>
      <c r="CB283" s="1212"/>
      <c r="CC283" s="1212"/>
      <c r="CD283" s="1212"/>
      <c r="CE283" s="1212"/>
      <c r="CF283" s="1212"/>
      <c r="CG283" s="1212"/>
      <c r="CH283" s="1212"/>
      <c r="CI283" s="1212"/>
      <c r="CJ283" s="1212"/>
      <c r="CK283" s="1212"/>
      <c r="CL283" s="1212"/>
      <c r="CM283" s="1212"/>
      <c r="CN283" s="1212"/>
      <c r="CO283" s="1212"/>
      <c r="CP283" s="1212"/>
      <c r="CQ283" s="1212"/>
      <c r="CR283" s="1212"/>
      <c r="CS283" s="1212"/>
      <c r="CT283" s="1212"/>
      <c r="CU283" s="1212"/>
      <c r="CV283" s="1212"/>
      <c r="CW283" s="1212"/>
      <c r="CX283" s="1212"/>
      <c r="CY283" s="1212"/>
      <c r="CZ283" s="1212"/>
      <c r="DA283" s="1212"/>
      <c r="DB283" s="1212"/>
      <c r="DC283" s="1212"/>
      <c r="DD283" s="1212"/>
      <c r="DE283" s="1212"/>
      <c r="DF283" s="1212"/>
      <c r="DG283" s="1212"/>
      <c r="DH283" s="1212"/>
      <c r="DI283" s="1212"/>
      <c r="DJ283" s="1212"/>
      <c r="DK283" s="1212"/>
      <c r="DL283" s="716"/>
      <c r="DM283" s="715">
        <f t="shared" si="188"/>
        <v>0</v>
      </c>
      <c r="DN283" s="716">
        <f t="shared" si="185"/>
        <v>0</v>
      </c>
      <c r="DO283" s="490">
        <f t="shared" si="186"/>
        <v>0</v>
      </c>
      <c r="DP283" s="716" t="e">
        <f t="array" ref="DP283">INDEX($DP$14:$DS$21,MATCH(DM283&amp;DN283&amp;DO283,$DP$14:$DP$21&amp;$DQ$14:$DQ$21&amp;$DR$14:$DR$21,0),4)</f>
        <v>#N/A</v>
      </c>
      <c r="DQ283" s="724"/>
      <c r="DR283" s="744" t="s">
        <v>364</v>
      </c>
      <c r="DS283" s="722"/>
      <c r="DT283" s="723" t="s">
        <v>365</v>
      </c>
      <c r="DU283" s="724"/>
      <c r="DV283" s="744" t="s">
        <v>364</v>
      </c>
      <c r="DW283" s="722"/>
      <c r="DX283" s="723" t="s">
        <v>365</v>
      </c>
      <c r="DY283" s="667"/>
      <c r="DZ283" s="668" t="s">
        <v>364</v>
      </c>
      <c r="EA283" s="669"/>
      <c r="EB283" s="670" t="s">
        <v>365</v>
      </c>
      <c r="EC283" s="667"/>
      <c r="ED283" s="668" t="s">
        <v>364</v>
      </c>
      <c r="EE283" s="669"/>
      <c r="EF283" s="670" t="s">
        <v>365</v>
      </c>
      <c r="EG283" s="667"/>
      <c r="EH283" s="668" t="s">
        <v>364</v>
      </c>
      <c r="EI283" s="669"/>
      <c r="EJ283" s="670" t="s">
        <v>365</v>
      </c>
      <c r="EK283" s="1770"/>
      <c r="EL283" s="716"/>
      <c r="EM283" s="716"/>
      <c r="EN283" s="488"/>
      <c r="EO283" s="488"/>
      <c r="EP283" s="490"/>
      <c r="EQ283" s="488"/>
      <c r="ER283" s="488"/>
      <c r="ES283" s="488"/>
      <c r="ET283" s="488"/>
      <c r="EU283" s="732"/>
      <c r="EV283" s="732"/>
      <c r="EW283" s="732"/>
      <c r="EX283" s="732"/>
      <c r="EY283" s="732"/>
      <c r="EZ283" s="732"/>
      <c r="FA283" s="732"/>
      <c r="FB283" s="732"/>
      <c r="FC283" s="732"/>
      <c r="FD283" s="732"/>
    </row>
    <row r="284" spans="4:160" ht="45" hidden="1" customHeight="1">
      <c r="D284" s="1132">
        <v>9</v>
      </c>
      <c r="E284" s="1796"/>
      <c r="F284" s="1797"/>
      <c r="G284" s="1798"/>
      <c r="H284" s="1208"/>
      <c r="I284" s="1209"/>
      <c r="J284" s="1210"/>
      <c r="K284" s="1211"/>
      <c r="L284" s="1208"/>
      <c r="M284" s="1208"/>
      <c r="N284" s="1208"/>
      <c r="O284" s="1208"/>
      <c r="P284" s="1208"/>
      <c r="Q284" s="1259"/>
      <c r="R284" s="1260"/>
      <c r="S284" s="1278"/>
      <c r="T284" s="1212"/>
      <c r="U284" s="1132">
        <v>9</v>
      </c>
      <c r="V284" s="1208"/>
      <c r="W284" s="1208"/>
      <c r="X284" s="1208"/>
      <c r="Y284" s="1208"/>
      <c r="Z284" s="1208"/>
      <c r="AA284" s="1212"/>
      <c r="AB284" s="1212"/>
      <c r="AC284" s="1212"/>
      <c r="AD284" s="1212"/>
      <c r="AE284" s="1212"/>
      <c r="AF284" s="1212"/>
      <c r="AG284" s="1212"/>
      <c r="AH284" s="1212"/>
      <c r="AI284" s="1212"/>
      <c r="AJ284" s="1212"/>
      <c r="AK284" s="1212"/>
      <c r="AL284" s="1212"/>
      <c r="AM284" s="1212"/>
      <c r="AN284" s="1212"/>
      <c r="AO284" s="1212"/>
      <c r="AP284" s="1212"/>
      <c r="AQ284" s="1212"/>
      <c r="AR284" s="1212"/>
      <c r="AS284" s="1212"/>
      <c r="AT284" s="1212"/>
      <c r="AU284" s="1212"/>
      <c r="AV284" s="1212"/>
      <c r="AW284" s="1212"/>
      <c r="AX284" s="1212"/>
      <c r="AY284" s="1212"/>
      <c r="AZ284" s="1212"/>
      <c r="BA284" s="1212"/>
      <c r="BB284" s="1212"/>
      <c r="BC284" s="1212"/>
      <c r="BD284" s="1212"/>
      <c r="BE284" s="1212"/>
      <c r="BF284" s="1212"/>
      <c r="BG284" s="1212"/>
      <c r="BH284" s="1212"/>
      <c r="BI284" s="1212"/>
      <c r="BJ284" s="1212"/>
      <c r="BK284" s="1212"/>
      <c r="BL284" s="1212"/>
      <c r="BM284" s="1212"/>
      <c r="BN284" s="1212"/>
      <c r="BO284" s="1212"/>
      <c r="BP284" s="1212"/>
      <c r="BQ284" s="1212"/>
      <c r="BR284" s="1212"/>
      <c r="BS284" s="1212"/>
      <c r="BT284" s="1212"/>
      <c r="BU284" s="1212"/>
      <c r="BV284" s="1212"/>
      <c r="BW284" s="1212"/>
      <c r="BX284" s="1212"/>
      <c r="BY284" s="1212"/>
      <c r="BZ284" s="1212"/>
      <c r="CA284" s="1212"/>
      <c r="CB284" s="1212"/>
      <c r="CC284" s="1212"/>
      <c r="CD284" s="1212"/>
      <c r="CE284" s="1212"/>
      <c r="CF284" s="1212"/>
      <c r="CG284" s="1212"/>
      <c r="CH284" s="1212"/>
      <c r="CI284" s="1212"/>
      <c r="CJ284" s="1212"/>
      <c r="CK284" s="1212"/>
      <c r="CL284" s="1212"/>
      <c r="CM284" s="1212"/>
      <c r="CN284" s="1212"/>
      <c r="CO284" s="1212"/>
      <c r="CP284" s="1212"/>
      <c r="CQ284" s="1212"/>
      <c r="CR284" s="1212"/>
      <c r="CS284" s="1212"/>
      <c r="CT284" s="1212"/>
      <c r="CU284" s="1212"/>
      <c r="CV284" s="1212"/>
      <c r="CW284" s="1212"/>
      <c r="CX284" s="1212"/>
      <c r="CY284" s="1212"/>
      <c r="CZ284" s="1212"/>
      <c r="DA284" s="1212"/>
      <c r="DB284" s="1212"/>
      <c r="DC284" s="1212"/>
      <c r="DD284" s="1212"/>
      <c r="DE284" s="1212"/>
      <c r="DF284" s="1212"/>
      <c r="DG284" s="1212"/>
      <c r="DH284" s="1212"/>
      <c r="DI284" s="1212"/>
      <c r="DJ284" s="1212"/>
      <c r="DK284" s="1212"/>
      <c r="DL284" s="716"/>
      <c r="DM284" s="715">
        <f t="shared" si="188"/>
        <v>0</v>
      </c>
      <c r="DN284" s="716">
        <f t="shared" si="185"/>
        <v>0</v>
      </c>
      <c r="DO284" s="490">
        <f t="shared" si="186"/>
        <v>0</v>
      </c>
      <c r="DP284" s="716" t="e">
        <f t="array" ref="DP284">INDEX($DP$14:$DS$21,MATCH(DM284&amp;DN284&amp;DO284,$DP$14:$DP$21&amp;$DQ$14:$DQ$21&amp;$DR$14:$DR$21,0),4)</f>
        <v>#N/A</v>
      </c>
      <c r="DQ284" s="728"/>
      <c r="DR284" s="716">
        <f>COUNTIFS(L276:L295,$EP$13,DM276:DM295,$EL$15)-DQ284-DQ285-DR285-DR286-DS284-DQ286</f>
        <v>0</v>
      </c>
      <c r="DS284" s="716"/>
      <c r="DT284" s="730">
        <f>DT282-DS285-DS286-DS284-DT285-DT286</f>
        <v>0</v>
      </c>
      <c r="DU284" s="728"/>
      <c r="DV284" s="716">
        <f>COUNTIFS(M276:M295,$EP$13,DM276:DM295,$EL$15)-DU284-DU285-DU286-DV286-DV285</f>
        <v>0</v>
      </c>
      <c r="DW284" s="716"/>
      <c r="DX284" s="730">
        <f>DX282-DW285-DW286-DW284-DX285-DX286</f>
        <v>0</v>
      </c>
      <c r="DY284" s="658"/>
      <c r="DZ284" s="487">
        <f>COUNTIFS($N276:$N295,$EP$13,$DM276:$DM295,$EL$15)-DY284-DY285-DY286-DZ286-DZ285</f>
        <v>0</v>
      </c>
      <c r="EA284" s="487"/>
      <c r="EB284" s="659">
        <f>EB282-EA285-EA286-EA284-EB285-EB286</f>
        <v>0</v>
      </c>
      <c r="EC284" s="658"/>
      <c r="ED284" s="487">
        <f>COUNTIFS($O276:$O295,$EP$13,$DM276:$DM295,$EL$15)-EC284-EC285-EC286-ED286-ED285</f>
        <v>0</v>
      </c>
      <c r="EE284" s="487"/>
      <c r="EF284" s="659">
        <f>EF282-EE285-EE286-EE284-EF285-EF286</f>
        <v>0</v>
      </c>
      <c r="EG284" s="658"/>
      <c r="EH284" s="487">
        <f>COUNTIFS($P276:$P295,$EP$13,$DM276:$DM295,$EL$15)-EG284-EG285-EG286-EH286-EH285</f>
        <v>0</v>
      </c>
      <c r="EI284" s="487"/>
      <c r="EJ284" s="659">
        <f>EJ282-EI285-EI286-EI284-EJ285-EJ286</f>
        <v>0</v>
      </c>
      <c r="EK284" s="1770"/>
      <c r="EL284" s="716"/>
      <c r="EM284" s="716"/>
      <c r="EN284" s="488"/>
      <c r="EO284" s="488"/>
      <c r="EP284" s="490"/>
      <c r="EQ284" s="488"/>
      <c r="ER284" s="488"/>
      <c r="ES284" s="488"/>
      <c r="ET284" s="488"/>
      <c r="EU284" s="732"/>
      <c r="EV284" s="732"/>
      <c r="EW284" s="732"/>
      <c r="EX284" s="732"/>
      <c r="EY284" s="732"/>
      <c r="EZ284" s="732"/>
      <c r="FA284" s="732"/>
      <c r="FB284" s="732"/>
      <c r="FC284" s="732"/>
      <c r="FD284" s="732"/>
    </row>
    <row r="285" spans="4:160" ht="45" hidden="1" customHeight="1">
      <c r="D285" s="1132">
        <v>10</v>
      </c>
      <c r="E285" s="1796"/>
      <c r="F285" s="1797"/>
      <c r="G285" s="1798"/>
      <c r="H285" s="1208"/>
      <c r="I285" s="1209"/>
      <c r="J285" s="1210"/>
      <c r="K285" s="1211"/>
      <c r="L285" s="1208"/>
      <c r="M285" s="1208"/>
      <c r="N285" s="1208"/>
      <c r="O285" s="1208"/>
      <c r="P285" s="1208"/>
      <c r="Q285" s="1259"/>
      <c r="R285" s="1260"/>
      <c r="S285" s="1278"/>
      <c r="T285" s="1212"/>
      <c r="U285" s="1132">
        <v>10</v>
      </c>
      <c r="V285" s="1208"/>
      <c r="W285" s="1208"/>
      <c r="X285" s="1208"/>
      <c r="Y285" s="1208"/>
      <c r="Z285" s="1208"/>
      <c r="AA285" s="1212"/>
      <c r="AB285" s="1212"/>
      <c r="AC285" s="1212"/>
      <c r="AD285" s="1212"/>
      <c r="AE285" s="1212"/>
      <c r="AF285" s="1212"/>
      <c r="AG285" s="1212"/>
      <c r="AH285" s="1212"/>
      <c r="AI285" s="1212"/>
      <c r="AJ285" s="1212"/>
      <c r="AK285" s="1212"/>
      <c r="AL285" s="1212"/>
      <c r="AM285" s="1212"/>
      <c r="AN285" s="1212"/>
      <c r="AO285" s="1212"/>
      <c r="AP285" s="1212"/>
      <c r="AQ285" s="1212"/>
      <c r="AR285" s="1212"/>
      <c r="AS285" s="1212"/>
      <c r="AT285" s="1212"/>
      <c r="AU285" s="1212"/>
      <c r="AV285" s="1212"/>
      <c r="AW285" s="1212"/>
      <c r="AX285" s="1212"/>
      <c r="AY285" s="1212"/>
      <c r="AZ285" s="1212"/>
      <c r="BA285" s="1212"/>
      <c r="BB285" s="1212"/>
      <c r="BC285" s="1212"/>
      <c r="BD285" s="1212"/>
      <c r="BE285" s="1212"/>
      <c r="BF285" s="1212"/>
      <c r="BG285" s="1212"/>
      <c r="BH285" s="1212"/>
      <c r="BI285" s="1212"/>
      <c r="BJ285" s="1212"/>
      <c r="BK285" s="1212"/>
      <c r="BL285" s="1212"/>
      <c r="BM285" s="1212"/>
      <c r="BN285" s="1212"/>
      <c r="BO285" s="1212"/>
      <c r="BP285" s="1212"/>
      <c r="BQ285" s="1212"/>
      <c r="BR285" s="1212"/>
      <c r="BS285" s="1212"/>
      <c r="BT285" s="1212"/>
      <c r="BU285" s="1212"/>
      <c r="BV285" s="1212"/>
      <c r="BW285" s="1212"/>
      <c r="BX285" s="1212"/>
      <c r="BY285" s="1212"/>
      <c r="BZ285" s="1212"/>
      <c r="CA285" s="1212"/>
      <c r="CB285" s="1212"/>
      <c r="CC285" s="1212"/>
      <c r="CD285" s="1212"/>
      <c r="CE285" s="1212"/>
      <c r="CF285" s="1212"/>
      <c r="CG285" s="1212"/>
      <c r="CH285" s="1212"/>
      <c r="CI285" s="1212"/>
      <c r="CJ285" s="1212"/>
      <c r="CK285" s="1212"/>
      <c r="CL285" s="1212"/>
      <c r="CM285" s="1212"/>
      <c r="CN285" s="1212"/>
      <c r="CO285" s="1212"/>
      <c r="CP285" s="1212"/>
      <c r="CQ285" s="1212"/>
      <c r="CR285" s="1212"/>
      <c r="CS285" s="1212"/>
      <c r="CT285" s="1212"/>
      <c r="CU285" s="1212"/>
      <c r="CV285" s="1212"/>
      <c r="CW285" s="1212"/>
      <c r="CX285" s="1212"/>
      <c r="CY285" s="1212"/>
      <c r="CZ285" s="1212"/>
      <c r="DA285" s="1212"/>
      <c r="DB285" s="1212"/>
      <c r="DC285" s="1212"/>
      <c r="DD285" s="1212"/>
      <c r="DE285" s="1212"/>
      <c r="DF285" s="1212"/>
      <c r="DG285" s="1212"/>
      <c r="DH285" s="1212"/>
      <c r="DI285" s="1212"/>
      <c r="DJ285" s="1212"/>
      <c r="DK285" s="1212"/>
      <c r="DL285" s="716"/>
      <c r="DM285" s="715">
        <f t="shared" si="188"/>
        <v>0</v>
      </c>
      <c r="DN285" s="716">
        <f t="shared" si="185"/>
        <v>0</v>
      </c>
      <c r="DO285" s="490">
        <f t="shared" si="186"/>
        <v>0</v>
      </c>
      <c r="DP285" s="716" t="e">
        <f t="array" ref="DP285">INDEX($DP$14:$DS$21,MATCH(DM285&amp;DN285&amp;DO285,$DP$14:$DP$21&amp;$DQ$14:$DQ$21&amp;$DR$14:$DR$21,0),4)</f>
        <v>#N/A</v>
      </c>
      <c r="DQ285" s="745"/>
      <c r="DR285" s="746">
        <f>COUNTIFS(L276:L295,$EP$13,DM276:DM295,$EL$15,R276:R295,$EP$7)-DQ285</f>
        <v>0</v>
      </c>
      <c r="DS285" s="746"/>
      <c r="DT285" s="747">
        <f>COUNTIFS(L276:L295,$EO$14,DM276:DM295,$EL$15,R276:R295,$EP$7)-DS285</f>
        <v>0</v>
      </c>
      <c r="DU285" s="745"/>
      <c r="DV285" s="746">
        <f>COUNTIFS(M276:M295,$EP$13,DM276:DM295,$EL$15,R276:R295,$EP$7)-DU285</f>
        <v>0</v>
      </c>
      <c r="DW285" s="746"/>
      <c r="DX285" s="747">
        <f>COUNTIFS(M276:M295,$EO$14,DM276:DM295,$EL$15,R276:R295,$EP$7)-DW285</f>
        <v>0</v>
      </c>
      <c r="DY285" s="672"/>
      <c r="DZ285" s="673">
        <f>COUNTIFS($N276:$N295,$EP$13,$DM276:$DM295,$EL$15,$R276:$R295,$EP$7)-DY285</f>
        <v>0</v>
      </c>
      <c r="EA285" s="673"/>
      <c r="EB285" s="674">
        <f>COUNTIFS($N276:$N295,$EO$14,$DM276:$DM295,$EL$15,$R276:$R295,$EP$7)-EA285</f>
        <v>0</v>
      </c>
      <c r="EC285" s="672"/>
      <c r="ED285" s="673">
        <f>COUNTIFS($O276:$O295,$EP$13,$DM276:$DM295,$EL$15,$R276:$R295,$EP$7)-EC285</f>
        <v>0</v>
      </c>
      <c r="EE285" s="673"/>
      <c r="EF285" s="674">
        <f>COUNTIFS($O276:$O295,$EO$14,$DM276:$DM295,$EL$15,$R276:$R295,$EP$7)-EE285</f>
        <v>0</v>
      </c>
      <c r="EG285" s="672"/>
      <c r="EH285" s="673">
        <f>COUNTIFS($P276:$P295,$EP$13,$DM276:$DM295,$EL$15,$R276:$R295,$EP$7)-EG285</f>
        <v>0</v>
      </c>
      <c r="EI285" s="673"/>
      <c r="EJ285" s="674">
        <f>COUNTIFS($P276:$P295,$EO$14,$DM276:$DM295,$EL$15,$R276:$R295,$EP$7)-EI285</f>
        <v>0</v>
      </c>
      <c r="EK285" s="748" t="s">
        <v>744</v>
      </c>
      <c r="EL285" s="716"/>
      <c r="EM285" s="716"/>
      <c r="EN285" s="488"/>
      <c r="EO285" s="488"/>
      <c r="EP285" s="490"/>
      <c r="EQ285" s="488"/>
      <c r="ER285" s="488"/>
      <c r="ES285" s="488"/>
      <c r="ET285" s="488"/>
      <c r="EU285" s="732"/>
      <c r="EV285" s="732"/>
      <c r="EW285" s="732"/>
      <c r="EX285" s="732"/>
      <c r="EY285" s="732"/>
      <c r="EZ285" s="732"/>
      <c r="FA285" s="732"/>
      <c r="FB285" s="732"/>
      <c r="FC285" s="732"/>
      <c r="FD285" s="732"/>
    </row>
    <row r="286" spans="4:160" ht="45" hidden="1" customHeight="1">
      <c r="D286" s="1132">
        <v>11</v>
      </c>
      <c r="E286" s="1796"/>
      <c r="F286" s="1797"/>
      <c r="G286" s="1798"/>
      <c r="H286" s="1208"/>
      <c r="I286" s="1209"/>
      <c r="J286" s="1210"/>
      <c r="K286" s="1211"/>
      <c r="L286" s="1208"/>
      <c r="M286" s="1208"/>
      <c r="N286" s="1208"/>
      <c r="O286" s="1208"/>
      <c r="P286" s="1208"/>
      <c r="Q286" s="1259"/>
      <c r="R286" s="1260"/>
      <c r="S286" s="1278"/>
      <c r="T286" s="1212"/>
      <c r="U286" s="1132">
        <v>11</v>
      </c>
      <c r="V286" s="1208"/>
      <c r="W286" s="1208"/>
      <c r="X286" s="1208"/>
      <c r="Y286" s="1208"/>
      <c r="Z286" s="1208"/>
      <c r="AA286" s="1212"/>
      <c r="AB286" s="1212"/>
      <c r="AC286" s="1212"/>
      <c r="AD286" s="1212"/>
      <c r="AE286" s="1212"/>
      <c r="AF286" s="1212"/>
      <c r="AG286" s="1212"/>
      <c r="AH286" s="1212"/>
      <c r="AI286" s="1212"/>
      <c r="AJ286" s="1212"/>
      <c r="AK286" s="1212"/>
      <c r="AL286" s="1212"/>
      <c r="AM286" s="1212"/>
      <c r="AN286" s="1212"/>
      <c r="AO286" s="1212"/>
      <c r="AP286" s="1212"/>
      <c r="AQ286" s="1212"/>
      <c r="AR286" s="1212"/>
      <c r="AS286" s="1212"/>
      <c r="AT286" s="1212"/>
      <c r="AU286" s="1212"/>
      <c r="AV286" s="1212"/>
      <c r="AW286" s="1212"/>
      <c r="AX286" s="1212"/>
      <c r="AY286" s="1212"/>
      <c r="AZ286" s="1212"/>
      <c r="BA286" s="1212"/>
      <c r="BB286" s="1212"/>
      <c r="BC286" s="1212"/>
      <c r="BD286" s="1212"/>
      <c r="BE286" s="1212"/>
      <c r="BF286" s="1212"/>
      <c r="BG286" s="1212"/>
      <c r="BH286" s="1212"/>
      <c r="BI286" s="1212"/>
      <c r="BJ286" s="1212"/>
      <c r="BK286" s="1212"/>
      <c r="BL286" s="1212"/>
      <c r="BM286" s="1212"/>
      <c r="BN286" s="1212"/>
      <c r="BO286" s="1212"/>
      <c r="BP286" s="1212"/>
      <c r="BQ286" s="1212"/>
      <c r="BR286" s="1212"/>
      <c r="BS286" s="1212"/>
      <c r="BT286" s="1212"/>
      <c r="BU286" s="1212"/>
      <c r="BV286" s="1212"/>
      <c r="BW286" s="1212"/>
      <c r="BX286" s="1212"/>
      <c r="BY286" s="1212"/>
      <c r="BZ286" s="1212"/>
      <c r="CA286" s="1212"/>
      <c r="CB286" s="1212"/>
      <c r="CC286" s="1212"/>
      <c r="CD286" s="1212"/>
      <c r="CE286" s="1212"/>
      <c r="CF286" s="1212"/>
      <c r="CG286" s="1212"/>
      <c r="CH286" s="1212"/>
      <c r="CI286" s="1212"/>
      <c r="CJ286" s="1212"/>
      <c r="CK286" s="1212"/>
      <c r="CL286" s="1212"/>
      <c r="CM286" s="1212"/>
      <c r="CN286" s="1212"/>
      <c r="CO286" s="1212"/>
      <c r="CP286" s="1212"/>
      <c r="CQ286" s="1212"/>
      <c r="CR286" s="1212"/>
      <c r="CS286" s="1212"/>
      <c r="CT286" s="1212"/>
      <c r="CU286" s="1212"/>
      <c r="CV286" s="1212"/>
      <c r="CW286" s="1212"/>
      <c r="CX286" s="1212"/>
      <c r="CY286" s="1212"/>
      <c r="CZ286" s="1212"/>
      <c r="DA286" s="1212"/>
      <c r="DB286" s="1212"/>
      <c r="DC286" s="1212"/>
      <c r="DD286" s="1212"/>
      <c r="DE286" s="1212"/>
      <c r="DF286" s="1212"/>
      <c r="DG286" s="1212"/>
      <c r="DH286" s="1212"/>
      <c r="DI286" s="1212"/>
      <c r="DJ286" s="1212"/>
      <c r="DK286" s="1212"/>
      <c r="DL286" s="716"/>
      <c r="DM286" s="715">
        <f t="shared" si="188"/>
        <v>0</v>
      </c>
      <c r="DN286" s="716">
        <f t="shared" si="185"/>
        <v>0</v>
      </c>
      <c r="DO286" s="490">
        <f t="shared" si="186"/>
        <v>0</v>
      </c>
      <c r="DP286" s="716" t="e">
        <f t="array" ref="DP286">INDEX($DP$14:$DS$21,MATCH(DM286&amp;DN286&amp;DO286,$DP$14:$DP$21&amp;$DQ$14:$DQ$21&amp;$DR$14:$DR$21,0),4)</f>
        <v>#N/A</v>
      </c>
      <c r="DQ286" s="733"/>
      <c r="DR286" s="1219">
        <f>COUNTIFS(L276:L295,$EP$13,DM276:DM295,$EL$15,R276:R295,$EP$8)-DQ286</f>
        <v>0</v>
      </c>
      <c r="DS286" s="734"/>
      <c r="DT286" s="749">
        <f>COUNTIFS(L276:L295,$EO$14,DM276:DM295,$EL$15,R276:R295,$EP$8)-DS286</f>
        <v>0</v>
      </c>
      <c r="DU286" s="733"/>
      <c r="DV286" s="1219">
        <f>COUNTIFS(M276:M295,$EP$13,DM276:DM295,$EL$15,R276:R295,$EP$8)-DU286</f>
        <v>0</v>
      </c>
      <c r="DW286" s="734"/>
      <c r="DX286" s="749">
        <f>COUNTIFS(M276:M295,$EO$14,DM276:DM295,$EL$15,R276:R295,$EP$8)-DW286</f>
        <v>0</v>
      </c>
      <c r="DY286" s="675"/>
      <c r="DZ286" s="1220">
        <f>COUNTIFS($N276:$N295,$EP$13,$DM276:$DM295,$EL$15,$R276:$R295,$EP$8)-DY286</f>
        <v>0</v>
      </c>
      <c r="EA286" s="676"/>
      <c r="EB286" s="671">
        <f>COUNTIFS($N276:$N295,$EO$14,$DM276:$DM295,$EL$15,$R276:$R295,$EP$8)-EA286</f>
        <v>0</v>
      </c>
      <c r="EC286" s="675"/>
      <c r="ED286" s="1220">
        <f>COUNTIFS($O276:$O295,$EP$13,$DM276:$DM295,$EL$15,$R276:$R295,$EP$8)-EC286</f>
        <v>0</v>
      </c>
      <c r="EE286" s="676"/>
      <c r="EF286" s="671">
        <f>COUNTIFS($O276:$O295,$EO$14,$DM276:$DM295,$EL$15,$R276:$R295,$EP$8)-EE286</f>
        <v>0</v>
      </c>
      <c r="EG286" s="675"/>
      <c r="EH286" s="1220">
        <f>COUNTIFS($P276:$P295,$EP$13,$DM276:$DM295,$EL$15,$R276:$R295,$EP$8)-EG286</f>
        <v>0</v>
      </c>
      <c r="EI286" s="676"/>
      <c r="EJ286" s="671">
        <f>COUNTIFS($P276:$P295,$EO$14,$DM276:$DM295,$EL$15,$R276:$R295,$EP$8)-EI286</f>
        <v>0</v>
      </c>
      <c r="EK286" s="488" t="s">
        <v>747</v>
      </c>
      <c r="EL286" s="716"/>
      <c r="EM286" s="716"/>
      <c r="EN286" s="488"/>
      <c r="EO286" s="488"/>
      <c r="EP286" s="490"/>
      <c r="EQ286" s="488"/>
      <c r="ER286" s="488"/>
      <c r="ES286" s="488"/>
      <c r="ET286" s="488"/>
      <c r="EU286" s="732"/>
      <c r="EV286" s="732"/>
      <c r="EW286" s="732"/>
      <c r="EX286" s="732"/>
      <c r="EY286" s="732"/>
      <c r="EZ286" s="732"/>
      <c r="FA286" s="732"/>
      <c r="FB286" s="732"/>
      <c r="FC286" s="732"/>
      <c r="FD286" s="732"/>
    </row>
    <row r="287" spans="4:160" ht="45" hidden="1" customHeight="1">
      <c r="D287" s="1132">
        <v>12</v>
      </c>
      <c r="E287" s="1796"/>
      <c r="F287" s="1797"/>
      <c r="G287" s="1798"/>
      <c r="H287" s="1208"/>
      <c r="I287" s="1209"/>
      <c r="J287" s="1210"/>
      <c r="K287" s="1211"/>
      <c r="L287" s="1208"/>
      <c r="M287" s="1208"/>
      <c r="N287" s="1208"/>
      <c r="O287" s="1208"/>
      <c r="P287" s="1208"/>
      <c r="Q287" s="1259"/>
      <c r="R287" s="1260"/>
      <c r="S287" s="1278"/>
      <c r="T287" s="1212"/>
      <c r="U287" s="1132">
        <v>12</v>
      </c>
      <c r="V287" s="1208"/>
      <c r="W287" s="1208"/>
      <c r="X287" s="1208"/>
      <c r="Y287" s="1208"/>
      <c r="Z287" s="1208"/>
      <c r="AA287" s="1212"/>
      <c r="AB287" s="1212"/>
      <c r="AC287" s="1212"/>
      <c r="AD287" s="1212"/>
      <c r="AE287" s="1212"/>
      <c r="AF287" s="1212"/>
      <c r="AG287" s="1212"/>
      <c r="AH287" s="1212"/>
      <c r="AI287" s="1212"/>
      <c r="AJ287" s="1212"/>
      <c r="AK287" s="1212"/>
      <c r="AL287" s="1212"/>
      <c r="AM287" s="1212"/>
      <c r="AN287" s="1212"/>
      <c r="AO287" s="1212"/>
      <c r="AP287" s="1212"/>
      <c r="AQ287" s="1212"/>
      <c r="AR287" s="1212"/>
      <c r="AS287" s="1212"/>
      <c r="AT287" s="1212"/>
      <c r="AU287" s="1212"/>
      <c r="AV287" s="1212"/>
      <c r="AW287" s="1212"/>
      <c r="AX287" s="1212"/>
      <c r="AY287" s="1212"/>
      <c r="AZ287" s="1212"/>
      <c r="BA287" s="1212"/>
      <c r="BB287" s="1212"/>
      <c r="BC287" s="1212"/>
      <c r="BD287" s="1212"/>
      <c r="BE287" s="1212"/>
      <c r="BF287" s="1212"/>
      <c r="BG287" s="1212"/>
      <c r="BH287" s="1212"/>
      <c r="BI287" s="1212"/>
      <c r="BJ287" s="1212"/>
      <c r="BK287" s="1212"/>
      <c r="BL287" s="1212"/>
      <c r="BM287" s="1212"/>
      <c r="BN287" s="1212"/>
      <c r="BO287" s="1212"/>
      <c r="BP287" s="1212"/>
      <c r="BQ287" s="1212"/>
      <c r="BR287" s="1212"/>
      <c r="BS287" s="1212"/>
      <c r="BT287" s="1212"/>
      <c r="BU287" s="1212"/>
      <c r="BV287" s="1212"/>
      <c r="BW287" s="1212"/>
      <c r="BX287" s="1212"/>
      <c r="BY287" s="1212"/>
      <c r="BZ287" s="1212"/>
      <c r="CA287" s="1212"/>
      <c r="CB287" s="1212"/>
      <c r="CC287" s="1212"/>
      <c r="CD287" s="1212"/>
      <c r="CE287" s="1212"/>
      <c r="CF287" s="1212"/>
      <c r="CG287" s="1212"/>
      <c r="CH287" s="1212"/>
      <c r="CI287" s="1212"/>
      <c r="CJ287" s="1212"/>
      <c r="CK287" s="1212"/>
      <c r="CL287" s="1212"/>
      <c r="CM287" s="1212"/>
      <c r="CN287" s="1212"/>
      <c r="CO287" s="1212"/>
      <c r="CP287" s="1212"/>
      <c r="CQ287" s="1212"/>
      <c r="CR287" s="1212"/>
      <c r="CS287" s="1212"/>
      <c r="CT287" s="1212"/>
      <c r="CU287" s="1212"/>
      <c r="CV287" s="1212"/>
      <c r="CW287" s="1212"/>
      <c r="CX287" s="1212"/>
      <c r="CY287" s="1212"/>
      <c r="CZ287" s="1212"/>
      <c r="DA287" s="1212"/>
      <c r="DB287" s="1212"/>
      <c r="DC287" s="1212"/>
      <c r="DD287" s="1212"/>
      <c r="DE287" s="1212"/>
      <c r="DF287" s="1212"/>
      <c r="DG287" s="1212"/>
      <c r="DH287" s="1212"/>
      <c r="DI287" s="1212"/>
      <c r="DJ287" s="1212"/>
      <c r="DK287" s="1212"/>
      <c r="DL287" s="716"/>
      <c r="DM287" s="715">
        <f t="shared" si="188"/>
        <v>0</v>
      </c>
      <c r="DN287" s="716">
        <f t="shared" si="185"/>
        <v>0</v>
      </c>
      <c r="DO287" s="490">
        <f t="shared" si="186"/>
        <v>0</v>
      </c>
      <c r="DP287" s="716" t="e">
        <f t="array" ref="DP287">INDEX($DP$14:$DS$21,MATCH(DM287&amp;DN287&amp;DO287,$DP$14:$DP$21&amp;$DQ$14:$DQ$21&amp;$DR$14:$DR$21,0),4)</f>
        <v>#N/A</v>
      </c>
      <c r="DQ287" s="736">
        <f>SUM(DQ284:DQ286)</f>
        <v>0</v>
      </c>
      <c r="DR287" s="490">
        <f>SUM(DR284:DR286)</f>
        <v>0</v>
      </c>
      <c r="DS287" s="716"/>
      <c r="DT287" s="730">
        <f>SUM(DT284:DT286)</f>
        <v>0</v>
      </c>
      <c r="DU287" s="736">
        <f>SUM(DU284:DU286)</f>
        <v>0</v>
      </c>
      <c r="DV287" s="490">
        <f>SUM(DV283:DV286)</f>
        <v>0</v>
      </c>
      <c r="DW287" s="716"/>
      <c r="DX287" s="730">
        <f>SUM(DX284:DX286)</f>
        <v>0</v>
      </c>
      <c r="DY287" s="661">
        <f>SUM(DY284:DY286)</f>
        <v>0</v>
      </c>
      <c r="DZ287" s="450">
        <f>SUM(DZ283:DZ286)</f>
        <v>0</v>
      </c>
      <c r="EA287" s="487"/>
      <c r="EB287" s="660">
        <f>SUM(EB284:EB286)</f>
        <v>0</v>
      </c>
      <c r="EC287" s="661">
        <f>SUM(EC284:EC286)</f>
        <v>0</v>
      </c>
      <c r="ED287" s="450">
        <f>SUM(ED283:ED286)</f>
        <v>0</v>
      </c>
      <c r="EE287" s="487"/>
      <c r="EF287" s="660">
        <f>SUM(EF284:EF286)</f>
        <v>0</v>
      </c>
      <c r="EG287" s="661">
        <f>SUM(EG284:EG286)</f>
        <v>0</v>
      </c>
      <c r="EH287" s="450">
        <f>SUM(EH283:EH286)</f>
        <v>0</v>
      </c>
      <c r="EI287" s="487"/>
      <c r="EJ287" s="660">
        <f>SUM(EJ284:EJ286)</f>
        <v>0</v>
      </c>
      <c r="EK287" s="750"/>
      <c r="EL287" s="716"/>
      <c r="EM287" s="716"/>
      <c r="EN287" s="488"/>
      <c r="EO287" s="488"/>
      <c r="EP287" s="490"/>
      <c r="EQ287" s="488"/>
      <c r="ER287" s="488"/>
      <c r="ES287" s="488"/>
      <c r="ET287" s="488"/>
      <c r="EU287" s="732"/>
      <c r="EV287" s="732"/>
      <c r="EW287" s="732"/>
      <c r="EX287" s="732"/>
      <c r="EY287" s="732"/>
      <c r="EZ287" s="732"/>
      <c r="FA287" s="732"/>
      <c r="FB287" s="732"/>
      <c r="FC287" s="732"/>
      <c r="FD287" s="732"/>
    </row>
    <row r="288" spans="4:160" ht="45" hidden="1" customHeight="1">
      <c r="D288" s="1132">
        <v>13</v>
      </c>
      <c r="E288" s="1796"/>
      <c r="F288" s="1797"/>
      <c r="G288" s="1798"/>
      <c r="H288" s="1208"/>
      <c r="I288" s="1209"/>
      <c r="J288" s="1210"/>
      <c r="K288" s="1211"/>
      <c r="L288" s="1208"/>
      <c r="M288" s="1208"/>
      <c r="N288" s="1208"/>
      <c r="O288" s="1208"/>
      <c r="P288" s="1208"/>
      <c r="Q288" s="1259"/>
      <c r="R288" s="1260"/>
      <c r="S288" s="1278"/>
      <c r="T288" s="1212"/>
      <c r="U288" s="1132">
        <v>13</v>
      </c>
      <c r="V288" s="1208"/>
      <c r="W288" s="1208"/>
      <c r="X288" s="1208"/>
      <c r="Y288" s="1208"/>
      <c r="Z288" s="1208"/>
      <c r="AA288" s="1212"/>
      <c r="AB288" s="1212"/>
      <c r="AC288" s="1212"/>
      <c r="AD288" s="1212"/>
      <c r="AE288" s="1212"/>
      <c r="AF288" s="1212"/>
      <c r="AG288" s="1212"/>
      <c r="AH288" s="1212"/>
      <c r="AI288" s="1212"/>
      <c r="AJ288" s="1212"/>
      <c r="AK288" s="1212"/>
      <c r="AL288" s="1212"/>
      <c r="AM288" s="1212"/>
      <c r="AN288" s="1212"/>
      <c r="AO288" s="1212"/>
      <c r="AP288" s="1212"/>
      <c r="AQ288" s="1212"/>
      <c r="AR288" s="1212"/>
      <c r="AS288" s="1212"/>
      <c r="AT288" s="1212"/>
      <c r="AU288" s="1212"/>
      <c r="AV288" s="1212"/>
      <c r="AW288" s="1212"/>
      <c r="AX288" s="1212"/>
      <c r="AY288" s="1212"/>
      <c r="AZ288" s="1212"/>
      <c r="BA288" s="1212"/>
      <c r="BB288" s="1212"/>
      <c r="BC288" s="1212"/>
      <c r="BD288" s="1212"/>
      <c r="BE288" s="1212"/>
      <c r="BF288" s="1212"/>
      <c r="BG288" s="1212"/>
      <c r="BH288" s="1212"/>
      <c r="BI288" s="1212"/>
      <c r="BJ288" s="1212"/>
      <c r="BK288" s="1212"/>
      <c r="BL288" s="1212"/>
      <c r="BM288" s="1212"/>
      <c r="BN288" s="1212"/>
      <c r="BO288" s="1212"/>
      <c r="BP288" s="1212"/>
      <c r="BQ288" s="1212"/>
      <c r="BR288" s="1212"/>
      <c r="BS288" s="1212"/>
      <c r="BT288" s="1212"/>
      <c r="BU288" s="1212"/>
      <c r="BV288" s="1212"/>
      <c r="BW288" s="1212"/>
      <c r="BX288" s="1212"/>
      <c r="BY288" s="1212"/>
      <c r="BZ288" s="1212"/>
      <c r="CA288" s="1212"/>
      <c r="CB288" s="1212"/>
      <c r="CC288" s="1212"/>
      <c r="CD288" s="1212"/>
      <c r="CE288" s="1212"/>
      <c r="CF288" s="1212"/>
      <c r="CG288" s="1212"/>
      <c r="CH288" s="1212"/>
      <c r="CI288" s="1212"/>
      <c r="CJ288" s="1212"/>
      <c r="CK288" s="1212"/>
      <c r="CL288" s="1212"/>
      <c r="CM288" s="1212"/>
      <c r="CN288" s="1212"/>
      <c r="CO288" s="1212"/>
      <c r="CP288" s="1212"/>
      <c r="CQ288" s="1212"/>
      <c r="CR288" s="1212"/>
      <c r="CS288" s="1212"/>
      <c r="CT288" s="1212"/>
      <c r="CU288" s="1212"/>
      <c r="CV288" s="1212"/>
      <c r="CW288" s="1212"/>
      <c r="CX288" s="1212"/>
      <c r="CY288" s="1212"/>
      <c r="CZ288" s="1212"/>
      <c r="DA288" s="1212"/>
      <c r="DB288" s="1212"/>
      <c r="DC288" s="1212"/>
      <c r="DD288" s="1212"/>
      <c r="DE288" s="1212"/>
      <c r="DF288" s="1212"/>
      <c r="DG288" s="1212"/>
      <c r="DH288" s="1212"/>
      <c r="DI288" s="1212"/>
      <c r="DJ288" s="1212"/>
      <c r="DK288" s="1212"/>
      <c r="DL288" s="716"/>
      <c r="DM288" s="715">
        <f t="shared" si="188"/>
        <v>0</v>
      </c>
      <c r="DN288" s="716">
        <f t="shared" si="185"/>
        <v>0</v>
      </c>
      <c r="DO288" s="490">
        <f t="shared" si="186"/>
        <v>0</v>
      </c>
      <c r="DP288" s="716" t="e">
        <f t="array" ref="DP288">INDEX($DP$14:$DS$21,MATCH(DM288&amp;DN288&amp;DO288,$DP$14:$DP$21&amp;$DQ$14:$DQ$21&amp;$DR$14:$DR$21,0),4)</f>
        <v>#N/A</v>
      </c>
      <c r="DQ288" s="1763">
        <f>SUM(DQ287:DT287)</f>
        <v>0</v>
      </c>
      <c r="DR288" s="1764"/>
      <c r="DS288" s="1764"/>
      <c r="DT288" s="1765"/>
      <c r="DU288" s="1763">
        <f>SUM(DU287:DX287)</f>
        <v>0</v>
      </c>
      <c r="DV288" s="1764"/>
      <c r="DW288" s="1764"/>
      <c r="DX288" s="1765"/>
      <c r="DY288" s="1755">
        <f>SUM(DY287:EB287)</f>
        <v>0</v>
      </c>
      <c r="DZ288" s="1756"/>
      <c r="EA288" s="1756"/>
      <c r="EB288" s="1757"/>
      <c r="EC288" s="1755">
        <f>SUM(EC287:EF287)</f>
        <v>0</v>
      </c>
      <c r="ED288" s="1756"/>
      <c r="EE288" s="1756"/>
      <c r="EF288" s="1757"/>
      <c r="EG288" s="1755">
        <f>SUM(EG287:EJ287)</f>
        <v>0</v>
      </c>
      <c r="EH288" s="1756"/>
      <c r="EI288" s="1756"/>
      <c r="EJ288" s="1757"/>
      <c r="EK288" s="750"/>
      <c r="EL288" s="716"/>
      <c r="EM288" s="716"/>
      <c r="EN288" s="488"/>
      <c r="EO288" s="488"/>
      <c r="EP288" s="490"/>
      <c r="EQ288" s="488"/>
      <c r="ER288" s="488"/>
      <c r="ES288" s="488"/>
      <c r="ET288" s="488"/>
      <c r="EU288" s="732"/>
      <c r="EV288" s="732"/>
      <c r="EW288" s="732"/>
      <c r="EX288" s="732"/>
      <c r="EY288" s="732"/>
      <c r="EZ288" s="732"/>
      <c r="FA288" s="732"/>
      <c r="FB288" s="732"/>
      <c r="FC288" s="732"/>
      <c r="FD288" s="732"/>
    </row>
    <row r="289" spans="4:160" ht="45" hidden="1" customHeight="1">
      <c r="D289" s="1132">
        <v>14</v>
      </c>
      <c r="E289" s="1796"/>
      <c r="F289" s="1797"/>
      <c r="G289" s="1798"/>
      <c r="H289" s="1208"/>
      <c r="I289" s="1209"/>
      <c r="J289" s="1221"/>
      <c r="K289" s="1222"/>
      <c r="L289" s="1208"/>
      <c r="M289" s="1208"/>
      <c r="N289" s="1208"/>
      <c r="O289" s="1208"/>
      <c r="P289" s="1208"/>
      <c r="Q289" s="1259"/>
      <c r="R289" s="1260"/>
      <c r="S289" s="1278"/>
      <c r="T289" s="1212"/>
      <c r="U289" s="1132">
        <v>14</v>
      </c>
      <c r="V289" s="1208"/>
      <c r="W289" s="1208"/>
      <c r="X289" s="1208"/>
      <c r="Y289" s="1208"/>
      <c r="Z289" s="1208"/>
      <c r="AA289" s="1212"/>
      <c r="AB289" s="1212"/>
      <c r="AC289" s="1212"/>
      <c r="AD289" s="1212"/>
      <c r="AE289" s="1212"/>
      <c r="AF289" s="1212"/>
      <c r="AG289" s="1212"/>
      <c r="AH289" s="1212"/>
      <c r="AI289" s="1212"/>
      <c r="AJ289" s="1212"/>
      <c r="AK289" s="1212"/>
      <c r="AL289" s="1212"/>
      <c r="AM289" s="1212"/>
      <c r="AN289" s="1212"/>
      <c r="AO289" s="1212"/>
      <c r="AP289" s="1212"/>
      <c r="AQ289" s="1212"/>
      <c r="AR289" s="1212"/>
      <c r="AS289" s="1212"/>
      <c r="AT289" s="1212"/>
      <c r="AU289" s="1212"/>
      <c r="AV289" s="1212"/>
      <c r="AW289" s="1212"/>
      <c r="AX289" s="1212"/>
      <c r="AY289" s="1212"/>
      <c r="AZ289" s="1212"/>
      <c r="BA289" s="1212"/>
      <c r="BB289" s="1212"/>
      <c r="BC289" s="1212"/>
      <c r="BD289" s="1212"/>
      <c r="BE289" s="1212"/>
      <c r="BF289" s="1212"/>
      <c r="BG289" s="1212"/>
      <c r="BH289" s="1212"/>
      <c r="BI289" s="1212"/>
      <c r="BJ289" s="1212"/>
      <c r="BK289" s="1212"/>
      <c r="BL289" s="1212"/>
      <c r="BM289" s="1212"/>
      <c r="BN289" s="1212"/>
      <c r="BO289" s="1212"/>
      <c r="BP289" s="1212"/>
      <c r="BQ289" s="1212"/>
      <c r="BR289" s="1212"/>
      <c r="BS289" s="1212"/>
      <c r="BT289" s="1212"/>
      <c r="BU289" s="1212"/>
      <c r="BV289" s="1212"/>
      <c r="BW289" s="1212"/>
      <c r="BX289" s="1212"/>
      <c r="BY289" s="1212"/>
      <c r="BZ289" s="1212"/>
      <c r="CA289" s="1212"/>
      <c r="CB289" s="1212"/>
      <c r="CC289" s="1212"/>
      <c r="CD289" s="1212"/>
      <c r="CE289" s="1212"/>
      <c r="CF289" s="1212"/>
      <c r="CG289" s="1212"/>
      <c r="CH289" s="1212"/>
      <c r="CI289" s="1212"/>
      <c r="CJ289" s="1212"/>
      <c r="CK289" s="1212"/>
      <c r="CL289" s="1212"/>
      <c r="CM289" s="1212"/>
      <c r="CN289" s="1212"/>
      <c r="CO289" s="1212"/>
      <c r="CP289" s="1212"/>
      <c r="CQ289" s="1212"/>
      <c r="CR289" s="1212"/>
      <c r="CS289" s="1212"/>
      <c r="CT289" s="1212"/>
      <c r="CU289" s="1212"/>
      <c r="CV289" s="1212"/>
      <c r="CW289" s="1212"/>
      <c r="CX289" s="1212"/>
      <c r="CY289" s="1212"/>
      <c r="CZ289" s="1212"/>
      <c r="DA289" s="1212"/>
      <c r="DB289" s="1212"/>
      <c r="DC289" s="1212"/>
      <c r="DD289" s="1212"/>
      <c r="DE289" s="1212"/>
      <c r="DF289" s="1212"/>
      <c r="DG289" s="1212"/>
      <c r="DH289" s="1212"/>
      <c r="DI289" s="1212"/>
      <c r="DJ289" s="1212"/>
      <c r="DK289" s="1212"/>
      <c r="DL289" s="716"/>
      <c r="DM289" s="715">
        <f t="shared" si="188"/>
        <v>0</v>
      </c>
      <c r="DN289" s="716">
        <f t="shared" si="185"/>
        <v>0</v>
      </c>
      <c r="DO289" s="490">
        <f t="shared" si="186"/>
        <v>0</v>
      </c>
      <c r="DP289" s="716" t="e">
        <f t="array" ref="DP289">INDEX($DP$14:$DS$21,MATCH(DM289&amp;DN289&amp;DO289,$DP$14:$DP$21&amp;$DQ$14:$DQ$21&amp;$DR$14:$DR$21,0),4)</f>
        <v>#N/A</v>
      </c>
      <c r="DQ289" s="737">
        <f>COUNTIFS(H276:H295,$EQ$14,DM276:DM295,$EL$15)</f>
        <v>0</v>
      </c>
      <c r="DR289" s="738">
        <f>COUNTIFS(I276:I295,$EQ$14,DM276:DM295,$EL$14)</f>
        <v>0</v>
      </c>
      <c r="DS289" s="732"/>
      <c r="DT289" s="751"/>
      <c r="DU289" s="740"/>
      <c r="DV289" s="732"/>
      <c r="DW289" s="732"/>
      <c r="DX289" s="751"/>
      <c r="DY289" s="663"/>
      <c r="DZ289" s="447"/>
      <c r="EA289" s="447"/>
      <c r="EB289" s="662"/>
      <c r="EC289" s="663"/>
      <c r="ED289" s="447"/>
      <c r="EE289" s="447"/>
      <c r="EF289" s="662"/>
      <c r="EG289" s="663"/>
      <c r="EH289" s="447"/>
      <c r="EI289" s="447"/>
      <c r="EJ289" s="662"/>
      <c r="EK289" s="750"/>
      <c r="EL289" s="716"/>
      <c r="EM289" s="716"/>
      <c r="EN289" s="488"/>
      <c r="EO289" s="488"/>
      <c r="EP289" s="490"/>
      <c r="EQ289" s="488"/>
      <c r="ER289" s="488"/>
      <c r="ES289" s="488"/>
      <c r="ET289" s="488"/>
      <c r="EU289" s="732"/>
      <c r="EV289" s="732"/>
      <c r="EW289" s="732"/>
      <c r="EX289" s="732"/>
      <c r="EY289" s="732"/>
      <c r="EZ289" s="732"/>
      <c r="FA289" s="732"/>
      <c r="FB289" s="732"/>
      <c r="FC289" s="732"/>
      <c r="FD289" s="732"/>
    </row>
    <row r="290" spans="4:160" ht="45" hidden="1" customHeight="1">
      <c r="D290" s="1132">
        <v>15</v>
      </c>
      <c r="E290" s="1796"/>
      <c r="F290" s="1797"/>
      <c r="G290" s="1798"/>
      <c r="H290" s="1208"/>
      <c r="I290" s="1209"/>
      <c r="J290" s="1221"/>
      <c r="K290" s="1222"/>
      <c r="L290" s="1208"/>
      <c r="M290" s="1208"/>
      <c r="N290" s="1208"/>
      <c r="O290" s="1208"/>
      <c r="P290" s="1208"/>
      <c r="Q290" s="1259"/>
      <c r="R290" s="1260"/>
      <c r="S290" s="1278"/>
      <c r="T290" s="1212"/>
      <c r="U290" s="1132">
        <v>15</v>
      </c>
      <c r="V290" s="1208"/>
      <c r="W290" s="1208"/>
      <c r="X290" s="1208"/>
      <c r="Y290" s="1208"/>
      <c r="Z290" s="1208"/>
      <c r="AA290" s="1212"/>
      <c r="AB290" s="1212"/>
      <c r="AC290" s="1212"/>
      <c r="AD290" s="1212"/>
      <c r="AE290" s="1212"/>
      <c r="AF290" s="1212"/>
      <c r="AG290" s="1212"/>
      <c r="AH290" s="1212"/>
      <c r="AI290" s="1212"/>
      <c r="AJ290" s="1212"/>
      <c r="AK290" s="1212"/>
      <c r="AL290" s="1212"/>
      <c r="AM290" s="1212"/>
      <c r="AN290" s="1212"/>
      <c r="AO290" s="1212"/>
      <c r="AP290" s="1212"/>
      <c r="AQ290" s="1212"/>
      <c r="AR290" s="1212"/>
      <c r="AS290" s="1212"/>
      <c r="AT290" s="1212"/>
      <c r="AU290" s="1212"/>
      <c r="AV290" s="1212"/>
      <c r="AW290" s="1212"/>
      <c r="AX290" s="1212"/>
      <c r="AY290" s="1212"/>
      <c r="AZ290" s="1212"/>
      <c r="BA290" s="1212"/>
      <c r="BB290" s="1212"/>
      <c r="BC290" s="1212"/>
      <c r="BD290" s="1212"/>
      <c r="BE290" s="1212"/>
      <c r="BF290" s="1212"/>
      <c r="BG290" s="1212"/>
      <c r="BH290" s="1212"/>
      <c r="BI290" s="1212"/>
      <c r="BJ290" s="1212"/>
      <c r="BK290" s="1212"/>
      <c r="BL290" s="1212"/>
      <c r="BM290" s="1212"/>
      <c r="BN290" s="1212"/>
      <c r="BO290" s="1212"/>
      <c r="BP290" s="1212"/>
      <c r="BQ290" s="1212"/>
      <c r="BR290" s="1212"/>
      <c r="BS290" s="1212"/>
      <c r="BT290" s="1212"/>
      <c r="BU290" s="1212"/>
      <c r="BV290" s="1212"/>
      <c r="BW290" s="1212"/>
      <c r="BX290" s="1212"/>
      <c r="BY290" s="1212"/>
      <c r="BZ290" s="1212"/>
      <c r="CA290" s="1212"/>
      <c r="CB290" s="1212"/>
      <c r="CC290" s="1212"/>
      <c r="CD290" s="1212"/>
      <c r="CE290" s="1212"/>
      <c r="CF290" s="1212"/>
      <c r="CG290" s="1212"/>
      <c r="CH290" s="1212"/>
      <c r="CI290" s="1212"/>
      <c r="CJ290" s="1212"/>
      <c r="CK290" s="1212"/>
      <c r="CL290" s="1212"/>
      <c r="CM290" s="1212"/>
      <c r="CN290" s="1212"/>
      <c r="CO290" s="1212"/>
      <c r="CP290" s="1212"/>
      <c r="CQ290" s="1212"/>
      <c r="CR290" s="1212"/>
      <c r="CS290" s="1212"/>
      <c r="CT290" s="1212"/>
      <c r="CU290" s="1212"/>
      <c r="CV290" s="1212"/>
      <c r="CW290" s="1212"/>
      <c r="CX290" s="1212"/>
      <c r="CY290" s="1212"/>
      <c r="CZ290" s="1212"/>
      <c r="DA290" s="1212"/>
      <c r="DB290" s="1212"/>
      <c r="DC290" s="1212"/>
      <c r="DD290" s="1212"/>
      <c r="DE290" s="1212"/>
      <c r="DF290" s="1212"/>
      <c r="DG290" s="1212"/>
      <c r="DH290" s="1212"/>
      <c r="DI290" s="1212"/>
      <c r="DJ290" s="1212"/>
      <c r="DK290" s="1212"/>
      <c r="DL290" s="716"/>
      <c r="DM290" s="715">
        <f t="shared" si="188"/>
        <v>0</v>
      </c>
      <c r="DN290" s="716">
        <f t="shared" si="185"/>
        <v>0</v>
      </c>
      <c r="DO290" s="490">
        <f t="shared" si="186"/>
        <v>0</v>
      </c>
      <c r="DP290" s="716" t="e">
        <f t="array" ref="DP290">INDEX($DP$14:$DS$21,MATCH(DM290&amp;DN290&amp;DO290,$DP$14:$DP$21&amp;$DQ$14:$DQ$21&amp;$DR$14:$DR$21,0),4)</f>
        <v>#N/A</v>
      </c>
      <c r="DQ290" s="752"/>
      <c r="DR290" s="744" t="s">
        <v>372</v>
      </c>
      <c r="DS290" s="753"/>
      <c r="DT290" s="723" t="s">
        <v>373</v>
      </c>
      <c r="DU290" s="754"/>
      <c r="DV290" s="744" t="s">
        <v>372</v>
      </c>
      <c r="DW290" s="755"/>
      <c r="DX290" s="723" t="s">
        <v>373</v>
      </c>
      <c r="DY290" s="682"/>
      <c r="DZ290" s="668" t="s">
        <v>372</v>
      </c>
      <c r="EA290" s="683"/>
      <c r="EB290" s="670" t="s">
        <v>373</v>
      </c>
      <c r="EC290" s="682"/>
      <c r="ED290" s="668" t="s">
        <v>372</v>
      </c>
      <c r="EE290" s="683"/>
      <c r="EF290" s="670" t="s">
        <v>373</v>
      </c>
      <c r="EG290" s="682"/>
      <c r="EH290" s="668" t="s">
        <v>372</v>
      </c>
      <c r="EI290" s="683"/>
      <c r="EJ290" s="670" t="s">
        <v>373</v>
      </c>
      <c r="EK290" s="1771" t="s">
        <v>748</v>
      </c>
      <c r="EL290" s="716"/>
      <c r="EM290" s="716"/>
      <c r="EN290" s="488"/>
      <c r="EO290" s="488"/>
      <c r="EP290" s="490"/>
      <c r="EQ290" s="488"/>
      <c r="ER290" s="488"/>
      <c r="ES290" s="488"/>
      <c r="ET290" s="488"/>
      <c r="EU290" s="732"/>
      <c r="EV290" s="732"/>
      <c r="EW290" s="732"/>
      <c r="EX290" s="732"/>
      <c r="EY290" s="732"/>
      <c r="EZ290" s="732"/>
      <c r="FA290" s="732"/>
      <c r="FB290" s="732"/>
      <c r="FC290" s="732"/>
      <c r="FD290" s="732"/>
    </row>
    <row r="291" spans="4:160" ht="45" hidden="1" customHeight="1">
      <c r="D291" s="1132">
        <v>16</v>
      </c>
      <c r="E291" s="1796"/>
      <c r="F291" s="1797"/>
      <c r="G291" s="1798"/>
      <c r="H291" s="1208"/>
      <c r="I291" s="1209"/>
      <c r="J291" s="1221"/>
      <c r="K291" s="1222"/>
      <c r="L291" s="1208"/>
      <c r="M291" s="1208"/>
      <c r="N291" s="1208"/>
      <c r="O291" s="1208"/>
      <c r="P291" s="1208"/>
      <c r="Q291" s="1259"/>
      <c r="R291" s="1260"/>
      <c r="S291" s="1278"/>
      <c r="T291" s="1212"/>
      <c r="U291" s="1132">
        <v>16</v>
      </c>
      <c r="V291" s="1208"/>
      <c r="W291" s="1208"/>
      <c r="X291" s="1208"/>
      <c r="Y291" s="1208"/>
      <c r="Z291" s="1208"/>
      <c r="AA291" s="1212"/>
      <c r="AB291" s="1212"/>
      <c r="AC291" s="1212"/>
      <c r="AD291" s="1212"/>
      <c r="AE291" s="1212"/>
      <c r="AF291" s="1212"/>
      <c r="AG291" s="1212"/>
      <c r="AH291" s="1212"/>
      <c r="AI291" s="1212"/>
      <c r="AJ291" s="1212"/>
      <c r="AK291" s="1212"/>
      <c r="AL291" s="1212"/>
      <c r="AM291" s="1212"/>
      <c r="AN291" s="1212"/>
      <c r="AO291" s="1212"/>
      <c r="AP291" s="1212"/>
      <c r="AQ291" s="1212"/>
      <c r="AR291" s="1212"/>
      <c r="AS291" s="1212"/>
      <c r="AT291" s="1212"/>
      <c r="AU291" s="1212"/>
      <c r="AV291" s="1212"/>
      <c r="AW291" s="1212"/>
      <c r="AX291" s="1212"/>
      <c r="AY291" s="1212"/>
      <c r="AZ291" s="1212"/>
      <c r="BA291" s="1212"/>
      <c r="BB291" s="1212"/>
      <c r="BC291" s="1212"/>
      <c r="BD291" s="1212"/>
      <c r="BE291" s="1212"/>
      <c r="BF291" s="1212"/>
      <c r="BG291" s="1212"/>
      <c r="BH291" s="1212"/>
      <c r="BI291" s="1212"/>
      <c r="BJ291" s="1212"/>
      <c r="BK291" s="1212"/>
      <c r="BL291" s="1212"/>
      <c r="BM291" s="1212"/>
      <c r="BN291" s="1212"/>
      <c r="BO291" s="1212"/>
      <c r="BP291" s="1212"/>
      <c r="BQ291" s="1212"/>
      <c r="BR291" s="1212"/>
      <c r="BS291" s="1212"/>
      <c r="BT291" s="1212"/>
      <c r="BU291" s="1212"/>
      <c r="BV291" s="1212"/>
      <c r="BW291" s="1212"/>
      <c r="BX291" s="1212"/>
      <c r="BY291" s="1212"/>
      <c r="BZ291" s="1212"/>
      <c r="CA291" s="1212"/>
      <c r="CB291" s="1212"/>
      <c r="CC291" s="1212"/>
      <c r="CD291" s="1212"/>
      <c r="CE291" s="1212"/>
      <c r="CF291" s="1212"/>
      <c r="CG291" s="1212"/>
      <c r="CH291" s="1212"/>
      <c r="CI291" s="1212"/>
      <c r="CJ291" s="1212"/>
      <c r="CK291" s="1212"/>
      <c r="CL291" s="1212"/>
      <c r="CM291" s="1212"/>
      <c r="CN291" s="1212"/>
      <c r="CO291" s="1212"/>
      <c r="CP291" s="1212"/>
      <c r="CQ291" s="1212"/>
      <c r="CR291" s="1212"/>
      <c r="CS291" s="1212"/>
      <c r="CT291" s="1212"/>
      <c r="CU291" s="1212"/>
      <c r="CV291" s="1212"/>
      <c r="CW291" s="1212"/>
      <c r="CX291" s="1212"/>
      <c r="CY291" s="1212"/>
      <c r="CZ291" s="1212"/>
      <c r="DA291" s="1212"/>
      <c r="DB291" s="1212"/>
      <c r="DC291" s="1212"/>
      <c r="DD291" s="1212"/>
      <c r="DE291" s="1212"/>
      <c r="DF291" s="1212"/>
      <c r="DG291" s="1212"/>
      <c r="DH291" s="1212"/>
      <c r="DI291" s="1212"/>
      <c r="DJ291" s="1212"/>
      <c r="DK291" s="1212"/>
      <c r="DL291" s="716"/>
      <c r="DM291" s="715">
        <f t="shared" si="188"/>
        <v>0</v>
      </c>
      <c r="DN291" s="716">
        <f t="shared" si="185"/>
        <v>0</v>
      </c>
      <c r="DO291" s="490">
        <f t="shared" si="186"/>
        <v>0</v>
      </c>
      <c r="DP291" s="716" t="e">
        <f t="array" ref="DP291">INDEX($DP$14:$DS$21,MATCH(DM291&amp;DN291&amp;DO291,$DP$14:$DP$21&amp;$DQ$14:$DQ$21&amp;$DR$14:$DR$21,0),4)</f>
        <v>#N/A</v>
      </c>
      <c r="DQ291" s="756"/>
      <c r="DR291" s="757">
        <f>COUNTIFS(L276:L295,$EO$13,DM276:DM295,$EL$16)</f>
        <v>0</v>
      </c>
      <c r="DS291" s="758"/>
      <c r="DT291" s="759">
        <f>COUNTIFS(L276:L295,$EO$14,DM276:DM295,$EL$16)</f>
        <v>0</v>
      </c>
      <c r="DU291" s="760"/>
      <c r="DV291" s="757">
        <f>COUNTIFS(M276:M295,$EO$13,DM276:DM295,$EL$16)</f>
        <v>0</v>
      </c>
      <c r="DW291" s="758"/>
      <c r="DX291" s="759">
        <f>COUNTIFS(M276:M295,$EO$14,DM276:DM295,$EL$16)</f>
        <v>0</v>
      </c>
      <c r="DY291" s="681"/>
      <c r="DZ291" s="678">
        <f>COUNTIFS($N276:$N295,$EO$13,$DM276:$DM295,$EL$16)</f>
        <v>0</v>
      </c>
      <c r="EA291" s="679"/>
      <c r="EB291" s="680">
        <f>COUNTIFS($N276:$N295,$EO$14,$DM276:$DM295,$EL$16)</f>
        <v>0</v>
      </c>
      <c r="EC291" s="681"/>
      <c r="ED291" s="678">
        <f>COUNTIFS($O276:$O295,$EO$13,$DM276:$DM295,$EL$16)</f>
        <v>0</v>
      </c>
      <c r="EE291" s="679"/>
      <c r="EF291" s="680">
        <f>COUNTIFS($O276:$O295,$EO$14,$DM276:$DM295,$EL$16)</f>
        <v>0</v>
      </c>
      <c r="EG291" s="681"/>
      <c r="EH291" s="678">
        <f>COUNTIFS($P276:$P295,$EO$13,$DM276:$DM295,$EL$16)</f>
        <v>0</v>
      </c>
      <c r="EI291" s="679"/>
      <c r="EJ291" s="680">
        <f>COUNTIFS($P276:$P295,$EO$14,$DM276:$DM295,$EL$16)</f>
        <v>0</v>
      </c>
      <c r="EK291" s="1771"/>
      <c r="EL291" s="716"/>
      <c r="EM291" s="716"/>
      <c r="EN291" s="488"/>
      <c r="EO291" s="488"/>
      <c r="EP291" s="490"/>
      <c r="EQ291" s="488"/>
      <c r="ER291" s="488"/>
      <c r="ES291" s="488"/>
      <c r="ET291" s="488"/>
      <c r="EU291" s="732"/>
      <c r="EV291" s="732"/>
      <c r="EW291" s="732"/>
      <c r="EX291" s="732"/>
      <c r="EY291" s="732"/>
      <c r="EZ291" s="732"/>
      <c r="FA291" s="732"/>
      <c r="FB291" s="732"/>
      <c r="FC291" s="732"/>
      <c r="FD291" s="732"/>
    </row>
    <row r="292" spans="4:160" ht="45" hidden="1" customHeight="1">
      <c r="D292" s="1132">
        <v>17</v>
      </c>
      <c r="E292" s="1796"/>
      <c r="F292" s="1797"/>
      <c r="G292" s="1798"/>
      <c r="H292" s="1208"/>
      <c r="I292" s="1209"/>
      <c r="J292" s="1221"/>
      <c r="K292" s="1222"/>
      <c r="L292" s="1208"/>
      <c r="M292" s="1208"/>
      <c r="N292" s="1208"/>
      <c r="O292" s="1208"/>
      <c r="P292" s="1208"/>
      <c r="Q292" s="1259"/>
      <c r="R292" s="1260"/>
      <c r="S292" s="1279"/>
      <c r="T292" s="1223"/>
      <c r="U292" s="1132">
        <v>17</v>
      </c>
      <c r="V292" s="1208"/>
      <c r="W292" s="1208"/>
      <c r="X292" s="1208"/>
      <c r="Y292" s="1208"/>
      <c r="Z292" s="1208"/>
      <c r="AA292" s="1223"/>
      <c r="AB292" s="1223"/>
      <c r="AC292" s="1223"/>
      <c r="AD292" s="1223"/>
      <c r="AE292" s="1223"/>
      <c r="AF292" s="1223"/>
      <c r="AG292" s="1223"/>
      <c r="AH292" s="1223"/>
      <c r="AI292" s="1223"/>
      <c r="AJ292" s="1223"/>
      <c r="AK292" s="1223"/>
      <c r="AL292" s="1223"/>
      <c r="AM292" s="1223"/>
      <c r="AN292" s="1223"/>
      <c r="AO292" s="1223"/>
      <c r="AP292" s="1223"/>
      <c r="AQ292" s="1223"/>
      <c r="AR292" s="1223"/>
      <c r="AS292" s="1223"/>
      <c r="AT292" s="1223"/>
      <c r="AU292" s="1223"/>
      <c r="AV292" s="1223"/>
      <c r="AW292" s="1223"/>
      <c r="AX292" s="1223"/>
      <c r="AY292" s="1223"/>
      <c r="AZ292" s="1223"/>
      <c r="BA292" s="1223"/>
      <c r="BB292" s="1223"/>
      <c r="BC292" s="1223"/>
      <c r="BD292" s="1223"/>
      <c r="BE292" s="1223"/>
      <c r="BF292" s="1223"/>
      <c r="BG292" s="1223"/>
      <c r="BH292" s="1223"/>
      <c r="BI292" s="1223"/>
      <c r="BJ292" s="1223"/>
      <c r="BK292" s="1223"/>
      <c r="BL292" s="1223"/>
      <c r="BM292" s="1223"/>
      <c r="BN292" s="1223"/>
      <c r="BO292" s="1223"/>
      <c r="BP292" s="1223"/>
      <c r="BQ292" s="1223"/>
      <c r="BR292" s="1223"/>
      <c r="BS292" s="1223"/>
      <c r="BT292" s="1223"/>
      <c r="BU292" s="1223"/>
      <c r="BV292" s="1223"/>
      <c r="BW292" s="1223"/>
      <c r="BX292" s="1223"/>
      <c r="BY292" s="1223"/>
      <c r="BZ292" s="1223"/>
      <c r="CA292" s="1223"/>
      <c r="CB292" s="1223"/>
      <c r="CC292" s="1223"/>
      <c r="CD292" s="1223"/>
      <c r="CE292" s="1223"/>
      <c r="CF292" s="1223"/>
      <c r="CG292" s="1223"/>
      <c r="CH292" s="1223"/>
      <c r="CI292" s="1223"/>
      <c r="CJ292" s="1223"/>
      <c r="CK292" s="1223"/>
      <c r="CL292" s="1223"/>
      <c r="CM292" s="1223"/>
      <c r="CN292" s="1223"/>
      <c r="CO292" s="1223"/>
      <c r="CP292" s="1223"/>
      <c r="CQ292" s="1223"/>
      <c r="CR292" s="1223"/>
      <c r="CS292" s="1223"/>
      <c r="CT292" s="1223"/>
      <c r="CU292" s="1223"/>
      <c r="CV292" s="1223"/>
      <c r="CW292" s="1223"/>
      <c r="CX292" s="1223"/>
      <c r="CY292" s="1223"/>
      <c r="CZ292" s="1223"/>
      <c r="DA292" s="1223"/>
      <c r="DB292" s="1223"/>
      <c r="DC292" s="1223"/>
      <c r="DD292" s="1223"/>
      <c r="DE292" s="1223"/>
      <c r="DF292" s="1223"/>
      <c r="DG292" s="1223"/>
      <c r="DH292" s="1223"/>
      <c r="DI292" s="1223"/>
      <c r="DJ292" s="1223"/>
      <c r="DK292" s="1223"/>
      <c r="DL292" s="716"/>
      <c r="DM292" s="715">
        <f t="shared" si="188"/>
        <v>0</v>
      </c>
      <c r="DN292" s="716">
        <f t="shared" si="185"/>
        <v>0</v>
      </c>
      <c r="DO292" s="490">
        <f t="shared" si="186"/>
        <v>0</v>
      </c>
      <c r="DP292" s="716" t="e">
        <f t="array" ref="DP292">INDEX($DP$14:$DS$21,MATCH(DM292&amp;DN292&amp;DO292,$DP$14:$DP$21&amp;$DQ$14:$DQ$21&amp;$DR$14:$DR$21,0),4)</f>
        <v>#N/A</v>
      </c>
      <c r="DQ292" s="490" t="s">
        <v>79</v>
      </c>
      <c r="DR292" s="732" t="s">
        <v>26</v>
      </c>
      <c r="DS292" s="490"/>
      <c r="DT292" s="732"/>
      <c r="DU292" s="732"/>
      <c r="DV292" s="732"/>
      <c r="DW292" s="732"/>
      <c r="DX292" s="732"/>
      <c r="DY292" s="732"/>
      <c r="DZ292" s="732"/>
      <c r="EA292" s="732"/>
      <c r="EB292" s="732"/>
      <c r="EC292" s="732"/>
      <c r="ED292" s="732"/>
      <c r="EE292" s="732"/>
      <c r="EF292" s="732"/>
      <c r="EG292" s="732"/>
      <c r="EH292" s="732"/>
      <c r="EI292" s="732"/>
      <c r="EJ292" s="732"/>
      <c r="EK292" s="488"/>
      <c r="EL292" s="716"/>
      <c r="EM292" s="716"/>
      <c r="EN292" s="488"/>
      <c r="EO292" s="488"/>
      <c r="EP292" s="490"/>
      <c r="EQ292" s="488"/>
      <c r="ER292" s="488"/>
      <c r="ES292" s="488"/>
      <c r="ET292" s="488"/>
      <c r="EU292" s="732"/>
      <c r="EV292" s="732"/>
      <c r="EW292" s="732"/>
      <c r="EX292" s="732"/>
      <c r="EY292" s="732"/>
      <c r="EZ292" s="732"/>
      <c r="FA292" s="732"/>
      <c r="FB292" s="732"/>
      <c r="FC292" s="732"/>
      <c r="FD292" s="732"/>
    </row>
    <row r="293" spans="4:160" ht="45" hidden="1" customHeight="1">
      <c r="D293" s="1132">
        <v>18</v>
      </c>
      <c r="E293" s="1796"/>
      <c r="F293" s="1797"/>
      <c r="G293" s="1798"/>
      <c r="H293" s="1208"/>
      <c r="I293" s="1209"/>
      <c r="J293" s="1221"/>
      <c r="K293" s="1222"/>
      <c r="L293" s="1208"/>
      <c r="M293" s="1208"/>
      <c r="N293" s="1208"/>
      <c r="O293" s="1208"/>
      <c r="P293" s="1208"/>
      <c r="Q293" s="1259"/>
      <c r="R293" s="1260"/>
      <c r="S293" s="1278"/>
      <c r="T293" s="1212"/>
      <c r="U293" s="1132">
        <v>18</v>
      </c>
      <c r="V293" s="1208"/>
      <c r="W293" s="1208"/>
      <c r="X293" s="1208"/>
      <c r="Y293" s="1208"/>
      <c r="Z293" s="1208"/>
      <c r="AA293" s="1212"/>
      <c r="AB293" s="1212"/>
      <c r="AC293" s="1212"/>
      <c r="AD293" s="1212"/>
      <c r="AE293" s="1212"/>
      <c r="AF293" s="1212"/>
      <c r="AG293" s="1212"/>
      <c r="AH293" s="1212"/>
      <c r="AI293" s="1212"/>
      <c r="AJ293" s="1212"/>
      <c r="AK293" s="1212"/>
      <c r="AL293" s="1212"/>
      <c r="AM293" s="1212"/>
      <c r="AN293" s="1212"/>
      <c r="AO293" s="1212"/>
      <c r="AP293" s="1212"/>
      <c r="AQ293" s="1212"/>
      <c r="AR293" s="1212"/>
      <c r="AS293" s="1212"/>
      <c r="AT293" s="1212"/>
      <c r="AU293" s="1212"/>
      <c r="AV293" s="1212"/>
      <c r="AW293" s="1212"/>
      <c r="AX293" s="1212"/>
      <c r="AY293" s="1212"/>
      <c r="AZ293" s="1212"/>
      <c r="BA293" s="1212"/>
      <c r="BB293" s="1212"/>
      <c r="BC293" s="1212"/>
      <c r="BD293" s="1212"/>
      <c r="BE293" s="1212"/>
      <c r="BF293" s="1212"/>
      <c r="BG293" s="1212"/>
      <c r="BH293" s="1212"/>
      <c r="BI293" s="1212"/>
      <c r="BJ293" s="1212"/>
      <c r="BK293" s="1212"/>
      <c r="BL293" s="1212"/>
      <c r="BM293" s="1212"/>
      <c r="BN293" s="1212"/>
      <c r="BO293" s="1212"/>
      <c r="BP293" s="1212"/>
      <c r="BQ293" s="1212"/>
      <c r="BR293" s="1212"/>
      <c r="BS293" s="1212"/>
      <c r="BT293" s="1212"/>
      <c r="BU293" s="1212"/>
      <c r="BV293" s="1212"/>
      <c r="BW293" s="1212"/>
      <c r="BX293" s="1212"/>
      <c r="BY293" s="1212"/>
      <c r="BZ293" s="1212"/>
      <c r="CA293" s="1212"/>
      <c r="CB293" s="1212"/>
      <c r="CC293" s="1212"/>
      <c r="CD293" s="1212"/>
      <c r="CE293" s="1212"/>
      <c r="CF293" s="1212"/>
      <c r="CG293" s="1212"/>
      <c r="CH293" s="1212"/>
      <c r="CI293" s="1212"/>
      <c r="CJ293" s="1212"/>
      <c r="CK293" s="1212"/>
      <c r="CL293" s="1212"/>
      <c r="CM293" s="1212"/>
      <c r="CN293" s="1212"/>
      <c r="CO293" s="1212"/>
      <c r="CP293" s="1212"/>
      <c r="CQ293" s="1212"/>
      <c r="CR293" s="1212"/>
      <c r="CS293" s="1212"/>
      <c r="CT293" s="1212"/>
      <c r="CU293" s="1212"/>
      <c r="CV293" s="1212"/>
      <c r="CW293" s="1212"/>
      <c r="CX293" s="1212"/>
      <c r="CY293" s="1212"/>
      <c r="CZ293" s="1212"/>
      <c r="DA293" s="1212"/>
      <c r="DB293" s="1212"/>
      <c r="DC293" s="1212"/>
      <c r="DD293" s="1212"/>
      <c r="DE293" s="1212"/>
      <c r="DF293" s="1212"/>
      <c r="DG293" s="1212"/>
      <c r="DH293" s="1212"/>
      <c r="DI293" s="1212"/>
      <c r="DJ293" s="1212"/>
      <c r="DK293" s="1212"/>
      <c r="DL293" s="716"/>
      <c r="DM293" s="715">
        <f t="shared" si="188"/>
        <v>0</v>
      </c>
      <c r="DN293" s="716">
        <f t="shared" si="185"/>
        <v>0</v>
      </c>
      <c r="DO293" s="490">
        <f t="shared" si="186"/>
        <v>0</v>
      </c>
      <c r="DP293" s="716" t="e">
        <f t="array" ref="DP293">INDEX($DP$14:$DS$21,MATCH(DM293&amp;DN293&amp;DO293,$DP$14:$DP$21&amp;$DQ$14:$DQ$21&amp;$DR$14:$DR$21,0),4)</f>
        <v>#N/A</v>
      </c>
      <c r="DQ293" s="738">
        <f>COUNTIFS(H276:H295,$EQ$14,DM276:DM295,$EL$16)</f>
        <v>0</v>
      </c>
      <c r="DR293" s="738">
        <f>COUNTIFS(I276:I295,$EQ$14,DM276:DM295,$EL$16)</f>
        <v>0</v>
      </c>
      <c r="DS293" s="490"/>
      <c r="DT293" s="732"/>
      <c r="DU293" s="732"/>
      <c r="DV293" s="732"/>
      <c r="DW293" s="732"/>
      <c r="DX293" s="732"/>
      <c r="DY293" s="732"/>
      <c r="DZ293" s="732"/>
      <c r="EA293" s="732"/>
      <c r="EB293" s="732"/>
      <c r="EC293" s="732"/>
      <c r="ED293" s="732"/>
      <c r="EE293" s="732"/>
      <c r="EF293" s="732"/>
      <c r="EG293" s="732"/>
      <c r="EH293" s="732"/>
      <c r="EI293" s="732"/>
      <c r="EJ293" s="732"/>
      <c r="EK293" s="488"/>
      <c r="EL293" s="716"/>
      <c r="EM293" s="716"/>
      <c r="EN293" s="488"/>
      <c r="EO293" s="488"/>
      <c r="EP293" s="490"/>
      <c r="EQ293" s="488"/>
      <c r="ER293" s="488"/>
      <c r="ES293" s="488"/>
      <c r="ET293" s="488"/>
      <c r="EU293" s="732"/>
      <c r="EV293" s="732"/>
      <c r="EW293" s="732"/>
      <c r="EX293" s="732"/>
      <c r="EY293" s="732"/>
      <c r="EZ293" s="732"/>
      <c r="FA293" s="732"/>
      <c r="FB293" s="732"/>
      <c r="FC293" s="732"/>
      <c r="FD293" s="732"/>
    </row>
    <row r="294" spans="4:160" ht="45" hidden="1" customHeight="1">
      <c r="D294" s="1132">
        <v>19</v>
      </c>
      <c r="E294" s="1796"/>
      <c r="F294" s="1797"/>
      <c r="G294" s="1798"/>
      <c r="H294" s="1208"/>
      <c r="I294" s="1209"/>
      <c r="J294" s="1221"/>
      <c r="K294" s="1222"/>
      <c r="L294" s="1208"/>
      <c r="M294" s="1208"/>
      <c r="N294" s="1208"/>
      <c r="O294" s="1208"/>
      <c r="P294" s="1208"/>
      <c r="Q294" s="1259"/>
      <c r="R294" s="1260"/>
      <c r="S294" s="1278"/>
      <c r="T294" s="1212"/>
      <c r="U294" s="1132">
        <v>19</v>
      </c>
      <c r="V294" s="1208"/>
      <c r="W294" s="1208"/>
      <c r="X294" s="1208"/>
      <c r="Y294" s="1208"/>
      <c r="Z294" s="1208"/>
      <c r="AA294" s="1212"/>
      <c r="AB294" s="1212"/>
      <c r="AC294" s="1212"/>
      <c r="AD294" s="1212"/>
      <c r="AE294" s="1212"/>
      <c r="AF294" s="1212"/>
      <c r="AG294" s="1212"/>
      <c r="AH294" s="1212"/>
      <c r="AI294" s="1212"/>
      <c r="AJ294" s="1212"/>
      <c r="AK294" s="1212"/>
      <c r="AL294" s="1212"/>
      <c r="AM294" s="1212"/>
      <c r="AN294" s="1212"/>
      <c r="AO294" s="1212"/>
      <c r="AP294" s="1212"/>
      <c r="AQ294" s="1212"/>
      <c r="AR294" s="1212"/>
      <c r="AS294" s="1212"/>
      <c r="AT294" s="1212"/>
      <c r="AU294" s="1212"/>
      <c r="AV294" s="1212"/>
      <c r="AW294" s="1212"/>
      <c r="AX294" s="1212"/>
      <c r="AY294" s="1212"/>
      <c r="AZ294" s="1212"/>
      <c r="BA294" s="1212"/>
      <c r="BB294" s="1212"/>
      <c r="BC294" s="1212"/>
      <c r="BD294" s="1212"/>
      <c r="BE294" s="1212"/>
      <c r="BF294" s="1212"/>
      <c r="BG294" s="1212"/>
      <c r="BH294" s="1212"/>
      <c r="BI294" s="1212"/>
      <c r="BJ294" s="1212"/>
      <c r="BK294" s="1212"/>
      <c r="BL294" s="1212"/>
      <c r="BM294" s="1212"/>
      <c r="BN294" s="1212"/>
      <c r="BO294" s="1212"/>
      <c r="BP294" s="1212"/>
      <c r="BQ294" s="1212"/>
      <c r="BR294" s="1212"/>
      <c r="BS294" s="1212"/>
      <c r="BT294" s="1212"/>
      <c r="BU294" s="1212"/>
      <c r="BV294" s="1212"/>
      <c r="BW294" s="1212"/>
      <c r="BX294" s="1212"/>
      <c r="BY294" s="1212"/>
      <c r="BZ294" s="1212"/>
      <c r="CA294" s="1212"/>
      <c r="CB294" s="1212"/>
      <c r="CC294" s="1212"/>
      <c r="CD294" s="1212"/>
      <c r="CE294" s="1212"/>
      <c r="CF294" s="1212"/>
      <c r="CG294" s="1212"/>
      <c r="CH294" s="1212"/>
      <c r="CI294" s="1212"/>
      <c r="CJ294" s="1212"/>
      <c r="CK294" s="1212"/>
      <c r="CL294" s="1212"/>
      <c r="CM294" s="1212"/>
      <c r="CN294" s="1212"/>
      <c r="CO294" s="1212"/>
      <c r="CP294" s="1212"/>
      <c r="CQ294" s="1212"/>
      <c r="CR294" s="1212"/>
      <c r="CS294" s="1212"/>
      <c r="CT294" s="1212"/>
      <c r="CU294" s="1212"/>
      <c r="CV294" s="1212"/>
      <c r="CW294" s="1212"/>
      <c r="CX294" s="1212"/>
      <c r="CY294" s="1212"/>
      <c r="CZ294" s="1212"/>
      <c r="DA294" s="1212"/>
      <c r="DB294" s="1212"/>
      <c r="DC294" s="1212"/>
      <c r="DD294" s="1212"/>
      <c r="DE294" s="1212"/>
      <c r="DF294" s="1212"/>
      <c r="DG294" s="1212"/>
      <c r="DH294" s="1212"/>
      <c r="DI294" s="1212"/>
      <c r="DJ294" s="1212"/>
      <c r="DK294" s="1212"/>
      <c r="DL294" s="716"/>
      <c r="DM294" s="715">
        <f t="shared" si="188"/>
        <v>0</v>
      </c>
      <c r="DN294" s="716">
        <f t="shared" si="185"/>
        <v>0</v>
      </c>
      <c r="DO294" s="490">
        <f t="shared" si="186"/>
        <v>0</v>
      </c>
      <c r="DP294" s="716" t="e">
        <f t="array" ref="DP294">INDEX($DP$14:$DS$21,MATCH(DM294&amp;DN294&amp;DO294,$DP$14:$DP$21&amp;$DQ$14:$DQ$21&amp;$DR$14:$DR$21,0),4)</f>
        <v>#N/A</v>
      </c>
      <c r="DQ294" s="732"/>
      <c r="DR294" s="732"/>
      <c r="DS294" s="732"/>
      <c r="DT294" s="732"/>
      <c r="DU294" s="732"/>
      <c r="DV294" s="732"/>
      <c r="DW294" s="732"/>
      <c r="DX294" s="732"/>
      <c r="DY294" s="732"/>
      <c r="DZ294" s="732"/>
      <c r="EA294" s="732"/>
      <c r="EB294" s="732"/>
      <c r="EC294" s="732"/>
      <c r="ED294" s="732"/>
      <c r="EE294" s="732"/>
      <c r="EF294" s="732"/>
      <c r="EG294" s="732"/>
      <c r="EH294" s="732"/>
      <c r="EI294" s="732"/>
      <c r="EJ294" s="732"/>
      <c r="EK294" s="488"/>
      <c r="EL294" s="716"/>
      <c r="EM294" s="716"/>
      <c r="EN294" s="488"/>
      <c r="EO294" s="488"/>
      <c r="EP294" s="490"/>
      <c r="EQ294" s="488"/>
      <c r="ER294" s="488"/>
      <c r="ES294" s="488"/>
      <c r="ET294" s="488"/>
      <c r="EU294" s="732"/>
      <c r="EV294" s="732"/>
      <c r="EW294" s="732"/>
      <c r="EX294" s="732"/>
      <c r="EY294" s="732"/>
      <c r="EZ294" s="732"/>
      <c r="FA294" s="732"/>
      <c r="FB294" s="732"/>
      <c r="FC294" s="732"/>
      <c r="FD294" s="732"/>
    </row>
    <row r="295" spans="4:160" ht="45" hidden="1" customHeight="1">
      <c r="D295" s="1143">
        <v>20</v>
      </c>
      <c r="E295" s="1796"/>
      <c r="F295" s="1797"/>
      <c r="G295" s="1798"/>
      <c r="H295" s="1208"/>
      <c r="I295" s="1209"/>
      <c r="J295" s="1221"/>
      <c r="K295" s="1222"/>
      <c r="L295" s="1208"/>
      <c r="M295" s="1208"/>
      <c r="N295" s="1208"/>
      <c r="O295" s="1208"/>
      <c r="P295" s="1208"/>
      <c r="Q295" s="1259"/>
      <c r="R295" s="1260"/>
      <c r="S295" s="1280"/>
      <c r="T295" s="1212"/>
      <c r="U295" s="1143">
        <v>20</v>
      </c>
      <c r="V295" s="1208"/>
      <c r="W295" s="1208"/>
      <c r="X295" s="1208"/>
      <c r="Y295" s="1208"/>
      <c r="Z295" s="1208"/>
      <c r="AA295" s="1212"/>
      <c r="AB295" s="1212"/>
      <c r="AC295" s="1212"/>
      <c r="AD295" s="1212"/>
      <c r="AE295" s="1212"/>
      <c r="AF295" s="1212"/>
      <c r="AG295" s="1212"/>
      <c r="AH295" s="1212"/>
      <c r="AI295" s="1212"/>
      <c r="AJ295" s="1212"/>
      <c r="AK295" s="1212"/>
      <c r="AL295" s="1212"/>
      <c r="AM295" s="1212"/>
      <c r="AN295" s="1212"/>
      <c r="AO295" s="1212"/>
      <c r="AP295" s="1212"/>
      <c r="AQ295" s="1212"/>
      <c r="AR295" s="1212"/>
      <c r="AS295" s="1212"/>
      <c r="AT295" s="1212"/>
      <c r="AU295" s="1212"/>
      <c r="AV295" s="1212"/>
      <c r="AW295" s="1212"/>
      <c r="AX295" s="1212"/>
      <c r="AY295" s="1212"/>
      <c r="AZ295" s="1212"/>
      <c r="BA295" s="1212"/>
      <c r="BB295" s="1212"/>
      <c r="BC295" s="1212"/>
      <c r="BD295" s="1212"/>
      <c r="BE295" s="1212"/>
      <c r="BF295" s="1212"/>
      <c r="BG295" s="1212"/>
      <c r="BH295" s="1212"/>
      <c r="BI295" s="1212"/>
      <c r="BJ295" s="1212"/>
      <c r="BK295" s="1212"/>
      <c r="BL295" s="1212"/>
      <c r="BM295" s="1212"/>
      <c r="BN295" s="1212"/>
      <c r="BO295" s="1212"/>
      <c r="BP295" s="1212"/>
      <c r="BQ295" s="1212"/>
      <c r="BR295" s="1212"/>
      <c r="BS295" s="1212"/>
      <c r="BT295" s="1212"/>
      <c r="BU295" s="1212"/>
      <c r="BV295" s="1212"/>
      <c r="BW295" s="1212"/>
      <c r="BX295" s="1212"/>
      <c r="BY295" s="1212"/>
      <c r="BZ295" s="1212"/>
      <c r="CA295" s="1212"/>
      <c r="CB295" s="1212"/>
      <c r="CC295" s="1212"/>
      <c r="CD295" s="1212"/>
      <c r="CE295" s="1212"/>
      <c r="CF295" s="1212"/>
      <c r="CG295" s="1212"/>
      <c r="CH295" s="1212"/>
      <c r="CI295" s="1212"/>
      <c r="CJ295" s="1212"/>
      <c r="CK295" s="1212"/>
      <c r="CL295" s="1212"/>
      <c r="CM295" s="1212"/>
      <c r="CN295" s="1212"/>
      <c r="CO295" s="1212"/>
      <c r="CP295" s="1212"/>
      <c r="CQ295" s="1212"/>
      <c r="CR295" s="1212"/>
      <c r="CS295" s="1212"/>
      <c r="CT295" s="1212"/>
      <c r="CU295" s="1212"/>
      <c r="CV295" s="1212"/>
      <c r="CW295" s="1212"/>
      <c r="CX295" s="1212"/>
      <c r="CY295" s="1212"/>
      <c r="CZ295" s="1212"/>
      <c r="DA295" s="1212"/>
      <c r="DB295" s="1212"/>
      <c r="DC295" s="1212"/>
      <c r="DD295" s="1212"/>
      <c r="DE295" s="1212"/>
      <c r="DF295" s="1212"/>
      <c r="DG295" s="1212"/>
      <c r="DH295" s="1212"/>
      <c r="DI295" s="1212"/>
      <c r="DJ295" s="1212"/>
      <c r="DK295" s="1212"/>
      <c r="DL295" s="716"/>
      <c r="DM295" s="715">
        <f t="shared" si="188"/>
        <v>0</v>
      </c>
      <c r="DN295" s="716">
        <f t="shared" si="185"/>
        <v>0</v>
      </c>
      <c r="DO295" s="490">
        <f t="shared" si="186"/>
        <v>0</v>
      </c>
      <c r="DP295" s="716" t="e">
        <f t="array" ref="DP295">INDEX($DP$14:$DS$21,MATCH(DM295&amp;DN295&amp;DO295,$DP$14:$DP$21&amp;$DQ$14:$DQ$21&amp;$DR$14:$DR$21,0),4)</f>
        <v>#N/A</v>
      </c>
      <c r="DQ295" s="732"/>
      <c r="DR295" s="732"/>
      <c r="DS295" s="732"/>
      <c r="DT295" s="732"/>
      <c r="DU295" s="732"/>
      <c r="DV295" s="732"/>
      <c r="DW295" s="732"/>
      <c r="DX295" s="732"/>
      <c r="DY295" s="732"/>
      <c r="DZ295" s="732"/>
      <c r="EA295" s="732"/>
      <c r="EB295" s="732"/>
      <c r="EC295" s="732"/>
      <c r="ED295" s="732"/>
      <c r="EE295" s="732"/>
      <c r="EF295" s="732"/>
      <c r="EG295" s="732"/>
      <c r="EH295" s="732"/>
      <c r="EI295" s="732"/>
      <c r="EJ295" s="732"/>
      <c r="EK295" s="488"/>
      <c r="EL295" s="716"/>
      <c r="EM295" s="716"/>
      <c r="EN295" s="488"/>
      <c r="EO295" s="488"/>
      <c r="EP295" s="490"/>
      <c r="EQ295" s="488"/>
      <c r="ER295" s="488"/>
      <c r="ES295" s="488"/>
      <c r="ET295" s="488"/>
      <c r="EU295" s="732"/>
      <c r="EV295" s="732"/>
      <c r="EW295" s="732"/>
      <c r="EX295" s="732"/>
      <c r="EY295" s="732"/>
      <c r="EZ295" s="732"/>
      <c r="FA295" s="732"/>
      <c r="FB295" s="732"/>
      <c r="FC295" s="732"/>
      <c r="FD295" s="732"/>
    </row>
    <row r="296" spans="4:160" ht="45" hidden="1" customHeight="1">
      <c r="D296" s="1817" t="s">
        <v>343</v>
      </c>
      <c r="E296" s="1818"/>
      <c r="F296" s="1818"/>
      <c r="G296" s="1819"/>
      <c r="H296" s="1224">
        <f>COUNTIF(H276:H295,"〇")</f>
        <v>0</v>
      </c>
      <c r="I296" s="1225">
        <f>COUNTIF(I276:I295,"〇")</f>
        <v>0</v>
      </c>
      <c r="J296" s="1226"/>
      <c r="K296" s="1226"/>
      <c r="L296" s="1227"/>
      <c r="M296" s="1228"/>
      <c r="N296" s="1228"/>
      <c r="O296" s="1228"/>
      <c r="P296" s="1228"/>
      <c r="Q296" s="1712"/>
      <c r="R296" s="1713"/>
      <c r="S296" s="1714"/>
      <c r="T296" s="1074"/>
      <c r="U296" s="1176" t="s">
        <v>343</v>
      </c>
      <c r="V296" s="1227"/>
      <c r="W296" s="1228"/>
      <c r="X296" s="1228"/>
      <c r="Y296" s="1228"/>
      <c r="Z296" s="1228"/>
      <c r="AA296" s="1074"/>
      <c r="AB296" s="1074"/>
      <c r="AC296" s="1074"/>
      <c r="AD296" s="1074"/>
      <c r="AE296" s="1074"/>
      <c r="AF296" s="1074"/>
      <c r="AG296" s="1074"/>
      <c r="AH296" s="1074"/>
      <c r="AI296" s="1074"/>
      <c r="AJ296" s="1074"/>
      <c r="AK296" s="1074"/>
      <c r="AL296" s="1074"/>
      <c r="AM296" s="1074"/>
      <c r="AN296" s="1074"/>
      <c r="AO296" s="1074"/>
      <c r="AP296" s="1074"/>
      <c r="AQ296" s="1074"/>
      <c r="AR296" s="1074"/>
      <c r="AS296" s="1074"/>
      <c r="AT296" s="1074"/>
      <c r="AU296" s="1074"/>
      <c r="AV296" s="1074"/>
      <c r="AW296" s="1074"/>
      <c r="AX296" s="1074"/>
      <c r="AY296" s="1074"/>
      <c r="AZ296" s="1074"/>
      <c r="BA296" s="1074"/>
      <c r="BB296" s="1074"/>
      <c r="BC296" s="1074"/>
      <c r="BD296" s="1074"/>
      <c r="BE296" s="1074"/>
      <c r="BF296" s="1074"/>
      <c r="BG296" s="1074"/>
      <c r="BH296" s="1074"/>
      <c r="BI296" s="1074"/>
      <c r="BJ296" s="1074"/>
      <c r="BK296" s="1074"/>
      <c r="BL296" s="1074"/>
      <c r="BM296" s="1074"/>
      <c r="BN296" s="1074"/>
      <c r="BO296" s="1074"/>
      <c r="BP296" s="1074"/>
      <c r="BQ296" s="1074"/>
      <c r="BR296" s="1074"/>
      <c r="BS296" s="1074"/>
      <c r="BT296" s="1074"/>
      <c r="BU296" s="1074"/>
      <c r="BV296" s="1074"/>
      <c r="BW296" s="1074"/>
      <c r="BX296" s="1074"/>
      <c r="BY296" s="1074"/>
      <c r="BZ296" s="1074"/>
      <c r="CA296" s="1074"/>
      <c r="CB296" s="1074"/>
      <c r="CC296" s="1074"/>
      <c r="CD296" s="1074"/>
      <c r="CE296" s="1074"/>
      <c r="CF296" s="1074"/>
      <c r="CG296" s="1074"/>
      <c r="CH296" s="1074"/>
      <c r="CI296" s="1074"/>
      <c r="CJ296" s="1074"/>
      <c r="CK296" s="1074"/>
      <c r="CL296" s="1074"/>
      <c r="CM296" s="1074"/>
      <c r="CN296" s="1074"/>
      <c r="CO296" s="1074"/>
      <c r="CP296" s="1074"/>
      <c r="CQ296" s="1074"/>
      <c r="CR296" s="1074"/>
      <c r="CS296" s="1074"/>
      <c r="CT296" s="1074"/>
      <c r="CU296" s="1074"/>
      <c r="CV296" s="1074"/>
      <c r="CW296" s="1074"/>
      <c r="CX296" s="1074"/>
      <c r="CY296" s="1074"/>
      <c r="CZ296" s="1074"/>
      <c r="DA296" s="1074"/>
      <c r="DB296" s="1074"/>
      <c r="DC296" s="1074"/>
      <c r="DD296" s="1074"/>
      <c r="DE296" s="1074"/>
      <c r="DF296" s="1074"/>
      <c r="DG296" s="1074"/>
      <c r="DH296" s="1074"/>
      <c r="DI296" s="1074"/>
      <c r="DJ296" s="1074"/>
      <c r="DK296" s="1074"/>
      <c r="DL296" s="732"/>
      <c r="DM296" s="715"/>
      <c r="DN296" s="716"/>
      <c r="DO296" s="490"/>
      <c r="DP296" s="716"/>
      <c r="DQ296" s="732"/>
      <c r="DR296" s="732"/>
      <c r="DS296" s="732"/>
      <c r="DT296" s="732"/>
      <c r="DU296" s="732"/>
      <c r="DV296" s="732"/>
      <c r="DW296" s="732"/>
      <c r="DX296" s="732"/>
      <c r="DY296" s="732"/>
      <c r="DZ296" s="732"/>
      <c r="EA296" s="732"/>
      <c r="EB296" s="732"/>
      <c r="EC296" s="732"/>
      <c r="ED296" s="732"/>
      <c r="EE296" s="732"/>
      <c r="EF296" s="732"/>
      <c r="EG296" s="732"/>
      <c r="EH296" s="732"/>
      <c r="EI296" s="732"/>
      <c r="EJ296" s="732"/>
      <c r="EK296" s="731"/>
      <c r="EL296" s="716"/>
      <c r="EM296" s="716"/>
      <c r="EN296" s="488"/>
      <c r="EO296" s="488"/>
      <c r="EP296" s="490"/>
      <c r="EQ296" s="488"/>
      <c r="ER296" s="488"/>
      <c r="ES296" s="488"/>
      <c r="ET296" s="488"/>
      <c r="EU296" s="732"/>
      <c r="EV296" s="732"/>
      <c r="EW296" s="732"/>
      <c r="EX296" s="732"/>
      <c r="EY296" s="732"/>
      <c r="EZ296" s="732"/>
      <c r="FA296" s="732"/>
      <c r="FB296" s="732"/>
      <c r="FC296" s="732"/>
      <c r="FD296" s="732"/>
    </row>
    <row r="297" spans="4:160" ht="45" hidden="1" customHeight="1">
      <c r="D297" s="1155" t="s">
        <v>39</v>
      </c>
      <c r="E297" s="1229"/>
      <c r="F297" s="1230"/>
      <c r="G297" s="1230"/>
      <c r="H297" s="1820"/>
      <c r="I297" s="1821"/>
      <c r="J297" s="1822"/>
      <c r="K297" s="1823"/>
      <c r="L297" s="1231">
        <f>COUNTIF(L276:L295,"○")</f>
        <v>0</v>
      </c>
      <c r="M297" s="1232">
        <f>COUNTIF(M276:M295,"○")</f>
        <v>0</v>
      </c>
      <c r="N297" s="1232">
        <f t="shared" ref="N297:P297" si="195">COUNTIF(N276:N295,"○")</f>
        <v>0</v>
      </c>
      <c r="O297" s="1232">
        <f t="shared" si="195"/>
        <v>0</v>
      </c>
      <c r="P297" s="1232">
        <f t="shared" si="195"/>
        <v>0</v>
      </c>
      <c r="Q297" s="1719"/>
      <c r="R297" s="1720"/>
      <c r="S297" s="1721"/>
      <c r="T297" s="1233"/>
      <c r="U297" s="1155" t="s">
        <v>39</v>
      </c>
      <c r="V297" s="1231">
        <f>COUNTIF(V276:V295,"○")</f>
        <v>0</v>
      </c>
      <c r="W297" s="1232">
        <f>COUNTIF(W276:W295,"○")</f>
        <v>0</v>
      </c>
      <c r="X297" s="1232">
        <f t="shared" ref="X297:Z297" si="196">COUNTIF(X276:X295,"○")</f>
        <v>0</v>
      </c>
      <c r="Y297" s="1232">
        <f t="shared" si="196"/>
        <v>0</v>
      </c>
      <c r="Z297" s="1232">
        <f t="shared" si="196"/>
        <v>0</v>
      </c>
      <c r="AA297" s="1233"/>
      <c r="AB297" s="1233"/>
      <c r="AC297" s="1233"/>
      <c r="AD297" s="1233"/>
      <c r="AE297" s="1233"/>
      <c r="AF297" s="1233"/>
      <c r="AG297" s="1233"/>
      <c r="AH297" s="1233"/>
      <c r="AI297" s="1233"/>
      <c r="AJ297" s="1233"/>
      <c r="AK297" s="1233"/>
      <c r="AL297" s="1233"/>
      <c r="AM297" s="1233"/>
      <c r="AN297" s="1233"/>
      <c r="AO297" s="1233"/>
      <c r="AP297" s="1233"/>
      <c r="AQ297" s="1233"/>
      <c r="AR297" s="1233"/>
      <c r="AS297" s="1233"/>
      <c r="AT297" s="1233"/>
      <c r="AU297" s="1233"/>
      <c r="AV297" s="1233"/>
      <c r="AW297" s="1233"/>
      <c r="AX297" s="1233"/>
      <c r="AY297" s="1233"/>
      <c r="AZ297" s="1233"/>
      <c r="BA297" s="1233"/>
      <c r="BB297" s="1233"/>
      <c r="BC297" s="1233"/>
      <c r="BD297" s="1233"/>
      <c r="BE297" s="1233"/>
      <c r="BF297" s="1233"/>
      <c r="BG297" s="1233"/>
      <c r="BH297" s="1233"/>
      <c r="BI297" s="1233"/>
      <c r="BJ297" s="1233"/>
      <c r="BK297" s="1233"/>
      <c r="BL297" s="1233"/>
      <c r="BM297" s="1233"/>
      <c r="BN297" s="1233"/>
      <c r="BO297" s="1233"/>
      <c r="BP297" s="1233"/>
      <c r="BQ297" s="1233"/>
      <c r="BR297" s="1233"/>
      <c r="BS297" s="1233"/>
      <c r="BT297" s="1233"/>
      <c r="BU297" s="1233"/>
      <c r="BV297" s="1233"/>
      <c r="BW297" s="1233"/>
      <c r="BX297" s="1233"/>
      <c r="BY297" s="1233"/>
      <c r="BZ297" s="1233"/>
      <c r="CA297" s="1233"/>
      <c r="CB297" s="1233"/>
      <c r="CC297" s="1233"/>
      <c r="CD297" s="1233"/>
      <c r="CE297" s="1233"/>
      <c r="CF297" s="1233"/>
      <c r="CG297" s="1233"/>
      <c r="CH297" s="1233"/>
      <c r="CI297" s="1233"/>
      <c r="CJ297" s="1233"/>
      <c r="CK297" s="1233"/>
      <c r="CL297" s="1233"/>
      <c r="CM297" s="1233"/>
      <c r="CN297" s="1233"/>
      <c r="CO297" s="1233"/>
      <c r="CP297" s="1233"/>
      <c r="CQ297" s="1233"/>
      <c r="CR297" s="1233"/>
      <c r="CS297" s="1233"/>
      <c r="CT297" s="1233"/>
      <c r="CU297" s="1233"/>
      <c r="CV297" s="1233"/>
      <c r="CW297" s="1233"/>
      <c r="CX297" s="1233"/>
      <c r="CY297" s="1233"/>
      <c r="CZ297" s="1233"/>
      <c r="DA297" s="1233"/>
      <c r="DB297" s="1233"/>
      <c r="DC297" s="1233"/>
      <c r="DD297" s="1233"/>
      <c r="DE297" s="1233"/>
      <c r="DF297" s="1233"/>
      <c r="DG297" s="1233"/>
      <c r="DH297" s="1233"/>
      <c r="DI297" s="1233"/>
      <c r="DJ297" s="1233"/>
      <c r="DK297" s="1233"/>
      <c r="DL297" s="492"/>
      <c r="DM297" s="715"/>
      <c r="DN297" s="716"/>
      <c r="DO297" s="1769"/>
      <c r="DP297" s="1769"/>
      <c r="DQ297" s="1769"/>
      <c r="DR297" s="716"/>
      <c r="DS297" s="716"/>
      <c r="DT297" s="716"/>
      <c r="DU297" s="731"/>
      <c r="DV297" s="731"/>
      <c r="DW297" s="731"/>
      <c r="DX297" s="731"/>
      <c r="DY297" s="731"/>
      <c r="DZ297" s="731"/>
      <c r="EA297" s="731"/>
      <c r="EB297" s="731"/>
      <c r="EC297" s="731"/>
      <c r="ED297" s="731"/>
      <c r="EE297" s="731"/>
      <c r="EF297" s="731"/>
      <c r="EG297" s="731"/>
      <c r="EH297" s="731"/>
      <c r="EI297" s="731"/>
      <c r="EJ297" s="731"/>
      <c r="EK297" s="731"/>
      <c r="EL297" s="716"/>
      <c r="EM297" s="716"/>
      <c r="EN297" s="488"/>
      <c r="EO297" s="488"/>
      <c r="EP297" s="490"/>
      <c r="EQ297" s="488"/>
      <c r="ER297" s="488"/>
      <c r="ES297" s="488"/>
      <c r="ET297" s="488"/>
      <c r="EU297" s="732"/>
      <c r="EV297" s="732"/>
      <c r="EW297" s="732"/>
      <c r="EX297" s="732"/>
      <c r="EY297" s="732"/>
      <c r="EZ297" s="732"/>
      <c r="FA297" s="732"/>
      <c r="FB297" s="732"/>
      <c r="FC297" s="732"/>
      <c r="FD297" s="732"/>
    </row>
    <row r="298" spans="4:160" s="491" customFormat="1" ht="45" hidden="1" customHeight="1">
      <c r="D298" s="1165" t="s">
        <v>236</v>
      </c>
      <c r="E298" s="1234"/>
      <c r="F298" s="1235"/>
      <c r="G298" s="1235"/>
      <c r="H298" s="1799"/>
      <c r="I298" s="1800"/>
      <c r="J298" s="1801"/>
      <c r="K298" s="1802"/>
      <c r="L298" s="1236">
        <f>COUNTIF(L276:L295,"△")</f>
        <v>0</v>
      </c>
      <c r="M298" s="1237">
        <f>COUNTIF(M276:M295,"△")</f>
        <v>0</v>
      </c>
      <c r="N298" s="1237">
        <f t="shared" ref="N298:P298" si="197">COUNTIF(N276:N295,"△")</f>
        <v>0</v>
      </c>
      <c r="O298" s="1237">
        <f t="shared" si="197"/>
        <v>0</v>
      </c>
      <c r="P298" s="1237">
        <f t="shared" si="197"/>
        <v>0</v>
      </c>
      <c r="Q298" s="1793"/>
      <c r="R298" s="1794"/>
      <c r="S298" s="1795"/>
      <c r="T298" s="1233"/>
      <c r="U298" s="1165" t="s">
        <v>236</v>
      </c>
      <c r="V298" s="1236">
        <f>COUNTIF(V276:V295,"△")</f>
        <v>0</v>
      </c>
      <c r="W298" s="1237">
        <f>COUNTIF(W276:W295,"△")</f>
        <v>0</v>
      </c>
      <c r="X298" s="1237">
        <f t="shared" ref="X298:Z298" si="198">COUNTIF(X276:X295,"△")</f>
        <v>0</v>
      </c>
      <c r="Y298" s="1237">
        <f t="shared" si="198"/>
        <v>0</v>
      </c>
      <c r="Z298" s="1237">
        <f t="shared" si="198"/>
        <v>0</v>
      </c>
      <c r="AA298" s="1233"/>
      <c r="AB298" s="1233"/>
      <c r="AC298" s="1233"/>
      <c r="AD298" s="1233"/>
      <c r="AE298" s="1233"/>
      <c r="AF298" s="1233"/>
      <c r="AG298" s="1233"/>
      <c r="AH298" s="1233"/>
      <c r="AI298" s="1233"/>
      <c r="AJ298" s="1233"/>
      <c r="AK298" s="1233"/>
      <c r="AL298" s="1233"/>
      <c r="AM298" s="1233"/>
      <c r="AN298" s="1233"/>
      <c r="AO298" s="1233"/>
      <c r="AP298" s="1233"/>
      <c r="AQ298" s="1233"/>
      <c r="AR298" s="1233"/>
      <c r="AS298" s="1233"/>
      <c r="AT298" s="1233"/>
      <c r="AU298" s="1233"/>
      <c r="AV298" s="1233"/>
      <c r="AW298" s="1233"/>
      <c r="AX298" s="1233"/>
      <c r="AY298" s="1233"/>
      <c r="AZ298" s="1233"/>
      <c r="BA298" s="1233"/>
      <c r="BB298" s="1233"/>
      <c r="BC298" s="1233"/>
      <c r="BD298" s="1233"/>
      <c r="BE298" s="1233"/>
      <c r="BF298" s="1233"/>
      <c r="BG298" s="1233"/>
      <c r="BH298" s="1233"/>
      <c r="BI298" s="1233"/>
      <c r="BJ298" s="1233"/>
      <c r="BK298" s="1233"/>
      <c r="BL298" s="1233"/>
      <c r="BM298" s="1233"/>
      <c r="BN298" s="1233"/>
      <c r="BO298" s="1233"/>
      <c r="BP298" s="1233"/>
      <c r="BQ298" s="1233"/>
      <c r="BR298" s="1233"/>
      <c r="BS298" s="1233"/>
      <c r="BT298" s="1233"/>
      <c r="BU298" s="1233"/>
      <c r="BV298" s="1233"/>
      <c r="BW298" s="1233"/>
      <c r="BX298" s="1233"/>
      <c r="BY298" s="1233"/>
      <c r="BZ298" s="1233"/>
      <c r="CA298" s="1233"/>
      <c r="CB298" s="1233"/>
      <c r="CC298" s="1233"/>
      <c r="CD298" s="1233"/>
      <c r="CE298" s="1233"/>
      <c r="CF298" s="1233"/>
      <c r="CG298" s="1233"/>
      <c r="CH298" s="1233"/>
      <c r="CI298" s="1233"/>
      <c r="CJ298" s="1233"/>
      <c r="CK298" s="1233"/>
      <c r="CL298" s="1233"/>
      <c r="CM298" s="1233"/>
      <c r="CN298" s="1233"/>
      <c r="CO298" s="1233"/>
      <c r="CP298" s="1233"/>
      <c r="CQ298" s="1233"/>
      <c r="CR298" s="1233"/>
      <c r="CS298" s="1233"/>
      <c r="CT298" s="1233"/>
      <c r="CU298" s="1233"/>
      <c r="CV298" s="1233"/>
      <c r="CW298" s="1233"/>
      <c r="CX298" s="1233"/>
      <c r="CY298" s="1233"/>
      <c r="CZ298" s="1233"/>
      <c r="DA298" s="1233"/>
      <c r="DB298" s="1233"/>
      <c r="DC298" s="1233"/>
      <c r="DD298" s="1233"/>
      <c r="DE298" s="1233"/>
      <c r="DF298" s="1233"/>
      <c r="DG298" s="1233"/>
      <c r="DH298" s="1233"/>
      <c r="DI298" s="1233"/>
      <c r="DJ298" s="1233"/>
      <c r="DK298" s="1233"/>
      <c r="DL298" s="492"/>
      <c r="DM298" s="720"/>
      <c r="DN298" s="489"/>
      <c r="DO298" s="716"/>
      <c r="DP298" s="492"/>
      <c r="DQ298" s="492"/>
      <c r="DR298" s="492"/>
      <c r="DS298" s="492"/>
      <c r="DT298" s="492"/>
      <c r="DU298" s="761"/>
      <c r="DV298" s="761"/>
      <c r="DW298" s="761"/>
      <c r="DX298" s="761"/>
      <c r="DY298" s="761"/>
      <c r="DZ298" s="761"/>
      <c r="EA298" s="761"/>
      <c r="EB298" s="761"/>
      <c r="EC298" s="761"/>
      <c r="ED298" s="761"/>
      <c r="EE298" s="761"/>
      <c r="EF298" s="761"/>
      <c r="EG298" s="761"/>
      <c r="EH298" s="761"/>
      <c r="EI298" s="761"/>
      <c r="EJ298" s="761"/>
      <c r="EK298" s="761"/>
      <c r="EL298" s="492"/>
      <c r="EM298" s="492"/>
      <c r="EN298" s="725"/>
      <c r="EO298" s="725"/>
      <c r="EP298" s="726"/>
      <c r="EQ298" s="725"/>
      <c r="ER298" s="725"/>
      <c r="ES298" s="725"/>
      <c r="ET298" s="725"/>
      <c r="EU298" s="727"/>
      <c r="EV298" s="727"/>
      <c r="EW298" s="727"/>
      <c r="EX298" s="727"/>
      <c r="EY298" s="727"/>
      <c r="EZ298" s="727"/>
      <c r="FA298" s="727"/>
      <c r="FB298" s="727"/>
      <c r="FC298" s="727"/>
      <c r="FD298" s="727"/>
    </row>
    <row r="299" spans="4:160" ht="45" hidden="1" customHeight="1">
      <c r="E299" s="732"/>
      <c r="F299" s="732"/>
      <c r="G299" s="732"/>
      <c r="H299" s="732"/>
      <c r="I299" s="732"/>
      <c r="J299" s="732"/>
      <c r="K299" s="732"/>
      <c r="L299" s="732"/>
      <c r="M299" s="732"/>
      <c r="N299" s="732"/>
      <c r="O299" s="732"/>
      <c r="P299" s="732"/>
      <c r="T299" s="732"/>
      <c r="V299" s="732"/>
      <c r="W299" s="732"/>
      <c r="X299" s="732"/>
      <c r="Y299" s="732"/>
      <c r="Z299" s="732"/>
      <c r="AA299" s="732"/>
      <c r="AB299" s="732"/>
      <c r="AC299" s="732"/>
      <c r="AD299" s="732"/>
      <c r="AE299" s="732"/>
      <c r="AF299" s="732"/>
      <c r="AG299" s="732"/>
      <c r="AH299" s="732"/>
      <c r="AI299" s="732"/>
      <c r="AJ299" s="732"/>
      <c r="AK299" s="732"/>
      <c r="AL299" s="732"/>
      <c r="AM299" s="732"/>
      <c r="AN299" s="732"/>
      <c r="AO299" s="732"/>
      <c r="AP299" s="732"/>
      <c r="AQ299" s="732"/>
      <c r="AR299" s="732"/>
      <c r="AS299" s="732"/>
      <c r="AT299" s="732"/>
      <c r="AU299" s="732"/>
      <c r="AV299" s="732"/>
      <c r="AW299" s="732"/>
      <c r="AX299" s="732"/>
      <c r="AY299" s="732"/>
      <c r="AZ299" s="732"/>
      <c r="BA299" s="732"/>
      <c r="BB299" s="732"/>
      <c r="BC299" s="732"/>
      <c r="BD299" s="732"/>
      <c r="BE299" s="732"/>
      <c r="BF299" s="732"/>
      <c r="BG299" s="732"/>
      <c r="BH299" s="732"/>
      <c r="BI299" s="732"/>
      <c r="BJ299" s="732"/>
      <c r="BK299" s="732"/>
      <c r="BL299" s="732"/>
      <c r="BM299" s="732"/>
      <c r="BN299" s="732"/>
      <c r="BO299" s="732"/>
      <c r="BP299" s="732"/>
      <c r="BQ299" s="732"/>
      <c r="BR299" s="732"/>
      <c r="BS299" s="732"/>
      <c r="BT299" s="732"/>
      <c r="BU299" s="732"/>
      <c r="BV299" s="732"/>
      <c r="BW299" s="732"/>
      <c r="BX299" s="732"/>
      <c r="BY299" s="732"/>
      <c r="BZ299" s="732"/>
      <c r="CA299" s="732"/>
      <c r="CB299" s="732"/>
      <c r="CC299" s="732"/>
      <c r="CD299" s="732"/>
      <c r="CE299" s="732"/>
      <c r="CF299" s="732"/>
      <c r="CG299" s="732"/>
      <c r="CH299" s="732"/>
      <c r="CI299" s="732"/>
      <c r="CJ299" s="732"/>
      <c r="CK299" s="732"/>
      <c r="CL299" s="732"/>
      <c r="CM299" s="732"/>
      <c r="CN299" s="732"/>
      <c r="CO299" s="732"/>
      <c r="CP299" s="732"/>
      <c r="CQ299" s="732"/>
      <c r="CR299" s="732"/>
      <c r="CS299" s="732"/>
      <c r="CT299" s="732"/>
      <c r="CU299" s="732"/>
      <c r="CV299" s="732"/>
      <c r="CW299" s="732"/>
      <c r="CX299" s="732"/>
      <c r="CY299" s="732"/>
      <c r="CZ299" s="732"/>
      <c r="DA299" s="732"/>
      <c r="DB299" s="732"/>
      <c r="DC299" s="732"/>
      <c r="DD299" s="732"/>
      <c r="DE299" s="732"/>
      <c r="DF299" s="732"/>
      <c r="DG299" s="732"/>
      <c r="DH299" s="732"/>
      <c r="DI299" s="732"/>
      <c r="DJ299" s="732"/>
      <c r="DK299" s="732"/>
      <c r="DL299" s="732"/>
      <c r="DM299" s="715"/>
      <c r="DN299" s="488"/>
      <c r="DO299" s="490"/>
      <c r="DP299" s="490"/>
      <c r="DQ299" s="490"/>
      <c r="DR299" s="490"/>
      <c r="DS299" s="490"/>
      <c r="DT299" s="490"/>
      <c r="DU299" s="488"/>
      <c r="DV299" s="488"/>
      <c r="DW299" s="488"/>
      <c r="DX299" s="488"/>
      <c r="DY299" s="488"/>
      <c r="DZ299" s="488"/>
      <c r="EA299" s="488"/>
      <c r="EB299" s="488"/>
      <c r="EC299" s="488"/>
      <c r="ED299" s="488"/>
      <c r="EE299" s="488"/>
      <c r="EF299" s="488"/>
      <c r="EG299" s="488"/>
      <c r="EH299" s="488"/>
      <c r="EI299" s="488"/>
      <c r="EJ299" s="488"/>
      <c r="EK299" s="488"/>
      <c r="EL299" s="488"/>
      <c r="EM299" s="488"/>
      <c r="EN299" s="488"/>
      <c r="EO299" s="488"/>
      <c r="EP299" s="490"/>
      <c r="EQ299" s="488"/>
      <c r="ER299" s="488"/>
      <c r="ES299" s="488"/>
      <c r="ET299" s="488"/>
      <c r="EU299" s="732"/>
      <c r="EV299" s="732"/>
      <c r="EW299" s="732"/>
      <c r="EX299" s="732"/>
      <c r="EY299" s="732"/>
      <c r="EZ299" s="732"/>
      <c r="FA299" s="732"/>
      <c r="FB299" s="732"/>
      <c r="FC299" s="732"/>
      <c r="FD299" s="732"/>
    </row>
    <row r="300" spans="4:160" ht="21" customHeight="1">
      <c r="E300" s="732"/>
      <c r="F300" s="732"/>
      <c r="G300" s="732"/>
      <c r="H300" s="732"/>
      <c r="I300" s="732"/>
      <c r="J300" s="732"/>
      <c r="K300" s="732"/>
      <c r="L300" s="732"/>
      <c r="M300" s="732"/>
      <c r="N300" s="732"/>
      <c r="O300" s="732"/>
      <c r="P300" s="732"/>
      <c r="T300" s="732"/>
      <c r="V300" s="732"/>
      <c r="W300" s="732"/>
      <c r="X300" s="732"/>
      <c r="Y300" s="732"/>
      <c r="Z300" s="732"/>
      <c r="AA300" s="732"/>
      <c r="AB300" s="732"/>
      <c r="AC300" s="732"/>
      <c r="AD300" s="732"/>
      <c r="AE300" s="732"/>
      <c r="AF300" s="732"/>
      <c r="AG300" s="732"/>
      <c r="AH300" s="732"/>
      <c r="AI300" s="732"/>
      <c r="AJ300" s="732"/>
      <c r="AK300" s="732"/>
      <c r="AL300" s="732"/>
      <c r="AM300" s="732"/>
      <c r="AN300" s="732"/>
      <c r="AO300" s="732"/>
      <c r="AP300" s="732"/>
      <c r="AQ300" s="732"/>
      <c r="AR300" s="732"/>
      <c r="AS300" s="732"/>
      <c r="AT300" s="732"/>
      <c r="AU300" s="732"/>
      <c r="AV300" s="732"/>
      <c r="AW300" s="732"/>
      <c r="AX300" s="732"/>
      <c r="AY300" s="732"/>
      <c r="AZ300" s="732"/>
      <c r="BA300" s="732"/>
      <c r="BB300" s="732"/>
      <c r="BC300" s="732"/>
      <c r="BD300" s="732"/>
      <c r="BE300" s="732"/>
      <c r="BF300" s="732"/>
      <c r="BG300" s="732"/>
      <c r="BH300" s="732"/>
      <c r="BI300" s="732"/>
      <c r="BJ300" s="732"/>
      <c r="BK300" s="732"/>
      <c r="BL300" s="732"/>
      <c r="BM300" s="732"/>
      <c r="BN300" s="732"/>
      <c r="BO300" s="732"/>
      <c r="BP300" s="732"/>
      <c r="BQ300" s="732"/>
      <c r="BR300" s="732"/>
      <c r="BS300" s="732"/>
      <c r="BT300" s="732"/>
      <c r="BU300" s="732"/>
      <c r="BV300" s="732"/>
      <c r="BW300" s="732"/>
      <c r="BX300" s="732"/>
      <c r="BY300" s="732"/>
      <c r="BZ300" s="732"/>
      <c r="CA300" s="732"/>
      <c r="CB300" s="732"/>
      <c r="CC300" s="732"/>
      <c r="CD300" s="732"/>
      <c r="CE300" s="732"/>
      <c r="CF300" s="732"/>
      <c r="CG300" s="732"/>
      <c r="CH300" s="732"/>
      <c r="CI300" s="732"/>
      <c r="CJ300" s="732"/>
      <c r="CK300" s="732"/>
      <c r="CL300" s="732"/>
      <c r="CM300" s="732"/>
      <c r="CN300" s="732"/>
      <c r="CO300" s="732"/>
      <c r="CP300" s="732"/>
      <c r="CQ300" s="732"/>
      <c r="CR300" s="732"/>
      <c r="CS300" s="732"/>
      <c r="CT300" s="732"/>
      <c r="CU300" s="732"/>
      <c r="CV300" s="732"/>
      <c r="CW300" s="732"/>
      <c r="CX300" s="732"/>
      <c r="CY300" s="732"/>
      <c r="CZ300" s="732"/>
      <c r="DA300" s="732"/>
      <c r="DB300" s="732"/>
      <c r="DC300" s="732"/>
      <c r="DD300" s="732"/>
      <c r="DE300" s="732"/>
      <c r="DF300" s="732"/>
      <c r="DG300" s="732"/>
      <c r="DH300" s="732"/>
      <c r="DI300" s="732"/>
      <c r="DJ300" s="732"/>
      <c r="DK300" s="732"/>
      <c r="DL300" s="732"/>
      <c r="DM300" s="715"/>
      <c r="DN300" s="488"/>
      <c r="DO300" s="490"/>
      <c r="DP300" s="490"/>
      <c r="DQ300" s="490"/>
      <c r="DR300" s="490"/>
      <c r="DS300" s="490"/>
      <c r="DT300" s="490"/>
      <c r="DU300" s="488"/>
      <c r="DV300" s="488"/>
      <c r="DW300" s="488"/>
      <c r="DX300" s="488"/>
      <c r="DY300" s="488"/>
      <c r="DZ300" s="488"/>
      <c r="EA300" s="488"/>
      <c r="EB300" s="488"/>
      <c r="EC300" s="488"/>
      <c r="ED300" s="488"/>
      <c r="EE300" s="488"/>
      <c r="EF300" s="488"/>
      <c r="EG300" s="488"/>
      <c r="EH300" s="488"/>
      <c r="EI300" s="488"/>
      <c r="EJ300" s="488"/>
      <c r="EK300" s="488"/>
      <c r="EL300" s="488"/>
      <c r="EM300" s="488"/>
      <c r="EN300" s="488"/>
      <c r="EO300" s="488"/>
      <c r="EP300" s="490"/>
      <c r="EQ300" s="488"/>
      <c r="ER300" s="488"/>
      <c r="ES300" s="488"/>
      <c r="ET300" s="488"/>
      <c r="EU300" s="732"/>
      <c r="EV300" s="732"/>
      <c r="EW300" s="732"/>
      <c r="EX300" s="732"/>
      <c r="EY300" s="732"/>
      <c r="EZ300" s="732"/>
      <c r="FA300" s="732"/>
      <c r="FB300" s="732"/>
      <c r="FC300" s="732"/>
      <c r="FD300" s="732"/>
    </row>
    <row r="301" spans="4:160" ht="21" customHeight="1">
      <c r="E301" s="732"/>
      <c r="F301" s="732"/>
      <c r="G301" s="732"/>
      <c r="H301" s="732"/>
      <c r="I301" s="732"/>
      <c r="J301" s="732"/>
      <c r="K301" s="732"/>
      <c r="L301" s="732"/>
      <c r="M301" s="732"/>
      <c r="N301" s="732"/>
      <c r="O301" s="732"/>
      <c r="P301" s="732"/>
      <c r="T301" s="732"/>
      <c r="V301" s="732"/>
      <c r="W301" s="732"/>
      <c r="X301" s="732"/>
      <c r="Y301" s="732"/>
      <c r="Z301" s="732"/>
      <c r="AA301" s="732"/>
      <c r="AB301" s="732"/>
      <c r="AC301" s="732"/>
      <c r="AD301" s="732"/>
      <c r="AE301" s="732"/>
      <c r="AF301" s="732"/>
      <c r="AG301" s="732"/>
      <c r="AH301" s="732"/>
      <c r="AI301" s="732"/>
      <c r="AJ301" s="732"/>
      <c r="AK301" s="732"/>
      <c r="AL301" s="732"/>
      <c r="AM301" s="732"/>
      <c r="AN301" s="732"/>
      <c r="AO301" s="732"/>
      <c r="AP301" s="732"/>
      <c r="AQ301" s="732"/>
      <c r="AR301" s="732"/>
      <c r="AS301" s="732"/>
      <c r="AT301" s="732"/>
      <c r="AU301" s="732"/>
      <c r="AV301" s="732"/>
      <c r="AW301" s="732"/>
      <c r="AX301" s="732"/>
      <c r="AY301" s="732"/>
      <c r="AZ301" s="732"/>
      <c r="BA301" s="732"/>
      <c r="BB301" s="732"/>
      <c r="BC301" s="732"/>
      <c r="BD301" s="732"/>
      <c r="BE301" s="732"/>
      <c r="BF301" s="732"/>
      <c r="BG301" s="732"/>
      <c r="BH301" s="732"/>
      <c r="BI301" s="732"/>
      <c r="BJ301" s="732"/>
      <c r="BK301" s="732"/>
      <c r="BL301" s="732"/>
      <c r="BM301" s="732"/>
      <c r="BN301" s="732"/>
      <c r="BO301" s="732"/>
      <c r="BP301" s="732"/>
      <c r="BQ301" s="732"/>
      <c r="BR301" s="732"/>
      <c r="BS301" s="732"/>
      <c r="BT301" s="732"/>
      <c r="BU301" s="732"/>
      <c r="BV301" s="732"/>
      <c r="BW301" s="732"/>
      <c r="BX301" s="732"/>
      <c r="BY301" s="732"/>
      <c r="BZ301" s="732"/>
      <c r="CA301" s="732"/>
      <c r="CB301" s="732"/>
      <c r="CC301" s="732"/>
      <c r="CD301" s="732"/>
      <c r="CE301" s="732"/>
      <c r="CF301" s="732"/>
      <c r="CG301" s="732"/>
      <c r="CH301" s="732"/>
      <c r="CI301" s="732"/>
      <c r="CJ301" s="732"/>
      <c r="CK301" s="732"/>
      <c r="CL301" s="732"/>
      <c r="CM301" s="732"/>
      <c r="CN301" s="732"/>
      <c r="CO301" s="732"/>
      <c r="CP301" s="732"/>
      <c r="CQ301" s="732"/>
      <c r="CR301" s="732"/>
      <c r="CS301" s="732"/>
      <c r="CT301" s="732"/>
      <c r="CU301" s="732"/>
      <c r="CV301" s="732"/>
      <c r="CW301" s="732"/>
      <c r="CX301" s="732"/>
      <c r="CY301" s="732"/>
      <c r="CZ301" s="732"/>
      <c r="DA301" s="732"/>
      <c r="DB301" s="732"/>
      <c r="DC301" s="732"/>
      <c r="DD301" s="732"/>
      <c r="DE301" s="732"/>
      <c r="DF301" s="732"/>
      <c r="DG301" s="732"/>
      <c r="DH301" s="732"/>
      <c r="DI301" s="732"/>
      <c r="DJ301" s="732"/>
      <c r="DK301" s="732"/>
      <c r="DL301" s="732"/>
      <c r="DM301" s="715"/>
      <c r="DN301" s="488"/>
      <c r="DO301" s="490"/>
      <c r="DP301" s="490"/>
      <c r="DQ301" s="490"/>
      <c r="DR301" s="490"/>
      <c r="DS301" s="490"/>
      <c r="DT301" s="490"/>
      <c r="DU301" s="488"/>
      <c r="DV301" s="488"/>
      <c r="DW301" s="488"/>
      <c r="DX301" s="488"/>
      <c r="DY301" s="488"/>
      <c r="DZ301" s="488"/>
      <c r="EA301" s="488"/>
      <c r="EB301" s="488"/>
      <c r="EC301" s="488"/>
      <c r="ED301" s="488"/>
      <c r="EE301" s="488"/>
      <c r="EF301" s="488"/>
      <c r="EG301" s="488"/>
      <c r="EH301" s="488"/>
      <c r="EI301" s="488"/>
      <c r="EJ301" s="488"/>
      <c r="EK301" s="488"/>
      <c r="EL301" s="488"/>
      <c r="EM301" s="488"/>
      <c r="EN301" s="488"/>
      <c r="EO301" s="488"/>
      <c r="EP301" s="490"/>
      <c r="EQ301" s="488"/>
      <c r="ER301" s="488"/>
      <c r="ES301" s="488"/>
      <c r="ET301" s="488"/>
      <c r="EU301" s="732"/>
      <c r="EV301" s="732"/>
      <c r="EW301" s="732"/>
      <c r="EX301" s="732"/>
      <c r="EY301" s="732"/>
      <c r="EZ301" s="732"/>
      <c r="FA301" s="732"/>
      <c r="FB301" s="732"/>
      <c r="FC301" s="732"/>
      <c r="FD301" s="732"/>
    </row>
    <row r="302" spans="4:160" ht="21" customHeight="1">
      <c r="E302" s="732"/>
      <c r="F302" s="732"/>
      <c r="G302" s="732"/>
      <c r="H302" s="732"/>
      <c r="I302" s="732"/>
      <c r="J302" s="732"/>
      <c r="K302" s="732"/>
      <c r="L302" s="732"/>
      <c r="M302" s="732"/>
      <c r="N302" s="732"/>
      <c r="O302" s="732"/>
      <c r="P302" s="732"/>
      <c r="T302" s="732"/>
      <c r="V302" s="732"/>
      <c r="W302" s="732"/>
      <c r="X302" s="732"/>
      <c r="Y302" s="732"/>
      <c r="Z302" s="732"/>
      <c r="AA302" s="732"/>
      <c r="AB302" s="732"/>
      <c r="AC302" s="732"/>
      <c r="AD302" s="732"/>
      <c r="AE302" s="732"/>
      <c r="AF302" s="732"/>
      <c r="AG302" s="732"/>
      <c r="AH302" s="732"/>
      <c r="AI302" s="732"/>
      <c r="AJ302" s="732"/>
      <c r="AK302" s="732"/>
      <c r="AL302" s="732"/>
      <c r="AM302" s="732"/>
      <c r="AN302" s="732"/>
      <c r="AO302" s="732"/>
      <c r="AP302" s="732"/>
      <c r="AQ302" s="732"/>
      <c r="AR302" s="732"/>
      <c r="AS302" s="732"/>
      <c r="AT302" s="732"/>
      <c r="AU302" s="732"/>
      <c r="AV302" s="732"/>
      <c r="AW302" s="732"/>
      <c r="AX302" s="732"/>
      <c r="AY302" s="732"/>
      <c r="AZ302" s="732"/>
      <c r="BA302" s="732"/>
      <c r="BB302" s="732"/>
      <c r="BC302" s="732"/>
      <c r="BD302" s="732"/>
      <c r="BE302" s="732"/>
      <c r="BF302" s="732"/>
      <c r="BG302" s="732"/>
      <c r="BH302" s="732"/>
      <c r="BI302" s="732"/>
      <c r="BJ302" s="732"/>
      <c r="BK302" s="732"/>
      <c r="BL302" s="732"/>
      <c r="BM302" s="732"/>
      <c r="BN302" s="732"/>
      <c r="BO302" s="732"/>
      <c r="BP302" s="732"/>
      <c r="BQ302" s="732"/>
      <c r="BR302" s="732"/>
      <c r="BS302" s="732"/>
      <c r="BT302" s="732"/>
      <c r="BU302" s="732"/>
      <c r="BV302" s="732"/>
      <c r="BW302" s="732"/>
      <c r="BX302" s="732"/>
      <c r="BY302" s="732"/>
      <c r="BZ302" s="732"/>
      <c r="CA302" s="732"/>
      <c r="CB302" s="732"/>
      <c r="CC302" s="732"/>
      <c r="CD302" s="732"/>
      <c r="CE302" s="732"/>
      <c r="CF302" s="732"/>
      <c r="CG302" s="732"/>
      <c r="CH302" s="732"/>
      <c r="CI302" s="732"/>
      <c r="CJ302" s="732"/>
      <c r="CK302" s="732"/>
      <c r="CL302" s="732"/>
      <c r="CM302" s="732"/>
      <c r="CN302" s="732"/>
      <c r="CO302" s="732"/>
      <c r="CP302" s="732"/>
      <c r="CQ302" s="732"/>
      <c r="CR302" s="732"/>
      <c r="CS302" s="732"/>
      <c r="CT302" s="732"/>
      <c r="CU302" s="732"/>
      <c r="CV302" s="732"/>
      <c r="CW302" s="732"/>
      <c r="CX302" s="732"/>
      <c r="CY302" s="732"/>
      <c r="CZ302" s="732"/>
      <c r="DA302" s="732"/>
      <c r="DB302" s="732"/>
      <c r="DC302" s="732"/>
      <c r="DD302" s="732"/>
      <c r="DE302" s="732"/>
      <c r="DF302" s="732"/>
      <c r="DG302" s="732"/>
      <c r="DH302" s="732"/>
      <c r="DI302" s="732"/>
      <c r="DJ302" s="732"/>
      <c r="DK302" s="732"/>
      <c r="DL302" s="732"/>
      <c r="DM302" s="715"/>
      <c r="DN302" s="488"/>
      <c r="DO302" s="490"/>
      <c r="DP302" s="490"/>
      <c r="DQ302" s="490"/>
      <c r="DR302" s="490"/>
      <c r="DS302" s="490"/>
      <c r="DT302" s="490"/>
      <c r="DU302" s="488"/>
      <c r="DV302" s="488"/>
      <c r="DW302" s="488"/>
      <c r="DX302" s="488"/>
      <c r="DY302" s="488"/>
      <c r="DZ302" s="488"/>
      <c r="EA302" s="488"/>
      <c r="EB302" s="488"/>
      <c r="EC302" s="488"/>
      <c r="ED302" s="488"/>
      <c r="EE302" s="488"/>
      <c r="EF302" s="488"/>
      <c r="EG302" s="488"/>
      <c r="EH302" s="488"/>
      <c r="EI302" s="488"/>
      <c r="EJ302" s="488"/>
      <c r="EK302" s="488"/>
      <c r="EL302" s="488"/>
      <c r="EM302" s="488"/>
      <c r="EN302" s="488"/>
      <c r="EO302" s="488"/>
      <c r="EP302" s="490"/>
      <c r="EQ302" s="488"/>
      <c r="ER302" s="488"/>
      <c r="ES302" s="488"/>
      <c r="ET302" s="488"/>
      <c r="EU302" s="732"/>
      <c r="EV302" s="732"/>
      <c r="EW302" s="732"/>
      <c r="EX302" s="732"/>
      <c r="EY302" s="732"/>
      <c r="EZ302" s="732"/>
      <c r="FA302" s="732"/>
      <c r="FB302" s="732"/>
      <c r="FC302" s="732"/>
      <c r="FD302" s="732"/>
    </row>
    <row r="303" spans="4:160" ht="21" customHeight="1">
      <c r="E303" s="732"/>
      <c r="F303" s="732"/>
      <c r="G303" s="732"/>
      <c r="H303" s="732"/>
      <c r="I303" s="732"/>
      <c r="J303" s="732"/>
      <c r="K303" s="732"/>
      <c r="L303" s="732"/>
      <c r="M303" s="732"/>
      <c r="N303" s="732"/>
      <c r="O303" s="732"/>
      <c r="P303" s="732"/>
      <c r="T303" s="732"/>
      <c r="V303" s="732"/>
      <c r="W303" s="732"/>
      <c r="X303" s="732"/>
      <c r="Y303" s="732"/>
      <c r="Z303" s="732"/>
      <c r="AA303" s="732"/>
      <c r="AB303" s="732"/>
      <c r="AC303" s="732"/>
      <c r="AD303" s="732"/>
      <c r="AE303" s="732"/>
      <c r="AF303" s="732"/>
      <c r="AG303" s="732"/>
      <c r="AH303" s="732"/>
      <c r="AI303" s="732"/>
      <c r="AJ303" s="732"/>
      <c r="AK303" s="732"/>
      <c r="AL303" s="732"/>
      <c r="AM303" s="732"/>
      <c r="AN303" s="732"/>
      <c r="AO303" s="732"/>
      <c r="AP303" s="732"/>
      <c r="AQ303" s="732"/>
      <c r="AR303" s="732"/>
      <c r="AS303" s="732"/>
      <c r="AT303" s="732"/>
      <c r="AU303" s="732"/>
      <c r="AV303" s="732"/>
      <c r="AW303" s="732"/>
      <c r="AX303" s="732"/>
      <c r="AY303" s="732"/>
      <c r="AZ303" s="732"/>
      <c r="BA303" s="732"/>
      <c r="BB303" s="732"/>
      <c r="BC303" s="732"/>
      <c r="BD303" s="732"/>
      <c r="BE303" s="732"/>
      <c r="BF303" s="732"/>
      <c r="BG303" s="732"/>
      <c r="BH303" s="732"/>
      <c r="BI303" s="732"/>
      <c r="BJ303" s="732"/>
      <c r="BK303" s="732"/>
      <c r="BL303" s="732"/>
      <c r="BM303" s="732"/>
      <c r="BN303" s="732"/>
      <c r="BO303" s="732"/>
      <c r="BP303" s="732"/>
      <c r="BQ303" s="732"/>
      <c r="BR303" s="732"/>
      <c r="BS303" s="732"/>
      <c r="BT303" s="732"/>
      <c r="BU303" s="732"/>
      <c r="BV303" s="732"/>
      <c r="BW303" s="732"/>
      <c r="BX303" s="732"/>
      <c r="BY303" s="732"/>
      <c r="BZ303" s="732"/>
      <c r="CA303" s="732"/>
      <c r="CB303" s="732"/>
      <c r="CC303" s="732"/>
      <c r="CD303" s="732"/>
      <c r="CE303" s="732"/>
      <c r="CF303" s="732"/>
      <c r="CG303" s="732"/>
      <c r="CH303" s="732"/>
      <c r="CI303" s="732"/>
      <c r="CJ303" s="732"/>
      <c r="CK303" s="732"/>
      <c r="CL303" s="732"/>
      <c r="CM303" s="732"/>
      <c r="CN303" s="732"/>
      <c r="CO303" s="732"/>
      <c r="CP303" s="732"/>
      <c r="CQ303" s="732"/>
      <c r="CR303" s="732"/>
      <c r="CS303" s="732"/>
      <c r="CT303" s="732"/>
      <c r="CU303" s="732"/>
      <c r="CV303" s="732"/>
      <c r="CW303" s="732"/>
      <c r="CX303" s="732"/>
      <c r="CY303" s="732"/>
      <c r="CZ303" s="732"/>
      <c r="DA303" s="732"/>
      <c r="DB303" s="732"/>
      <c r="DC303" s="732"/>
      <c r="DD303" s="732"/>
      <c r="DE303" s="732"/>
      <c r="DF303" s="732"/>
      <c r="DG303" s="732"/>
      <c r="DH303" s="732"/>
      <c r="DI303" s="732"/>
      <c r="DJ303" s="732"/>
      <c r="DK303" s="732"/>
      <c r="DL303" s="732"/>
      <c r="DM303" s="715"/>
      <c r="DN303" s="488"/>
      <c r="DO303" s="490"/>
      <c r="DP303" s="490"/>
      <c r="DQ303" s="490"/>
      <c r="DR303" s="490"/>
      <c r="DS303" s="490"/>
      <c r="DT303" s="490"/>
      <c r="DU303" s="488"/>
      <c r="DV303" s="488"/>
      <c r="DW303" s="488"/>
      <c r="DX303" s="488"/>
      <c r="DY303" s="488"/>
      <c r="DZ303" s="488"/>
      <c r="EA303" s="488"/>
      <c r="EB303" s="488"/>
      <c r="EC303" s="488"/>
      <c r="ED303" s="488"/>
      <c r="EE303" s="488"/>
      <c r="EF303" s="488"/>
      <c r="EG303" s="488"/>
      <c r="EH303" s="488"/>
      <c r="EI303" s="488"/>
      <c r="EJ303" s="488"/>
      <c r="EK303" s="488"/>
      <c r="EL303" s="488"/>
      <c r="EM303" s="488"/>
      <c r="EN303" s="488"/>
      <c r="EO303" s="488"/>
      <c r="EP303" s="490"/>
      <c r="EQ303" s="488"/>
      <c r="ER303" s="488"/>
      <c r="ES303" s="488"/>
      <c r="ET303" s="488"/>
      <c r="EU303" s="732"/>
      <c r="EV303" s="732"/>
      <c r="EW303" s="732"/>
      <c r="EX303" s="732"/>
      <c r="EY303" s="732"/>
      <c r="EZ303" s="732"/>
      <c r="FA303" s="732"/>
      <c r="FB303" s="732"/>
      <c r="FC303" s="732"/>
      <c r="FD303" s="732"/>
    </row>
    <row r="304" spans="4:160" ht="21" customHeight="1">
      <c r="E304" s="732"/>
      <c r="F304" s="732"/>
      <c r="G304" s="732"/>
      <c r="H304" s="732"/>
      <c r="I304" s="732"/>
      <c r="J304" s="732"/>
      <c r="K304" s="732"/>
      <c r="L304" s="732"/>
      <c r="M304" s="732"/>
      <c r="N304" s="732"/>
      <c r="O304" s="732"/>
      <c r="P304" s="732"/>
      <c r="T304" s="732"/>
      <c r="V304" s="732"/>
      <c r="W304" s="732"/>
      <c r="X304" s="732"/>
      <c r="Y304" s="732"/>
      <c r="Z304" s="732"/>
      <c r="AA304" s="732"/>
      <c r="AB304" s="732"/>
      <c r="AC304" s="732"/>
      <c r="AD304" s="732"/>
      <c r="AE304" s="732"/>
      <c r="AF304" s="732"/>
      <c r="AG304" s="732"/>
      <c r="AH304" s="732"/>
      <c r="AI304" s="732"/>
      <c r="AJ304" s="732"/>
      <c r="AK304" s="732"/>
      <c r="AL304" s="732"/>
      <c r="AM304" s="732"/>
      <c r="AN304" s="732"/>
      <c r="AO304" s="732"/>
      <c r="AP304" s="732"/>
      <c r="AQ304" s="732"/>
      <c r="AR304" s="732"/>
      <c r="AS304" s="732"/>
      <c r="AT304" s="732"/>
      <c r="AU304" s="732"/>
      <c r="AV304" s="732"/>
      <c r="AW304" s="732"/>
      <c r="AX304" s="732"/>
      <c r="AY304" s="732"/>
      <c r="AZ304" s="732"/>
      <c r="BA304" s="732"/>
      <c r="BB304" s="732"/>
      <c r="BC304" s="732"/>
      <c r="BD304" s="732"/>
      <c r="BE304" s="732"/>
      <c r="BF304" s="732"/>
      <c r="BG304" s="732"/>
      <c r="BH304" s="732"/>
      <c r="BI304" s="732"/>
      <c r="BJ304" s="732"/>
      <c r="BK304" s="732"/>
      <c r="BL304" s="732"/>
      <c r="BM304" s="732"/>
      <c r="BN304" s="732"/>
      <c r="BO304" s="732"/>
      <c r="BP304" s="732"/>
      <c r="BQ304" s="732"/>
      <c r="BR304" s="732"/>
      <c r="BS304" s="732"/>
      <c r="BT304" s="732"/>
      <c r="BU304" s="732"/>
      <c r="BV304" s="732"/>
      <c r="BW304" s="732"/>
      <c r="BX304" s="732"/>
      <c r="BY304" s="732"/>
      <c r="BZ304" s="732"/>
      <c r="CA304" s="732"/>
      <c r="CB304" s="732"/>
      <c r="CC304" s="732"/>
      <c r="CD304" s="732"/>
      <c r="CE304" s="732"/>
      <c r="CF304" s="732"/>
      <c r="CG304" s="732"/>
      <c r="CH304" s="732"/>
      <c r="CI304" s="732"/>
      <c r="CJ304" s="732"/>
      <c r="CK304" s="732"/>
      <c r="CL304" s="732"/>
      <c r="CM304" s="732"/>
      <c r="CN304" s="732"/>
      <c r="CO304" s="732"/>
      <c r="CP304" s="732"/>
      <c r="CQ304" s="732"/>
      <c r="CR304" s="732"/>
      <c r="CS304" s="732"/>
      <c r="CT304" s="732"/>
      <c r="CU304" s="732"/>
      <c r="CV304" s="732"/>
      <c r="CW304" s="732"/>
      <c r="CX304" s="732"/>
      <c r="CY304" s="732"/>
      <c r="CZ304" s="732"/>
      <c r="DA304" s="732"/>
      <c r="DB304" s="732"/>
      <c r="DC304" s="732"/>
      <c r="DD304" s="732"/>
      <c r="DE304" s="732"/>
      <c r="DF304" s="732"/>
      <c r="DG304" s="732"/>
      <c r="DH304" s="732"/>
      <c r="DI304" s="732"/>
      <c r="DJ304" s="732"/>
      <c r="DK304" s="732"/>
      <c r="DL304" s="732"/>
      <c r="DM304" s="715"/>
      <c r="DN304" s="488"/>
      <c r="DO304" s="490"/>
      <c r="DP304" s="490"/>
      <c r="DQ304" s="490"/>
      <c r="DR304" s="490"/>
      <c r="DS304" s="490"/>
      <c r="DT304" s="490"/>
      <c r="DU304" s="488"/>
      <c r="DV304" s="488"/>
      <c r="DW304" s="488"/>
      <c r="DX304" s="488"/>
      <c r="DY304" s="488"/>
      <c r="DZ304" s="488"/>
      <c r="EA304" s="488"/>
      <c r="EB304" s="488"/>
      <c r="EC304" s="488"/>
      <c r="ED304" s="488"/>
      <c r="EE304" s="488"/>
      <c r="EF304" s="488"/>
      <c r="EG304" s="488"/>
      <c r="EH304" s="488"/>
      <c r="EI304" s="488"/>
      <c r="EJ304" s="488"/>
      <c r="EK304" s="488"/>
      <c r="EL304" s="488"/>
      <c r="EM304" s="488"/>
      <c r="EN304" s="488"/>
      <c r="EO304" s="488"/>
      <c r="EP304" s="490"/>
      <c r="EQ304" s="488"/>
      <c r="ER304" s="488"/>
      <c r="ES304" s="488"/>
      <c r="ET304" s="488"/>
      <c r="EU304" s="732"/>
      <c r="EV304" s="732"/>
      <c r="EW304" s="732"/>
      <c r="EX304" s="732"/>
      <c r="EY304" s="732"/>
      <c r="EZ304" s="732"/>
      <c r="FA304" s="732"/>
      <c r="FB304" s="732"/>
      <c r="FC304" s="732"/>
      <c r="FD304" s="732"/>
    </row>
  </sheetData>
  <sheetProtection selectLockedCells="1"/>
  <dataConsolidate/>
  <mergeCells count="693">
    <mergeCell ref="V247:Z247"/>
    <mergeCell ref="V274:Z274"/>
    <mergeCell ref="V21:X21"/>
    <mergeCell ref="V24:Z24"/>
    <mergeCell ref="V192:Z192"/>
    <mergeCell ref="U25:U26"/>
    <mergeCell ref="V52:Z52"/>
    <mergeCell ref="U109:U110"/>
    <mergeCell ref="V108:Z108"/>
    <mergeCell ref="V164:Z164"/>
    <mergeCell ref="U193:U194"/>
    <mergeCell ref="V136:Z136"/>
    <mergeCell ref="DW19:DX19"/>
    <mergeCell ref="DU17:DV17"/>
    <mergeCell ref="DW17:DX17"/>
    <mergeCell ref="K14:K15"/>
    <mergeCell ref="N14:N15"/>
    <mergeCell ref="O14:O15"/>
    <mergeCell ref="DW18:DX18"/>
    <mergeCell ref="DT16:DT17"/>
    <mergeCell ref="DU18:DV18"/>
    <mergeCell ref="DU19:DV19"/>
    <mergeCell ref="W18:W19"/>
    <mergeCell ref="X18:X19"/>
    <mergeCell ref="Y18:Y19"/>
    <mergeCell ref="U13:U19"/>
    <mergeCell ref="V13:X13"/>
    <mergeCell ref="X14:X15"/>
    <mergeCell ref="L13:N13"/>
    <mergeCell ref="N18:N19"/>
    <mergeCell ref="I4:I5"/>
    <mergeCell ref="L11:O11"/>
    <mergeCell ref="P11:S11"/>
    <mergeCell ref="D12:G12"/>
    <mergeCell ref="D4:D6"/>
    <mergeCell ref="F4:G4"/>
    <mergeCell ref="E4:E5"/>
    <mergeCell ref="H4:H5"/>
    <mergeCell ref="W4:X4"/>
    <mergeCell ref="V11:Y11"/>
    <mergeCell ref="J4:L4"/>
    <mergeCell ref="M4:N4"/>
    <mergeCell ref="U4:U6"/>
    <mergeCell ref="Q23:R23"/>
    <mergeCell ref="L18:L19"/>
    <mergeCell ref="M18:M19"/>
    <mergeCell ref="J18:J19"/>
    <mergeCell ref="L23:O23"/>
    <mergeCell ref="Y14:Y15"/>
    <mergeCell ref="V16:X16"/>
    <mergeCell ref="V17:X17"/>
    <mergeCell ref="V18:V19"/>
    <mergeCell ref="O18:O19"/>
    <mergeCell ref="E117:G117"/>
    <mergeCell ref="E111:G111"/>
    <mergeCell ref="E112:G112"/>
    <mergeCell ref="H104:I104"/>
    <mergeCell ref="DU24:DX24"/>
    <mergeCell ref="DQ39:DT39"/>
    <mergeCell ref="DU39:DX39"/>
    <mergeCell ref="Q75:S75"/>
    <mergeCell ref="Q76:S76"/>
    <mergeCell ref="Q77:S77"/>
    <mergeCell ref="Q51:R51"/>
    <mergeCell ref="DO76:DQ76"/>
    <mergeCell ref="DQ31:DT31"/>
    <mergeCell ref="DU31:DX31"/>
    <mergeCell ref="DQ24:DT24"/>
    <mergeCell ref="DU25:DV25"/>
    <mergeCell ref="F24:S24"/>
    <mergeCell ref="E43:G43"/>
    <mergeCell ref="E44:G44"/>
    <mergeCell ref="F52:S52"/>
    <mergeCell ref="E62:G62"/>
    <mergeCell ref="E64:G64"/>
    <mergeCell ref="D51:E51"/>
    <mergeCell ref="DO48:DQ48"/>
    <mergeCell ref="DO188:DQ188"/>
    <mergeCell ref="DO216:DQ216"/>
    <mergeCell ref="D75:G75"/>
    <mergeCell ref="J76:K76"/>
    <mergeCell ref="H77:I77"/>
    <mergeCell ref="E87:G87"/>
    <mergeCell ref="E83:G83"/>
    <mergeCell ref="D79:E79"/>
    <mergeCell ref="F79:K79"/>
    <mergeCell ref="H76:I76"/>
    <mergeCell ref="E84:G84"/>
    <mergeCell ref="E85:G85"/>
    <mergeCell ref="E86:G86"/>
    <mergeCell ref="DO160:DQ160"/>
    <mergeCell ref="D165:D166"/>
    <mergeCell ref="E165:G166"/>
    <mergeCell ref="J109:K110"/>
    <mergeCell ref="Q109:Q110"/>
    <mergeCell ref="R109:R110"/>
    <mergeCell ref="S109:S110"/>
    <mergeCell ref="D107:E107"/>
    <mergeCell ref="E99:G99"/>
    <mergeCell ref="E100:G100"/>
    <mergeCell ref="E101:G101"/>
    <mergeCell ref="H48:I48"/>
    <mergeCell ref="H49:I49"/>
    <mergeCell ref="E74:G74"/>
    <mergeCell ref="E65:G65"/>
    <mergeCell ref="E97:G97"/>
    <mergeCell ref="F51:K51"/>
    <mergeCell ref="F80:S80"/>
    <mergeCell ref="E55:G55"/>
    <mergeCell ref="E71:G71"/>
    <mergeCell ref="E72:G72"/>
    <mergeCell ref="E73:G73"/>
    <mergeCell ref="E88:G88"/>
    <mergeCell ref="E89:G89"/>
    <mergeCell ref="E90:G90"/>
    <mergeCell ref="E91:G91"/>
    <mergeCell ref="E92:G92"/>
    <mergeCell ref="H25:H26"/>
    <mergeCell ref="I25:I26"/>
    <mergeCell ref="F13:G13"/>
    <mergeCell ref="F14:G14"/>
    <mergeCell ref="D23:E23"/>
    <mergeCell ref="D13:E19"/>
    <mergeCell ref="F15:G15"/>
    <mergeCell ref="I6:I7"/>
    <mergeCell ref="F7:G7"/>
    <mergeCell ref="H18:H19"/>
    <mergeCell ref="E25:G26"/>
    <mergeCell ref="D11:G11"/>
    <mergeCell ref="D25:D26"/>
    <mergeCell ref="F6:G6"/>
    <mergeCell ref="F23:K23"/>
    <mergeCell ref="F18:F19"/>
    <mergeCell ref="D20:G20"/>
    <mergeCell ref="I18:I19"/>
    <mergeCell ref="K18:K19"/>
    <mergeCell ref="H11:K11"/>
    <mergeCell ref="J25:K26"/>
    <mergeCell ref="F16:G16"/>
    <mergeCell ref="F17:G17"/>
    <mergeCell ref="E158:G158"/>
    <mergeCell ref="E145:G145"/>
    <mergeCell ref="E46:G46"/>
    <mergeCell ref="E27:G27"/>
    <mergeCell ref="E28:G28"/>
    <mergeCell ref="E41:G41"/>
    <mergeCell ref="E45:G45"/>
    <mergeCell ref="E31:G31"/>
    <mergeCell ref="E32:G32"/>
    <mergeCell ref="E33:G33"/>
    <mergeCell ref="E34:G34"/>
    <mergeCell ref="E29:G29"/>
    <mergeCell ref="E36:G36"/>
    <mergeCell ref="E40:G40"/>
    <mergeCell ref="E35:G35"/>
    <mergeCell ref="E42:G42"/>
    <mergeCell ref="E39:G39"/>
    <mergeCell ref="E30:G30"/>
    <mergeCell ref="E38:G38"/>
    <mergeCell ref="E37:G37"/>
    <mergeCell ref="E63:G63"/>
    <mergeCell ref="E68:G68"/>
    <mergeCell ref="E69:G69"/>
    <mergeCell ref="E70:G70"/>
    <mergeCell ref="E167:G167"/>
    <mergeCell ref="E176:G176"/>
    <mergeCell ref="E177:G177"/>
    <mergeCell ref="E178:G178"/>
    <mergeCell ref="E179:G179"/>
    <mergeCell ref="E180:G180"/>
    <mergeCell ref="Q187:S187"/>
    <mergeCell ref="Q188:S188"/>
    <mergeCell ref="E102:G102"/>
    <mergeCell ref="D103:G103"/>
    <mergeCell ref="Q103:S103"/>
    <mergeCell ref="F107:K107"/>
    <mergeCell ref="F108:S108"/>
    <mergeCell ref="Q107:R107"/>
    <mergeCell ref="D109:D110"/>
    <mergeCell ref="E109:G110"/>
    <mergeCell ref="D163:E163"/>
    <mergeCell ref="F163:K163"/>
    <mergeCell ref="E153:G153"/>
    <mergeCell ref="E154:G154"/>
    <mergeCell ref="E148:G148"/>
    <mergeCell ref="E149:G149"/>
    <mergeCell ref="Q163:R163"/>
    <mergeCell ref="E141:G141"/>
    <mergeCell ref="S193:S194"/>
    <mergeCell ref="E208:G208"/>
    <mergeCell ref="E204:G204"/>
    <mergeCell ref="J193:K194"/>
    <mergeCell ref="Q193:Q194"/>
    <mergeCell ref="R193:R194"/>
    <mergeCell ref="D191:E191"/>
    <mergeCell ref="F191:K191"/>
    <mergeCell ref="E171:G171"/>
    <mergeCell ref="F219:K219"/>
    <mergeCell ref="E201:G201"/>
    <mergeCell ref="E209:G209"/>
    <mergeCell ref="E186:G186"/>
    <mergeCell ref="E181:G181"/>
    <mergeCell ref="E182:G182"/>
    <mergeCell ref="E183:G183"/>
    <mergeCell ref="E184:G184"/>
    <mergeCell ref="E185:G185"/>
    <mergeCell ref="H216:I216"/>
    <mergeCell ref="J216:K216"/>
    <mergeCell ref="D187:G187"/>
    <mergeCell ref="J188:K188"/>
    <mergeCell ref="H189:I189"/>
    <mergeCell ref="J189:K189"/>
    <mergeCell ref="H217:I217"/>
    <mergeCell ref="J217:K217"/>
    <mergeCell ref="D193:D194"/>
    <mergeCell ref="E200:G200"/>
    <mergeCell ref="E210:G210"/>
    <mergeCell ref="E211:G211"/>
    <mergeCell ref="E206:G206"/>
    <mergeCell ref="E207:G207"/>
    <mergeCell ref="I193:I194"/>
    <mergeCell ref="H298:I298"/>
    <mergeCell ref="J298:K298"/>
    <mergeCell ref="Q298:S298"/>
    <mergeCell ref="J275:K275"/>
    <mergeCell ref="D296:G296"/>
    <mergeCell ref="Q296:S296"/>
    <mergeCell ref="E295:G295"/>
    <mergeCell ref="E284:G284"/>
    <mergeCell ref="E276:G276"/>
    <mergeCell ref="E277:G277"/>
    <mergeCell ref="E278:G278"/>
    <mergeCell ref="E279:G279"/>
    <mergeCell ref="E292:G292"/>
    <mergeCell ref="E293:G293"/>
    <mergeCell ref="E294:G294"/>
    <mergeCell ref="E285:G285"/>
    <mergeCell ref="E290:G290"/>
    <mergeCell ref="E291:G291"/>
    <mergeCell ref="H297:I297"/>
    <mergeCell ref="J297:K297"/>
    <mergeCell ref="Q297:S297"/>
    <mergeCell ref="E289:G289"/>
    <mergeCell ref="E288:G288"/>
    <mergeCell ref="E286:G286"/>
    <mergeCell ref="E287:G287"/>
    <mergeCell ref="E257:G257"/>
    <mergeCell ref="E265:G265"/>
    <mergeCell ref="D273:E273"/>
    <mergeCell ref="F274:S274"/>
    <mergeCell ref="E267:G267"/>
    <mergeCell ref="H270:I270"/>
    <mergeCell ref="J270:K270"/>
    <mergeCell ref="Q270:S270"/>
    <mergeCell ref="J271:K271"/>
    <mergeCell ref="Q271:S271"/>
    <mergeCell ref="E280:G280"/>
    <mergeCell ref="E281:G281"/>
    <mergeCell ref="E282:G282"/>
    <mergeCell ref="E283:G283"/>
    <mergeCell ref="H271:I271"/>
    <mergeCell ref="F273:K273"/>
    <mergeCell ref="Q273:R273"/>
    <mergeCell ref="D269:G269"/>
    <mergeCell ref="Q269:S269"/>
    <mergeCell ref="E268:G268"/>
    <mergeCell ref="E264:G264"/>
    <mergeCell ref="E233:G233"/>
    <mergeCell ref="E253:G253"/>
    <mergeCell ref="E254:G254"/>
    <mergeCell ref="E250:G250"/>
    <mergeCell ref="D242:G242"/>
    <mergeCell ref="H243:I243"/>
    <mergeCell ref="E256:G256"/>
    <mergeCell ref="J243:K243"/>
    <mergeCell ref="F247:S247"/>
    <mergeCell ref="E236:G236"/>
    <mergeCell ref="E237:G237"/>
    <mergeCell ref="E238:G238"/>
    <mergeCell ref="E239:G239"/>
    <mergeCell ref="E234:G234"/>
    <mergeCell ref="E255:G255"/>
    <mergeCell ref="Q246:R246"/>
    <mergeCell ref="E229:G229"/>
    <mergeCell ref="E230:G230"/>
    <mergeCell ref="E224:G224"/>
    <mergeCell ref="E225:G225"/>
    <mergeCell ref="E226:G226"/>
    <mergeCell ref="E195:G195"/>
    <mergeCell ref="E196:G196"/>
    <mergeCell ref="D219:E219"/>
    <mergeCell ref="E202:G202"/>
    <mergeCell ref="E203:G203"/>
    <mergeCell ref="E197:G197"/>
    <mergeCell ref="E198:G198"/>
    <mergeCell ref="E227:G227"/>
    <mergeCell ref="E212:G212"/>
    <mergeCell ref="E213:G213"/>
    <mergeCell ref="E214:G214"/>
    <mergeCell ref="D215:G215"/>
    <mergeCell ref="F220:S220"/>
    <mergeCell ref="Q215:S215"/>
    <mergeCell ref="Q217:S217"/>
    <mergeCell ref="Q216:S216"/>
    <mergeCell ref="E199:G199"/>
    <mergeCell ref="E222:G222"/>
    <mergeCell ref="E223:G223"/>
    <mergeCell ref="Q137:Q138"/>
    <mergeCell ref="D131:G131"/>
    <mergeCell ref="H161:I161"/>
    <mergeCell ref="J161:K161"/>
    <mergeCell ref="Q161:S161"/>
    <mergeCell ref="E118:G118"/>
    <mergeCell ref="E119:G119"/>
    <mergeCell ref="E120:G120"/>
    <mergeCell ref="E121:G121"/>
    <mergeCell ref="E122:G122"/>
    <mergeCell ref="Q131:S131"/>
    <mergeCell ref="D137:D138"/>
    <mergeCell ref="E146:G146"/>
    <mergeCell ref="E147:G147"/>
    <mergeCell ref="E150:G150"/>
    <mergeCell ref="E151:G151"/>
    <mergeCell ref="E152:G152"/>
    <mergeCell ref="D159:G159"/>
    <mergeCell ref="E142:G142"/>
    <mergeCell ref="E143:G143"/>
    <mergeCell ref="E144:G144"/>
    <mergeCell ref="E155:G155"/>
    <mergeCell ref="E156:G156"/>
    <mergeCell ref="E157:G157"/>
    <mergeCell ref="DU164:DV164"/>
    <mergeCell ref="DU136:DV136"/>
    <mergeCell ref="DU143:DX143"/>
    <mergeCell ref="DU151:DX151"/>
    <mergeCell ref="DU123:DX123"/>
    <mergeCell ref="DO132:DQ132"/>
    <mergeCell ref="E193:G194"/>
    <mergeCell ref="H188:I188"/>
    <mergeCell ref="F192:S192"/>
    <mergeCell ref="E174:G174"/>
    <mergeCell ref="E175:G175"/>
    <mergeCell ref="Q191:R191"/>
    <mergeCell ref="L191:O191"/>
    <mergeCell ref="H193:H194"/>
    <mergeCell ref="R137:R138"/>
    <mergeCell ref="S137:S138"/>
    <mergeCell ref="E125:G125"/>
    <mergeCell ref="E126:G126"/>
    <mergeCell ref="E127:G127"/>
    <mergeCell ref="E137:G138"/>
    <mergeCell ref="H137:H138"/>
    <mergeCell ref="I137:I138"/>
    <mergeCell ref="DQ163:DT163"/>
    <mergeCell ref="J137:K138"/>
    <mergeCell ref="DU219:DX219"/>
    <mergeCell ref="DU220:DV220"/>
    <mergeCell ref="DU226:DX226"/>
    <mergeCell ref="EG226:EJ226"/>
    <mergeCell ref="DQ207:DT207"/>
    <mergeCell ref="DQ219:DT219"/>
    <mergeCell ref="DQ226:DT226"/>
    <mergeCell ref="DY207:EB207"/>
    <mergeCell ref="DY219:EB219"/>
    <mergeCell ref="DY226:EB226"/>
    <mergeCell ref="DY220:DZ220"/>
    <mergeCell ref="DU207:DX207"/>
    <mergeCell ref="Q219:R219"/>
    <mergeCell ref="E231:G231"/>
    <mergeCell ref="Q242:S242"/>
    <mergeCell ref="E240:G240"/>
    <mergeCell ref="E241:G241"/>
    <mergeCell ref="E232:G232"/>
    <mergeCell ref="E235:G235"/>
    <mergeCell ref="V220:Z220"/>
    <mergeCell ref="E113:G113"/>
    <mergeCell ref="J221:K221"/>
    <mergeCell ref="H165:H166"/>
    <mergeCell ref="I165:I166"/>
    <mergeCell ref="J165:K166"/>
    <mergeCell ref="Q165:Q166"/>
    <mergeCell ref="R165:R166"/>
    <mergeCell ref="S165:S166"/>
    <mergeCell ref="U165:U166"/>
    <mergeCell ref="Q189:S189"/>
    <mergeCell ref="F164:S164"/>
    <mergeCell ref="E172:G172"/>
    <mergeCell ref="E173:G173"/>
    <mergeCell ref="E168:G168"/>
    <mergeCell ref="E169:G169"/>
    <mergeCell ref="E170:G170"/>
    <mergeCell ref="S25:S26"/>
    <mergeCell ref="R25:R26"/>
    <mergeCell ref="DY234:EB234"/>
    <mergeCell ref="DY136:DZ136"/>
    <mergeCell ref="DY164:DZ164"/>
    <mergeCell ref="E266:G266"/>
    <mergeCell ref="E205:G205"/>
    <mergeCell ref="H244:I244"/>
    <mergeCell ref="J244:K244"/>
    <mergeCell ref="Q244:S244"/>
    <mergeCell ref="E251:G251"/>
    <mergeCell ref="E252:G252"/>
    <mergeCell ref="D246:E246"/>
    <mergeCell ref="F246:K246"/>
    <mergeCell ref="J248:K248"/>
    <mergeCell ref="E249:G249"/>
    <mergeCell ref="Q243:S243"/>
    <mergeCell ref="E258:G258"/>
    <mergeCell ref="E259:G259"/>
    <mergeCell ref="E260:G260"/>
    <mergeCell ref="E261:G261"/>
    <mergeCell ref="E262:G262"/>
    <mergeCell ref="E263:G263"/>
    <mergeCell ref="E228:G228"/>
    <mergeCell ref="Q25:Q26"/>
    <mergeCell ref="D21:G21"/>
    <mergeCell ref="E140:G140"/>
    <mergeCell ref="E124:G124"/>
    <mergeCell ref="H132:I132"/>
    <mergeCell ref="J132:K132"/>
    <mergeCell ref="Q132:S132"/>
    <mergeCell ref="H133:I133"/>
    <mergeCell ref="J133:K133"/>
    <mergeCell ref="Q133:S133"/>
    <mergeCell ref="J104:K104"/>
    <mergeCell ref="Q104:S104"/>
    <mergeCell ref="H105:I105"/>
    <mergeCell ref="J105:K105"/>
    <mergeCell ref="Q105:S105"/>
    <mergeCell ref="H109:H110"/>
    <mergeCell ref="I109:I110"/>
    <mergeCell ref="E59:G59"/>
    <mergeCell ref="E57:G57"/>
    <mergeCell ref="E61:G61"/>
    <mergeCell ref="E93:G93"/>
    <mergeCell ref="E94:G94"/>
    <mergeCell ref="E95:G95"/>
    <mergeCell ref="E96:G96"/>
    <mergeCell ref="EG52:EH52"/>
    <mergeCell ref="EG59:EJ59"/>
    <mergeCell ref="EG67:EJ67"/>
    <mergeCell ref="EG79:EJ79"/>
    <mergeCell ref="EG80:EH80"/>
    <mergeCell ref="EG87:EJ87"/>
    <mergeCell ref="DQ79:DT79"/>
    <mergeCell ref="S53:S54"/>
    <mergeCell ref="E53:G54"/>
    <mergeCell ref="H53:H54"/>
    <mergeCell ref="I53:I54"/>
    <mergeCell ref="J53:K54"/>
    <mergeCell ref="Q53:Q54"/>
    <mergeCell ref="E56:G56"/>
    <mergeCell ref="EC67:EF67"/>
    <mergeCell ref="EC79:EF79"/>
    <mergeCell ref="EC80:ED80"/>
    <mergeCell ref="EC87:EF87"/>
    <mergeCell ref="V80:Z80"/>
    <mergeCell ref="DU67:DX67"/>
    <mergeCell ref="DU59:DX59"/>
    <mergeCell ref="J77:K77"/>
    <mergeCell ref="E60:G60"/>
    <mergeCell ref="EK117:EK119"/>
    <mergeCell ref="EK33:EK35"/>
    <mergeCell ref="EK41:EK42"/>
    <mergeCell ref="EK97:EK98"/>
    <mergeCell ref="EK125:EK126"/>
    <mergeCell ref="EK228:EK230"/>
    <mergeCell ref="EK145:EK147"/>
    <mergeCell ref="EK61:EK63"/>
    <mergeCell ref="EK69:EK70"/>
    <mergeCell ref="EK89:EK91"/>
    <mergeCell ref="EK153:EK154"/>
    <mergeCell ref="EG51:EJ51"/>
    <mergeCell ref="DU87:DX87"/>
    <mergeCell ref="DU135:DX135"/>
    <mergeCell ref="EG95:EJ95"/>
    <mergeCell ref="EG107:EJ107"/>
    <mergeCell ref="EG108:EH108"/>
    <mergeCell ref="EG115:EJ115"/>
    <mergeCell ref="EG151:EJ151"/>
    <mergeCell ref="EG163:EJ163"/>
    <mergeCell ref="EC143:EF143"/>
    <mergeCell ref="EC151:EF151"/>
    <mergeCell ref="EG136:EH136"/>
    <mergeCell ref="EG143:EJ143"/>
    <mergeCell ref="EC136:ED136"/>
    <mergeCell ref="EG123:EJ123"/>
    <mergeCell ref="EG135:EJ135"/>
    <mergeCell ref="EC59:EF59"/>
    <mergeCell ref="DY59:EB59"/>
    <mergeCell ref="DY67:EB67"/>
    <mergeCell ref="DY79:EB79"/>
    <mergeCell ref="DY87:EB87"/>
    <mergeCell ref="DY95:EB95"/>
    <mergeCell ref="DU79:DX79"/>
    <mergeCell ref="DU80:DV80"/>
    <mergeCell ref="EK236:EK237"/>
    <mergeCell ref="EK255:EK257"/>
    <mergeCell ref="EK201:EK203"/>
    <mergeCell ref="EK209:EK210"/>
    <mergeCell ref="EK290:EK291"/>
    <mergeCell ref="DO297:DQ297"/>
    <mergeCell ref="DQ171:DT171"/>
    <mergeCell ref="DU171:DX171"/>
    <mergeCell ref="EK173:EK175"/>
    <mergeCell ref="DQ179:DT179"/>
    <mergeCell ref="DU179:DX179"/>
    <mergeCell ref="EC171:EF171"/>
    <mergeCell ref="EC179:EF179"/>
    <mergeCell ref="EC191:EF191"/>
    <mergeCell ref="EC192:ED192"/>
    <mergeCell ref="EC199:EF199"/>
    <mergeCell ref="EC207:EF207"/>
    <mergeCell ref="EC219:EF219"/>
    <mergeCell ref="EC220:ED220"/>
    <mergeCell ref="DU274:DV274"/>
    <mergeCell ref="EC274:ED274"/>
    <mergeCell ref="EC280:EF280"/>
    <mergeCell ref="EC288:EF288"/>
    <mergeCell ref="EK181:EK182"/>
    <mergeCell ref="EK282:EK284"/>
    <mergeCell ref="DQ288:DT288"/>
    <mergeCell ref="DU288:DX288"/>
    <mergeCell ref="DU261:DX261"/>
    <mergeCell ref="EC246:EF246"/>
    <mergeCell ref="EC247:ED247"/>
    <mergeCell ref="EC253:EF253"/>
    <mergeCell ref="EC261:EF261"/>
    <mergeCell ref="DU246:DX246"/>
    <mergeCell ref="EG288:EJ288"/>
    <mergeCell ref="DY246:EB246"/>
    <mergeCell ref="DY253:EB253"/>
    <mergeCell ref="DY261:EB261"/>
    <mergeCell ref="DY273:EB273"/>
    <mergeCell ref="DY280:EB280"/>
    <mergeCell ref="DY288:EB288"/>
    <mergeCell ref="DY274:DZ274"/>
    <mergeCell ref="EG274:EH274"/>
    <mergeCell ref="EK263:EK264"/>
    <mergeCell ref="DO270:DQ270"/>
    <mergeCell ref="DU247:DV247"/>
    <mergeCell ref="DU253:DX253"/>
    <mergeCell ref="DY247:DZ247"/>
    <mergeCell ref="EG280:EJ280"/>
    <mergeCell ref="DQ135:DT135"/>
    <mergeCell ref="DQ143:DT143"/>
    <mergeCell ref="DQ151:DT151"/>
    <mergeCell ref="DQ191:DT191"/>
    <mergeCell ref="DQ199:DT199"/>
    <mergeCell ref="EC95:EF95"/>
    <mergeCell ref="DY80:DZ80"/>
    <mergeCell ref="DY107:EB107"/>
    <mergeCell ref="DY115:EB115"/>
    <mergeCell ref="DY123:EB123"/>
    <mergeCell ref="DY135:EB135"/>
    <mergeCell ref="DY143:EB143"/>
    <mergeCell ref="DY151:EB151"/>
    <mergeCell ref="DY163:EB163"/>
    <mergeCell ref="DY171:EB171"/>
    <mergeCell ref="DY191:EB191"/>
    <mergeCell ref="DY192:DZ192"/>
    <mergeCell ref="DU191:DX191"/>
    <mergeCell ref="EC107:EF107"/>
    <mergeCell ref="EC108:ED108"/>
    <mergeCell ref="EC115:EF115"/>
    <mergeCell ref="EC123:EF123"/>
    <mergeCell ref="EC135:EF135"/>
    <mergeCell ref="DU108:DV108"/>
    <mergeCell ref="EC51:EF51"/>
    <mergeCell ref="DQ280:DT280"/>
    <mergeCell ref="DU280:DX280"/>
    <mergeCell ref="EC163:EF163"/>
    <mergeCell ref="EC164:ED164"/>
    <mergeCell ref="DU95:DX95"/>
    <mergeCell ref="DU192:DV192"/>
    <mergeCell ref="DU199:DX199"/>
    <mergeCell ref="DY108:DZ108"/>
    <mergeCell ref="DQ261:DT261"/>
    <mergeCell ref="DQ273:DT273"/>
    <mergeCell ref="DU273:DX273"/>
    <mergeCell ref="DQ246:DT246"/>
    <mergeCell ref="DQ253:DT253"/>
    <mergeCell ref="DQ107:DT107"/>
    <mergeCell ref="DQ115:DT115"/>
    <mergeCell ref="DQ123:DT123"/>
    <mergeCell ref="DU234:DX234"/>
    <mergeCell ref="DY51:EB51"/>
    <mergeCell ref="DO243:DQ243"/>
    <mergeCell ref="EC52:ED52"/>
    <mergeCell ref="DY52:DZ52"/>
    <mergeCell ref="EC234:EF234"/>
    <mergeCell ref="DQ234:DT234"/>
    <mergeCell ref="DY19:DZ19"/>
    <mergeCell ref="DY25:DZ25"/>
    <mergeCell ref="EC24:EF24"/>
    <mergeCell ref="EC25:ED25"/>
    <mergeCell ref="EE17:EF17"/>
    <mergeCell ref="EE18:EF18"/>
    <mergeCell ref="EE19:EF19"/>
    <mergeCell ref="EC31:EF31"/>
    <mergeCell ref="EC39:EF39"/>
    <mergeCell ref="DU115:DX115"/>
    <mergeCell ref="DU163:DX163"/>
    <mergeCell ref="EI17:EJ17"/>
    <mergeCell ref="EI18:EJ18"/>
    <mergeCell ref="EI19:EJ19"/>
    <mergeCell ref="DY24:EB24"/>
    <mergeCell ref="EA17:EB17"/>
    <mergeCell ref="EA18:EB18"/>
    <mergeCell ref="EA19:EB19"/>
    <mergeCell ref="DY31:EB31"/>
    <mergeCell ref="DY39:EB39"/>
    <mergeCell ref="EG24:EJ24"/>
    <mergeCell ref="EG25:EH25"/>
    <mergeCell ref="EG17:EH17"/>
    <mergeCell ref="EG18:EH18"/>
    <mergeCell ref="EG19:EH19"/>
    <mergeCell ref="EG31:EJ31"/>
    <mergeCell ref="EG39:EJ39"/>
    <mergeCell ref="EC17:ED17"/>
    <mergeCell ref="EC18:ED18"/>
    <mergeCell ref="EC19:ED19"/>
    <mergeCell ref="DY17:DZ17"/>
    <mergeCell ref="DY18:DZ18"/>
    <mergeCell ref="DU107:DX107"/>
    <mergeCell ref="EG164:EH164"/>
    <mergeCell ref="EG171:EJ171"/>
    <mergeCell ref="EG179:EJ179"/>
    <mergeCell ref="EG191:EJ191"/>
    <mergeCell ref="EG192:EH192"/>
    <mergeCell ref="EG199:EJ199"/>
    <mergeCell ref="EG207:EJ207"/>
    <mergeCell ref="EG219:EJ219"/>
    <mergeCell ref="EG220:EH220"/>
    <mergeCell ref="EC273:EF273"/>
    <mergeCell ref="EG234:EJ234"/>
    <mergeCell ref="EG246:EJ246"/>
    <mergeCell ref="EG247:EH247"/>
    <mergeCell ref="EG253:EJ253"/>
    <mergeCell ref="EG261:EJ261"/>
    <mergeCell ref="EG273:EJ273"/>
    <mergeCell ref="DY179:EB179"/>
    <mergeCell ref="EC226:EF226"/>
    <mergeCell ref="DY199:EB199"/>
    <mergeCell ref="L107:O107"/>
    <mergeCell ref="DQ95:DT95"/>
    <mergeCell ref="DO104:DQ104"/>
    <mergeCell ref="E98:G98"/>
    <mergeCell ref="D47:G47"/>
    <mergeCell ref="DQ51:DT51"/>
    <mergeCell ref="DQ67:DT67"/>
    <mergeCell ref="DQ87:DT87"/>
    <mergeCell ref="DQ59:DT59"/>
    <mergeCell ref="D53:D54"/>
    <mergeCell ref="D81:D82"/>
    <mergeCell ref="E81:G82"/>
    <mergeCell ref="H81:H82"/>
    <mergeCell ref="I81:I82"/>
    <mergeCell ref="J81:K82"/>
    <mergeCell ref="Q81:Q82"/>
    <mergeCell ref="R81:R82"/>
    <mergeCell ref="S81:S82"/>
    <mergeCell ref="Q79:R79"/>
    <mergeCell ref="R53:R54"/>
    <mergeCell ref="L51:O51"/>
    <mergeCell ref="L79:O79"/>
    <mergeCell ref="E66:G66"/>
    <mergeCell ref="E58:G58"/>
    <mergeCell ref="DU51:DX51"/>
    <mergeCell ref="DU52:DV52"/>
    <mergeCell ref="E67:G67"/>
    <mergeCell ref="L135:O135"/>
    <mergeCell ref="L163:O163"/>
    <mergeCell ref="U53:U54"/>
    <mergeCell ref="U81:U82"/>
    <mergeCell ref="Q135:R135"/>
    <mergeCell ref="F136:S136"/>
    <mergeCell ref="E128:G128"/>
    <mergeCell ref="E129:G129"/>
    <mergeCell ref="E130:G130"/>
    <mergeCell ref="D135:E135"/>
    <mergeCell ref="F135:K135"/>
    <mergeCell ref="E139:G139"/>
    <mergeCell ref="E114:G114"/>
    <mergeCell ref="E115:G115"/>
    <mergeCell ref="E116:G116"/>
    <mergeCell ref="E123:G123"/>
    <mergeCell ref="Q159:S159"/>
    <mergeCell ref="H160:I160"/>
    <mergeCell ref="J160:K160"/>
    <mergeCell ref="Q160:S160"/>
    <mergeCell ref="U137:U138"/>
  </mergeCells>
  <phoneticPr fontId="2"/>
  <conditionalFormatting sqref="J27:K46">
    <cfRule type="expression" dxfId="165" priority="814">
      <formula>$F$23="一般（引率者/大学生/保護者）"</formula>
    </cfRule>
    <cfRule type="expression" dxfId="164" priority="813">
      <formula>$F$23="未就学児"</formula>
    </cfRule>
  </conditionalFormatting>
  <conditionalFormatting sqref="J55:K74">
    <cfRule type="expression" dxfId="163" priority="396">
      <formula>$F$51="未就学児"</formula>
    </cfRule>
    <cfRule type="expression" dxfId="162" priority="397">
      <formula>$F$51="一般（引率者/大学生/保護者）"</formula>
    </cfRule>
  </conditionalFormatting>
  <conditionalFormatting sqref="J83:K102">
    <cfRule type="expression" dxfId="161" priority="382">
      <formula>$F$79="未就学児"</formula>
    </cfRule>
    <cfRule type="expression" dxfId="160" priority="383">
      <formula>$F$79="一般（引率者/大学生/保護者）"</formula>
    </cfRule>
  </conditionalFormatting>
  <conditionalFormatting sqref="J111:K130">
    <cfRule type="expression" dxfId="159" priority="376">
      <formula>$F$107="一般（引率者/大学生/保護者）"</formula>
    </cfRule>
    <cfRule type="expression" dxfId="158" priority="375">
      <formula>$F$107="未就学児"</formula>
    </cfRule>
  </conditionalFormatting>
  <conditionalFormatting sqref="J139:K158">
    <cfRule type="expression" dxfId="157" priority="369">
      <formula>$F$135="一般（引率者/大学生/保護者）"</formula>
    </cfRule>
    <cfRule type="expression" dxfId="156" priority="368">
      <formula>$F$135="未就学児"</formula>
    </cfRule>
  </conditionalFormatting>
  <conditionalFormatting sqref="J167:K186">
    <cfRule type="expression" dxfId="155" priority="362">
      <formula>$F$163="一般（引率者/大学生/保護者）"</formula>
    </cfRule>
    <cfRule type="expression" dxfId="154" priority="361">
      <formula>$F$163="未就学児"</formula>
    </cfRule>
  </conditionalFormatting>
  <conditionalFormatting sqref="J195:K214">
    <cfRule type="expression" dxfId="153" priority="354">
      <formula>$F$191="未就学児"</formula>
    </cfRule>
    <cfRule type="expression" dxfId="152" priority="355">
      <formula>$F$191="一般（引率者/大学生/保護者）"</formula>
    </cfRule>
  </conditionalFormatting>
  <conditionalFormatting sqref="J222:K241">
    <cfRule type="expression" dxfId="151" priority="348">
      <formula>$F$219="一般（引率者/大学生/保護者）"</formula>
    </cfRule>
    <cfRule type="expression" dxfId="150" priority="347">
      <formula>$F$219="未就学児"</formula>
    </cfRule>
  </conditionalFormatting>
  <conditionalFormatting sqref="J249:K268">
    <cfRule type="expression" dxfId="149" priority="341">
      <formula>$F$246="一般（引率者/大学生/保護者）"</formula>
    </cfRule>
    <cfRule type="expression" dxfId="148" priority="340">
      <formula>$F$246="未就学児"</formula>
    </cfRule>
  </conditionalFormatting>
  <conditionalFormatting sqref="J276:K295">
    <cfRule type="expression" dxfId="147" priority="333">
      <formula>$F$273="未就学児"</formula>
    </cfRule>
    <cfRule type="expression" dxfId="146" priority="334">
      <formula>$F$273="一般（引率者/大学生/保護者）"</formula>
    </cfRule>
  </conditionalFormatting>
  <conditionalFormatting sqref="Q27:Q46">
    <cfRule type="expression" dxfId="141" priority="660">
      <formula>$F$23="未就学児"</formula>
    </cfRule>
    <cfRule type="expression" dxfId="140" priority="661">
      <formula>$F$23="小学生～高校生"</formula>
    </cfRule>
  </conditionalFormatting>
  <conditionalFormatting sqref="Q55:Q74">
    <cfRule type="expression" dxfId="139" priority="394">
      <formula>$F$51="未就学児"</formula>
    </cfRule>
    <cfRule type="expression" dxfId="138" priority="395">
      <formula>$F$51="小学生～高校生"</formula>
    </cfRule>
  </conditionalFormatting>
  <conditionalFormatting sqref="Q83:Q102">
    <cfRule type="expression" dxfId="137" priority="380">
      <formula>$F$79="未就学児"</formula>
    </cfRule>
    <cfRule type="expression" dxfId="136" priority="381">
      <formula>$F$79="小学生～高校生"</formula>
    </cfRule>
  </conditionalFormatting>
  <conditionalFormatting sqref="Q111:Q130">
    <cfRule type="expression" dxfId="135" priority="373">
      <formula>$F$107="未就学児"</formula>
    </cfRule>
    <cfRule type="expression" dxfId="134" priority="374">
      <formula>$F$107="小学生～高校生"</formula>
    </cfRule>
  </conditionalFormatting>
  <conditionalFormatting sqref="Q139:Q158">
    <cfRule type="expression" dxfId="133" priority="366">
      <formula>$F$135="未就学児"</formula>
    </cfRule>
    <cfRule type="expression" dxfId="132" priority="367">
      <formula>$F$135="小学生～高校生"</formula>
    </cfRule>
  </conditionalFormatting>
  <conditionalFormatting sqref="Q167:Q186">
    <cfRule type="expression" dxfId="131" priority="360">
      <formula>$F$163="小学生～高校生"</formula>
    </cfRule>
    <cfRule type="expression" dxfId="130" priority="359">
      <formula>$F$163="未就学児"</formula>
    </cfRule>
  </conditionalFormatting>
  <conditionalFormatting sqref="Q195:Q214">
    <cfRule type="expression" dxfId="129" priority="353">
      <formula>$F$191="小学生～高校生"</formula>
    </cfRule>
    <cfRule type="expression" dxfId="128" priority="352">
      <formula>$F$191="未就学児"</formula>
    </cfRule>
  </conditionalFormatting>
  <conditionalFormatting sqref="Q222:Q241">
    <cfRule type="expression" dxfId="127" priority="346">
      <formula>$F$219="小学生～高校生"</formula>
    </cfRule>
    <cfRule type="expression" dxfId="126" priority="345">
      <formula>$F$219="未就学児"</formula>
    </cfRule>
  </conditionalFormatting>
  <conditionalFormatting sqref="Q249:Q268">
    <cfRule type="expression" dxfId="125" priority="339">
      <formula>$F$246="小学生～高校生"</formula>
    </cfRule>
    <cfRule type="expression" dxfId="124" priority="338">
      <formula>$F$246="未就学児"</formula>
    </cfRule>
  </conditionalFormatting>
  <conditionalFormatting sqref="Q276:Q295">
    <cfRule type="expression" dxfId="123" priority="332">
      <formula>$F$273="小学生～高校生"</formula>
    </cfRule>
    <cfRule type="expression" dxfId="122" priority="331">
      <formula>$F$273="未就学児"</formula>
    </cfRule>
  </conditionalFormatting>
  <conditionalFormatting sqref="S27">
    <cfRule type="notContainsBlanks" dxfId="121" priority="16">
      <formula>LEN(TRIM(S27))&gt;0</formula>
    </cfRule>
    <cfRule type="expression" dxfId="120" priority="15">
      <formula>$P27="免除者"</formula>
    </cfRule>
  </conditionalFormatting>
  <conditionalFormatting sqref="T43 AA43:DK43 T71 AA71:DK71 T99 AA99:DK99 T127 AA127:DK127 T155 AA155:DK155 T183 AA183:DK183 T211 AA211:DK211 S238:T238 AA238:DK238 S265:T265 AA265:DK265 S292:T292 AA292:DK292">
    <cfRule type="expression" dxfId="119" priority="585">
      <formula>$R43="免除者"</formula>
    </cfRule>
    <cfRule type="notContainsBlanks" dxfId="118" priority="1388">
      <formula>LEN(TRIM(S43))&gt;0</formula>
    </cfRule>
  </conditionalFormatting>
  <dataValidations count="9">
    <dataValidation type="list" allowBlank="1" showInputMessage="1" showErrorMessage="1" sqref="E8:E10" xr:uid="{00000000-0002-0000-0200-000000000000}">
      <formula1>$EM$7:$EM$8</formula1>
    </dataValidation>
    <dataValidation type="list" allowBlank="1" showInputMessage="1" showErrorMessage="1" sqref="H47:I47 ES273:ES275 ET246:ET247 ES246:ES248 ET219:ET220 ES219:ES221 ET191:ET192 ES163:ES166 ET163:ET164 ES135:ES138 ET135:ET136 ES107:ES110 ET107:ET108 DR48:DT48 ES79:ES82 ET79:ET80 DR297:DT297 EW21 ET49:ET52 ET273:ET274 ES49:ES54 EN32 DR76:DT76 DR104:DT104 DR132:DT132 DR160:DT160 DR188:DT188 DR216:DT216 DR243:DT243 DR270:DT270 ES191:ES194" xr:uid="{00000000-0002-0000-0200-000001000000}">
      <formula1>#REF!</formula1>
    </dataValidation>
    <dataValidation type="list" allowBlank="1" showInputMessage="1" showErrorMessage="1" sqref="H222:I241 H55:I74 H276:I295 H27:I46 H249:I268 H83:I102 H111:I130 H139:I158 H167:I186 H195:I214" xr:uid="{00000000-0002-0000-0200-000002000000}">
      <formula1>$DS$13:$DS$14</formula1>
    </dataValidation>
    <dataValidation type="list" allowBlank="1" showInputMessage="1" showErrorMessage="1" sqref="F191 F273 F23 F219 F51 F79 F107 F135 F163 F246" xr:uid="{00000000-0002-0000-0200-000003000000}">
      <formula1>$EL$13:$EL$16</formula1>
    </dataValidation>
    <dataValidation type="list" allowBlank="1" showInputMessage="1" showErrorMessage="1" sqref="J195:J214 J55:J74 J276:J295 J27:J46 J222:J241 J167:J186 J111:J130 J249:J268 J139:J158 J83:J102" xr:uid="{00000000-0002-0000-0200-000004000000}">
      <formula1>$EL$19:$EL$22</formula1>
    </dataValidation>
    <dataValidation type="list" allowBlank="1" showInputMessage="1" showErrorMessage="1" sqref="K222:K241 K55:K74 K276:K295 K83:K102 K167:K186 K111:K130 K249:K268 K139:K158 K195:K214 K27:K46" xr:uid="{00000000-0002-0000-0200-000006000000}">
      <formula1>$DO$13:$DO$19</formula1>
    </dataValidation>
    <dataValidation type="list" errorStyle="information" allowBlank="1" showInputMessage="1" showErrorMessage="1" errorTitle="直接入力可" error="直接入力された場合は_x000a_OKを押してください_x000a_" sqref="R276:R295 R195:R214 R222:R241 R27:R46 R249:R268 R83:R102 R111:R130 R139:R158 R167:R186 R55:R74" xr:uid="{00000000-0002-0000-0200-000007000000}">
      <formula1>$EP$6:$EP$8</formula1>
    </dataValidation>
    <dataValidation type="list" allowBlank="1" showInputMessage="1" showErrorMessage="1" sqref="Q249:Q268 Q276:Q295 Q83:Q102 Q55:Q74 Q167:Q186 Q111:Q130 Q139:Q158 Q195:Q214 Q222:Q241 Q27:Q46" xr:uid="{00000000-0002-0000-0200-000008000000}">
      <formula1>$ER$6:$ER$10</formula1>
    </dataValidation>
    <dataValidation type="list" allowBlank="1" showInputMessage="1" showErrorMessage="1" sqref="L222:P241 L27:P46 L249:P268 L55:P74 L195:P214 L167:P186 L83:P102 L111:P130 L139:P158 L276:P295 V222:Z241 V276:Z295 V249:Z268 V55:Z74 V195:Z214 V167:Z186 V83:Z102 V111:Z130 V139:Z158 V27:Z46" xr:uid="{1F2CD6F8-8630-4D40-884F-DB6C13D4C8B3}">
      <formula1>$DN$13:$DN$15</formula1>
    </dataValidation>
  </dataValidations>
  <pageMargins left="0.70866141732283472" right="0.43307086614173229" top="0.59" bottom="0.35433070866141736" header="0.31496062992125984" footer="0.31496062992125984"/>
  <pageSetup paperSize="9" scale="37" orientation="landscape" r:id="rId1"/>
  <rowBreaks count="8" manualBreakCount="8">
    <brk id="49" min="2" max="29" man="1"/>
    <brk id="77" min="2" max="29" man="1"/>
    <brk id="105" min="2" max="29" man="1"/>
    <brk id="133" min="2" max="18" man="1"/>
    <brk id="190" min="2" max="17" man="1"/>
    <brk id="218" min="2" max="17" man="1"/>
    <brk id="245" min="2" max="17" man="1"/>
    <brk id="272" min="2" max="17" man="1"/>
  </rowBreaks>
  <colBreaks count="1" manualBreakCount="1">
    <brk id="116" min="1" max="426" man="1"/>
  </colBreaks>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561" operator="containsText" id="{C717AAD7-B4DF-460E-8DA3-24C8714F277F}">
            <xm:f>NOT(ISERROR(SEARCH($DP$18,F23)))</xm:f>
            <xm:f>$DP$18</xm:f>
            <x14:dxf>
              <fill>
                <patternFill>
                  <bgColor theme="8" tint="0.59996337778862885"/>
                </patternFill>
              </fill>
            </x14:dxf>
          </x14:cfRule>
          <x14:cfRule type="containsText" priority="560" operator="containsText" id="{0B88C645-7ACE-47C7-8B6E-827156912939}">
            <xm:f>NOT(ISERROR(SEARCH($DP$20,F23)))</xm:f>
            <xm:f>$DP$20</xm:f>
            <x14:dxf>
              <fill>
                <patternFill>
                  <bgColor rgb="FFFF8BB2"/>
                </patternFill>
              </fill>
            </x14:dxf>
          </x14:cfRule>
          <x14:cfRule type="containsText" priority="562" operator="containsText" id="{6115AB11-1D0F-4988-8FA7-47810C732DC2}">
            <xm:f>NOT(ISERROR(SEARCH($DP$14,F23)))</xm:f>
            <xm:f>$DP$14</xm:f>
            <x14:dxf>
              <fill>
                <patternFill patternType="solid">
                  <bgColor rgb="FFFFFF00"/>
                </patternFill>
              </fill>
            </x14:dxf>
          </x14:cfRule>
          <xm:sqref>F23</xm:sqref>
        </x14:conditionalFormatting>
        <x14:conditionalFormatting xmlns:xm="http://schemas.microsoft.com/office/excel/2006/main">
          <x14:cfRule type="containsText" priority="1365" operator="containsText" id="{130912CC-6198-4E47-BAE5-2202B2EBB1AE}">
            <xm:f>NOT(ISERROR(SEARCH($DP$18,F51)))</xm:f>
            <xm:f>$DP$18</xm:f>
            <x14:dxf>
              <fill>
                <patternFill>
                  <bgColor theme="8" tint="0.59996337778862885"/>
                </patternFill>
              </fill>
            </x14:dxf>
          </x14:cfRule>
          <x14:cfRule type="containsText" priority="1364" operator="containsText" id="{A0180B05-D722-4E62-864E-55728D006FA1}">
            <xm:f>NOT(ISERROR(SEARCH($DP$20,F51)))</xm:f>
            <xm:f>$DP$20</xm:f>
            <x14:dxf>
              <fill>
                <patternFill>
                  <bgColor rgb="FFFF8BB2"/>
                </patternFill>
              </fill>
            </x14:dxf>
          </x14:cfRule>
          <x14:cfRule type="containsText" priority="1366" operator="containsText" id="{0BF7FFE8-B5D0-4996-B7C0-C19DCE566CE3}">
            <xm:f>NOT(ISERROR(SEARCH($DP$14,F51)))</xm:f>
            <xm:f>$DP$14</xm:f>
            <x14:dxf>
              <fill>
                <patternFill patternType="solid">
                  <bgColor rgb="FFFFFF00"/>
                </patternFill>
              </fill>
            </x14:dxf>
          </x14:cfRule>
          <xm:sqref>F51</xm:sqref>
        </x14:conditionalFormatting>
        <x14:conditionalFormatting xmlns:xm="http://schemas.microsoft.com/office/excel/2006/main">
          <x14:cfRule type="containsText" priority="386" operator="containsText" id="{6466409E-8773-4214-B2C1-67F2785C87F1}">
            <xm:f>NOT(ISERROR(SEARCH($DP$14,F79)))</xm:f>
            <xm:f>$DP$14</xm:f>
            <x14:dxf>
              <fill>
                <patternFill patternType="solid">
                  <bgColor rgb="FFFFFF00"/>
                </patternFill>
              </fill>
            </x14:dxf>
          </x14:cfRule>
          <x14:cfRule type="containsText" priority="385" operator="containsText" id="{7814DE5A-AA1D-4130-B630-BB1BEB5C7F2E}">
            <xm:f>NOT(ISERROR(SEARCH($DP$18,F79)))</xm:f>
            <xm:f>$DP$18</xm:f>
            <x14:dxf>
              <fill>
                <patternFill>
                  <bgColor theme="8" tint="0.59996337778862885"/>
                </patternFill>
              </fill>
            </x14:dxf>
          </x14:cfRule>
          <x14:cfRule type="containsText" priority="384" operator="containsText" id="{FC48C0AF-98B7-4550-AA24-7234BD65B154}">
            <xm:f>NOT(ISERROR(SEARCH($DP$20,F79)))</xm:f>
            <xm:f>$DP$20</xm:f>
            <x14:dxf>
              <fill>
                <patternFill>
                  <bgColor rgb="FFFF8BB2"/>
                </patternFill>
              </fill>
            </x14:dxf>
          </x14:cfRule>
          <xm:sqref>F79</xm:sqref>
        </x14:conditionalFormatting>
        <x14:conditionalFormatting xmlns:xm="http://schemas.microsoft.com/office/excel/2006/main">
          <x14:cfRule type="containsText" priority="379" operator="containsText" id="{10E042D2-C6D9-4618-8564-8172D21C3F46}">
            <xm:f>NOT(ISERROR(SEARCH($DP$14,F107)))</xm:f>
            <xm:f>$DP$14</xm:f>
            <x14:dxf>
              <fill>
                <patternFill patternType="solid">
                  <bgColor rgb="FFFFFF00"/>
                </patternFill>
              </fill>
            </x14:dxf>
          </x14:cfRule>
          <x14:cfRule type="containsText" priority="378" operator="containsText" id="{FA464F75-7A08-409B-96DE-05D54BF33267}">
            <xm:f>NOT(ISERROR(SEARCH($DP$18,F107)))</xm:f>
            <xm:f>$DP$18</xm:f>
            <x14:dxf>
              <fill>
                <patternFill>
                  <bgColor theme="8" tint="0.59996337778862885"/>
                </patternFill>
              </fill>
            </x14:dxf>
          </x14:cfRule>
          <x14:cfRule type="containsText" priority="377" operator="containsText" id="{36FF19BF-3289-4409-8C0C-DF3D8C03A800}">
            <xm:f>NOT(ISERROR(SEARCH($DP$20,F107)))</xm:f>
            <xm:f>$DP$20</xm:f>
            <x14:dxf>
              <fill>
                <patternFill>
                  <bgColor rgb="FFFF8BB2"/>
                </patternFill>
              </fill>
            </x14:dxf>
          </x14:cfRule>
          <xm:sqref>F107</xm:sqref>
        </x14:conditionalFormatting>
        <x14:conditionalFormatting xmlns:xm="http://schemas.microsoft.com/office/excel/2006/main">
          <x14:cfRule type="containsText" priority="370" operator="containsText" id="{A17E704E-E618-45FA-A197-84E7F6E5D7F1}">
            <xm:f>NOT(ISERROR(SEARCH($DP$20,F135)))</xm:f>
            <xm:f>$DP$20</xm:f>
            <x14:dxf>
              <fill>
                <patternFill>
                  <bgColor rgb="FFFF8BB2"/>
                </patternFill>
              </fill>
            </x14:dxf>
          </x14:cfRule>
          <x14:cfRule type="containsText" priority="371" operator="containsText" id="{B2C7E958-C029-48E6-B922-0B62F8D23EE9}">
            <xm:f>NOT(ISERROR(SEARCH($DP$18,F135)))</xm:f>
            <xm:f>$DP$18</xm:f>
            <x14:dxf>
              <fill>
                <patternFill>
                  <bgColor theme="8" tint="0.59996337778862885"/>
                </patternFill>
              </fill>
            </x14:dxf>
          </x14:cfRule>
          <x14:cfRule type="containsText" priority="372" operator="containsText" id="{3F6C229A-6868-4802-8D8D-9397211CFA2B}">
            <xm:f>NOT(ISERROR(SEARCH($DP$14,F135)))</xm:f>
            <xm:f>$DP$14</xm:f>
            <x14:dxf>
              <fill>
                <patternFill patternType="solid">
                  <bgColor rgb="FFFFFF00"/>
                </patternFill>
              </fill>
            </x14:dxf>
          </x14:cfRule>
          <xm:sqref>F135</xm:sqref>
        </x14:conditionalFormatting>
        <x14:conditionalFormatting xmlns:xm="http://schemas.microsoft.com/office/excel/2006/main">
          <x14:cfRule type="containsText" priority="365" operator="containsText" id="{F653FD98-4D66-4D21-B4CD-841D49B5982F}">
            <xm:f>NOT(ISERROR(SEARCH($DP$14,F163)))</xm:f>
            <xm:f>$DP$14</xm:f>
            <x14:dxf>
              <fill>
                <patternFill patternType="solid">
                  <bgColor rgb="FFFFFF00"/>
                </patternFill>
              </fill>
            </x14:dxf>
          </x14:cfRule>
          <x14:cfRule type="containsText" priority="364" operator="containsText" id="{9A6F7103-17FF-4446-AC4F-16AB8BFA7A6D}">
            <xm:f>NOT(ISERROR(SEARCH($DP$18,F163)))</xm:f>
            <xm:f>$DP$18</xm:f>
            <x14:dxf>
              <fill>
                <patternFill>
                  <bgColor theme="8" tint="0.59996337778862885"/>
                </patternFill>
              </fill>
            </x14:dxf>
          </x14:cfRule>
          <x14:cfRule type="containsText" priority="363" operator="containsText" id="{347B2B6E-4C23-4FE7-ADEA-5DBC5C30BA32}">
            <xm:f>NOT(ISERROR(SEARCH($DP$20,F163)))</xm:f>
            <xm:f>$DP$20</xm:f>
            <x14:dxf>
              <fill>
                <patternFill>
                  <bgColor rgb="FFFF8BB2"/>
                </patternFill>
              </fill>
            </x14:dxf>
          </x14:cfRule>
          <xm:sqref>F163</xm:sqref>
        </x14:conditionalFormatting>
        <x14:conditionalFormatting xmlns:xm="http://schemas.microsoft.com/office/excel/2006/main">
          <x14:cfRule type="containsText" priority="356" operator="containsText" id="{38C9ED45-6C7E-4C33-AC82-F0CA40423D8E}">
            <xm:f>NOT(ISERROR(SEARCH($DP$20,F191)))</xm:f>
            <xm:f>$DP$20</xm:f>
            <x14:dxf>
              <fill>
                <patternFill>
                  <bgColor rgb="FFFF8BB2"/>
                </patternFill>
              </fill>
            </x14:dxf>
          </x14:cfRule>
          <x14:cfRule type="containsText" priority="358" operator="containsText" id="{AFC41D02-6B67-49C4-8653-497BBEEA8C2D}">
            <xm:f>NOT(ISERROR(SEARCH($DP$14,F191)))</xm:f>
            <xm:f>$DP$14</xm:f>
            <x14:dxf>
              <fill>
                <patternFill patternType="solid">
                  <bgColor rgb="FFFFFF00"/>
                </patternFill>
              </fill>
            </x14:dxf>
          </x14:cfRule>
          <x14:cfRule type="containsText" priority="357" operator="containsText" id="{F03B6405-FF81-4E45-8CA5-2F308F038C00}">
            <xm:f>NOT(ISERROR(SEARCH($DP$18,F191)))</xm:f>
            <xm:f>$DP$18</xm:f>
            <x14:dxf>
              <fill>
                <patternFill>
                  <bgColor theme="8" tint="0.59996337778862885"/>
                </patternFill>
              </fill>
            </x14:dxf>
          </x14:cfRule>
          <xm:sqref>F191</xm:sqref>
        </x14:conditionalFormatting>
        <x14:conditionalFormatting xmlns:xm="http://schemas.microsoft.com/office/excel/2006/main">
          <x14:cfRule type="containsText" priority="351" operator="containsText" id="{1D9DAAC5-5E80-4CE7-9865-82A1E88F4B28}">
            <xm:f>NOT(ISERROR(SEARCH($DP$14,F219)))</xm:f>
            <xm:f>$DP$14</xm:f>
            <x14:dxf>
              <fill>
                <patternFill patternType="solid">
                  <bgColor rgb="FFFFFF00"/>
                </patternFill>
              </fill>
            </x14:dxf>
          </x14:cfRule>
          <x14:cfRule type="containsText" priority="349" operator="containsText" id="{71C26F28-D3D9-4B57-BBAF-694B682D34DC}">
            <xm:f>NOT(ISERROR(SEARCH($DP$20,F219)))</xm:f>
            <xm:f>$DP$20</xm:f>
            <x14:dxf>
              <fill>
                <patternFill>
                  <bgColor rgb="FFFF8BB2"/>
                </patternFill>
              </fill>
            </x14:dxf>
          </x14:cfRule>
          <x14:cfRule type="containsText" priority="350" operator="containsText" id="{3C4921B7-FFC6-4F48-B05E-455B1AE70A14}">
            <xm:f>NOT(ISERROR(SEARCH($DP$18,F219)))</xm:f>
            <xm:f>$DP$18</xm:f>
            <x14:dxf>
              <fill>
                <patternFill>
                  <bgColor theme="8" tint="0.59996337778862885"/>
                </patternFill>
              </fill>
            </x14:dxf>
          </x14:cfRule>
          <xm:sqref>F219</xm:sqref>
        </x14:conditionalFormatting>
        <x14:conditionalFormatting xmlns:xm="http://schemas.microsoft.com/office/excel/2006/main">
          <x14:cfRule type="containsText" priority="344" operator="containsText" id="{89AAD5DA-B4A7-463E-9A9F-50CDB4892C2F}">
            <xm:f>NOT(ISERROR(SEARCH($DP$14,F246)))</xm:f>
            <xm:f>$DP$14</xm:f>
            <x14:dxf>
              <fill>
                <patternFill patternType="solid">
                  <bgColor rgb="FFFFFF00"/>
                </patternFill>
              </fill>
            </x14:dxf>
          </x14:cfRule>
          <x14:cfRule type="containsText" priority="342" operator="containsText" id="{9C3E329F-BCDE-46C3-960E-77D36E5F15BD}">
            <xm:f>NOT(ISERROR(SEARCH($DP$20,F246)))</xm:f>
            <xm:f>$DP$20</xm:f>
            <x14:dxf>
              <fill>
                <patternFill>
                  <bgColor rgb="FFFF8BB2"/>
                </patternFill>
              </fill>
            </x14:dxf>
          </x14:cfRule>
          <x14:cfRule type="containsText" priority="343" operator="containsText" id="{383CE399-B4DD-446B-ABBD-6992E6E72D36}">
            <xm:f>NOT(ISERROR(SEARCH($DP$18,F246)))</xm:f>
            <xm:f>$DP$18</xm:f>
            <x14:dxf>
              <fill>
                <patternFill>
                  <bgColor theme="8" tint="0.59996337778862885"/>
                </patternFill>
              </fill>
            </x14:dxf>
          </x14:cfRule>
          <xm:sqref>F246</xm:sqref>
        </x14:conditionalFormatting>
        <x14:conditionalFormatting xmlns:xm="http://schemas.microsoft.com/office/excel/2006/main">
          <x14:cfRule type="containsText" priority="337" operator="containsText" id="{82595111-47F7-49D8-B68B-25AEF4CE6C8C}">
            <xm:f>NOT(ISERROR(SEARCH($DP$14,F273)))</xm:f>
            <xm:f>$DP$14</xm:f>
            <x14:dxf>
              <fill>
                <patternFill patternType="solid">
                  <bgColor rgb="FFFFFF00"/>
                </patternFill>
              </fill>
            </x14:dxf>
          </x14:cfRule>
          <x14:cfRule type="containsText" priority="336" operator="containsText" id="{C683FBE3-7E1D-4A82-B3AE-E86CC1811DE3}">
            <xm:f>NOT(ISERROR(SEARCH($DP$18,F273)))</xm:f>
            <xm:f>$DP$18</xm:f>
            <x14:dxf>
              <fill>
                <patternFill>
                  <bgColor theme="8" tint="0.59996337778862885"/>
                </patternFill>
              </fill>
            </x14:dxf>
          </x14:cfRule>
          <x14:cfRule type="containsText" priority="335" operator="containsText" id="{68991851-418D-48A0-96E9-934395B53799}">
            <xm:f>NOT(ISERROR(SEARCH($DP$20,F273)))</xm:f>
            <xm:f>$DP$20</xm:f>
            <x14:dxf>
              <fill>
                <patternFill>
                  <bgColor rgb="FFFF8BB2"/>
                </patternFill>
              </fill>
            </x14:dxf>
          </x14:cfRule>
          <xm:sqref>F273</xm:sqref>
        </x14:conditionalFormatting>
        <x14:conditionalFormatting xmlns:xm="http://schemas.microsoft.com/office/excel/2006/main">
          <x14:cfRule type="expression" priority="14" id="{FBA03CC3-0365-494D-8175-BF413F7C9642}">
            <xm:f>①利用!$AD$20=0</xm:f>
            <x14:dxf>
              <font>
                <color theme="0"/>
              </font>
            </x14:dxf>
          </x14:cfRule>
          <xm:sqref>L26:P26 V26:Z26 L54:P54 V54:ET54 L82:P82 V82:Z82 L110:P110 V110:Z110 L138:P138 V138:Z138 L166:P166 V166:Z166 L194:P194 V194:Z194</xm:sqref>
        </x14:conditionalFormatting>
        <x14:conditionalFormatting xmlns:xm="http://schemas.microsoft.com/office/excel/2006/main">
          <x14:cfRule type="expression" priority="2" id="{08840B01-64D1-4BF5-A9EE-2CCBEAD9B336}">
            <xm:f>①利用!$AI$20=2</xm:f>
            <x14:dxf>
              <font>
                <color theme="0"/>
              </font>
            </x14:dxf>
          </x14:cfRule>
          <xm:sqref>N26:P26 X26:Z26 N54:P54 X54:Z54 N82:P82 X82:Z82 N110:P110 X110:Z110 N138:P138 X138:Z138 N166:P166 X166:Z166 N194:P194 X194:Z194</xm:sqref>
        </x14:conditionalFormatting>
        <x14:conditionalFormatting xmlns:xm="http://schemas.microsoft.com/office/excel/2006/main">
          <x14:cfRule type="expression" priority="13" id="{8A6E239D-EAD5-47B8-B94E-EE35DC0376C3}">
            <xm:f>①利用!$AI$20=3</xm:f>
            <x14:dxf>
              <font>
                <color theme="0"/>
              </font>
            </x14:dxf>
          </x14:cfRule>
          <xm:sqref>O25:P26 Y25:Z26 O53:P54 Y53:Z54 O81:P82 Y81:Z82 O109:P110 Y109:Z110 O137:P138 Y137:Z138 O165:P166 Y165:Z166 O193:P194 Y193:Z194</xm:sqref>
        </x14:conditionalFormatting>
        <x14:conditionalFormatting xmlns:xm="http://schemas.microsoft.com/office/excel/2006/main">
          <x14:cfRule type="expression" priority="12" id="{D92B030C-EF1B-4FB9-8C2E-E5CF450F608A}">
            <xm:f>①利用!$AI$20=4</xm:f>
            <x14:dxf>
              <font>
                <color theme="0"/>
              </font>
            </x14:dxf>
          </x14:cfRule>
          <xm:sqref>P25:P26 Z25:Z26 P53:P54 Z53:Z54 P81:P82 Z81:Z82 P109:P110 Z109:Z110 P137:P138 Z137:Z138 P165:P166 Z165:Z166 P193:P194 Z193:Z194</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3">
    <tabColor rgb="FFFF0000"/>
  </sheetPr>
  <dimension ref="A1:BL182"/>
  <sheetViews>
    <sheetView showGridLines="0" zoomScale="60" zoomScaleNormal="60" workbookViewId="0">
      <selection activeCell="F14" sqref="F14"/>
    </sheetView>
  </sheetViews>
  <sheetFormatPr defaultColWidth="9" defaultRowHeight="28.5" customHeight="1"/>
  <cols>
    <col min="1" max="1" width="4" style="767" customWidth="1"/>
    <col min="2" max="2" width="7.69921875" style="830" customWidth="1"/>
    <col min="3" max="3" width="9.09765625" style="148" customWidth="1"/>
    <col min="4" max="5" width="7.69921875" style="148" customWidth="1"/>
    <col min="6" max="6" width="13.09765625" style="148" customWidth="1"/>
    <col min="7" max="9" width="13.8984375" style="148" customWidth="1"/>
    <col min="10" max="11" width="6.69921875" style="148" customWidth="1"/>
    <col min="12" max="12" width="4.3984375" style="453" customWidth="1"/>
    <col min="13" max="13" width="8.19921875" style="148" customWidth="1"/>
    <col min="14" max="14" width="6.69921875" style="148" customWidth="1"/>
    <col min="15" max="15" width="6.3984375" style="148" customWidth="1"/>
    <col min="16" max="16" width="13.8984375" style="148" customWidth="1"/>
    <col min="17" max="18" width="13.69921875" style="148" customWidth="1"/>
    <col min="19" max="20" width="6.8984375" style="148" customWidth="1"/>
    <col min="21" max="21" width="2.5" style="148" customWidth="1"/>
    <col min="22" max="22" width="11.69921875" style="148" customWidth="1"/>
    <col min="23" max="23" width="6" style="446" customWidth="1"/>
    <col min="24" max="24" width="3" style="453" hidden="1" customWidth="1"/>
    <col min="25" max="25" width="6.19921875" style="458" hidden="1" customWidth="1"/>
    <col min="26" max="26" width="7.59765625" style="530" hidden="1" customWidth="1"/>
    <col min="27" max="34" width="9.19921875" style="453" hidden="1" customWidth="1"/>
    <col min="35" max="35" width="13.19921875" style="453" hidden="1" customWidth="1"/>
    <col min="36" max="39" width="9.19921875" style="453" hidden="1" customWidth="1"/>
    <col min="40" max="40" width="6.8984375" style="797" hidden="1" customWidth="1"/>
    <col min="41" max="41" width="6.69921875" style="797" hidden="1" customWidth="1"/>
    <col min="42" max="42" width="7.69921875" style="797" hidden="1" customWidth="1"/>
    <col min="43" max="43" width="11.59765625" style="797" hidden="1" customWidth="1"/>
    <col min="44" max="44" width="11.5" style="797" hidden="1" customWidth="1"/>
    <col min="45" max="45" width="11.59765625" style="797" hidden="1" customWidth="1"/>
    <col min="46" max="46" width="11.09765625" style="797" hidden="1" customWidth="1"/>
    <col min="47" max="47" width="9.69921875" style="797" hidden="1" customWidth="1"/>
    <col min="48" max="48" width="9.3984375" style="797" hidden="1" customWidth="1"/>
    <col min="49" max="49" width="8.19921875" style="797" hidden="1" customWidth="1"/>
    <col min="50" max="50" width="13" style="797" hidden="1" customWidth="1"/>
    <col min="51" max="51" width="12" style="797" hidden="1" customWidth="1"/>
    <col min="52" max="55" width="13.5" style="797" hidden="1" customWidth="1"/>
    <col min="56" max="58" width="11.09765625" style="453" hidden="1" customWidth="1"/>
    <col min="59" max="59" width="17" style="453" customWidth="1"/>
    <col min="60" max="60" width="7.19921875" style="148" customWidth="1"/>
    <col min="61" max="61" width="31.3984375" style="148" customWidth="1"/>
    <col min="62" max="62" width="10.69921875" style="226" customWidth="1"/>
    <col min="63" max="65" width="9" style="148" customWidth="1"/>
    <col min="66" max="16384" width="9" style="148"/>
  </cols>
  <sheetData>
    <row r="1" spans="1:64" ht="70.5" customHeight="1" thickBot="1"/>
    <row r="2" spans="1:64" ht="35.25" hidden="1" customHeight="1" thickBot="1">
      <c r="L2" s="533"/>
      <c r="N2" s="378"/>
      <c r="O2" s="257"/>
      <c r="P2" s="257"/>
      <c r="Q2" s="257"/>
      <c r="R2" s="257"/>
      <c r="S2" s="257"/>
      <c r="T2" s="257"/>
      <c r="U2" s="257"/>
      <c r="Y2" s="453"/>
      <c r="Z2" s="453"/>
      <c r="AA2" s="531">
        <f>①利用!AD20</f>
        <v>0</v>
      </c>
      <c r="AC2" s="532" t="b">
        <f>①利用!AO23</f>
        <v>0</v>
      </c>
      <c r="AD2" s="458">
        <v>2</v>
      </c>
      <c r="AE2" s="458">
        <v>2</v>
      </c>
      <c r="AV2" s="798"/>
      <c r="AX2" s="799"/>
      <c r="AY2" s="798"/>
      <c r="AZ2" s="798"/>
      <c r="BA2" s="798"/>
      <c r="BB2" s="798"/>
      <c r="BC2" s="798"/>
    </row>
    <row r="3" spans="1:64" ht="30.75" customHeight="1">
      <c r="C3" s="2271" t="s">
        <v>861</v>
      </c>
      <c r="D3" s="2272"/>
      <c r="E3" s="2272"/>
      <c r="F3" s="2272"/>
      <c r="G3" s="2272"/>
      <c r="H3" s="2275" t="s">
        <v>862</v>
      </c>
      <c r="I3" s="2275"/>
      <c r="J3" s="2275"/>
      <c r="K3" s="2275"/>
      <c r="L3" s="2275"/>
      <c r="M3" s="2277" t="s">
        <v>85</v>
      </c>
      <c r="N3" s="785" t="s">
        <v>398</v>
      </c>
      <c r="O3" s="144"/>
      <c r="P3" s="144"/>
      <c r="Q3" s="144"/>
      <c r="R3" s="2238">
        <f>AQ74+AX59</f>
        <v>0</v>
      </c>
      <c r="S3" s="2238"/>
      <c r="T3" s="2238"/>
      <c r="U3" s="310"/>
      <c r="V3" s="710" t="s">
        <v>332</v>
      </c>
      <c r="Y3" s="453"/>
      <c r="AC3" s="453" t="b">
        <f>①利用!AO26</f>
        <v>0</v>
      </c>
      <c r="AD3" s="458"/>
      <c r="AE3" s="458">
        <v>3</v>
      </c>
      <c r="AF3" s="453" t="s">
        <v>390</v>
      </c>
      <c r="AN3" s="1483" t="s">
        <v>790</v>
      </c>
      <c r="AO3" s="1484"/>
      <c r="AP3" s="1484"/>
      <c r="AQ3" s="1484"/>
      <c r="AR3" s="1484"/>
      <c r="AS3" s="1484"/>
      <c r="AT3" s="1484"/>
      <c r="AU3" s="1484"/>
      <c r="AV3" s="1484"/>
      <c r="AW3" s="1485"/>
      <c r="AX3" s="1390" t="s">
        <v>398</v>
      </c>
      <c r="AY3" s="800"/>
      <c r="AZ3" s="800"/>
      <c r="BA3" s="1464">
        <f>CA14+CA15+CI16+CI14+CI15+CC55+CM46</f>
        <v>0</v>
      </c>
      <c r="BB3" s="1464"/>
      <c r="BC3" s="801"/>
    </row>
    <row r="4" spans="1:64" ht="30.75" customHeight="1" thickBot="1">
      <c r="C4" s="2273"/>
      <c r="D4" s="2274"/>
      <c r="E4" s="2274"/>
      <c r="F4" s="2274"/>
      <c r="G4" s="2274"/>
      <c r="H4" s="2276"/>
      <c r="I4" s="2276"/>
      <c r="J4" s="2276"/>
      <c r="K4" s="2276"/>
      <c r="L4" s="2276"/>
      <c r="M4" s="2278"/>
      <c r="N4" s="786" t="s">
        <v>403</v>
      </c>
      <c r="O4" s="227"/>
      <c r="P4" s="227"/>
      <c r="Q4" s="311"/>
      <c r="R4" s="2175">
        <f>AR74+AY59</f>
        <v>0</v>
      </c>
      <c r="S4" s="2175"/>
      <c r="T4" s="2175"/>
      <c r="U4" s="256"/>
      <c r="V4" s="711" t="s">
        <v>332</v>
      </c>
      <c r="Y4" s="451">
        <f>LEN(AA7)</f>
        <v>5</v>
      </c>
      <c r="AD4" s="458"/>
      <c r="AE4" s="458"/>
      <c r="AN4" s="1486"/>
      <c r="AO4" s="1487"/>
      <c r="AP4" s="1487"/>
      <c r="AQ4" s="1487"/>
      <c r="AR4" s="1487"/>
      <c r="AS4" s="1487"/>
      <c r="AT4" s="1487"/>
      <c r="AU4" s="1487"/>
      <c r="AV4" s="1487"/>
      <c r="AW4" s="1488"/>
      <c r="AX4" s="1489" t="s">
        <v>403</v>
      </c>
      <c r="AY4" s="802"/>
      <c r="AZ4" s="803"/>
      <c r="BA4" s="1465">
        <f>CB14+CB15+CK16+CK14+CK15+CD55+CN46</f>
        <v>0</v>
      </c>
      <c r="BB4" s="1465"/>
      <c r="BC4" s="804"/>
    </row>
    <row r="5" spans="1:64" ht="30.75" customHeight="1">
      <c r="A5" s="2164"/>
      <c r="B5" s="2164"/>
      <c r="C5" s="2231" t="s">
        <v>621</v>
      </c>
      <c r="D5" s="2232"/>
      <c r="E5" s="2232"/>
      <c r="F5" s="2239">
        <f>①利用!S8</f>
        <v>0</v>
      </c>
      <c r="G5" s="2239"/>
      <c r="H5" s="2239"/>
      <c r="I5" s="2239"/>
      <c r="J5" s="2239"/>
      <c r="K5" s="2239"/>
      <c r="L5" s="2239"/>
      <c r="M5" s="2235" t="s">
        <v>16</v>
      </c>
      <c r="N5" s="689" t="s">
        <v>404</v>
      </c>
      <c r="O5" s="145"/>
      <c r="P5" s="145"/>
      <c r="Q5" s="145"/>
      <c r="R5" s="2175">
        <f>AS74+AZ59</f>
        <v>0</v>
      </c>
      <c r="S5" s="2175"/>
      <c r="T5" s="2175"/>
      <c r="U5" s="150"/>
      <c r="V5" s="712" t="s">
        <v>332</v>
      </c>
      <c r="AD5" s="458"/>
      <c r="AE5" s="458"/>
      <c r="AN5" s="1466" t="s">
        <v>621</v>
      </c>
      <c r="AO5" s="1467"/>
      <c r="AP5" s="1467"/>
      <c r="AQ5" s="1470">
        <f>①利用!BD8</f>
        <v>0</v>
      </c>
      <c r="AR5" s="1470"/>
      <c r="AS5" s="1470"/>
      <c r="AT5" s="1470"/>
      <c r="AU5" s="1470"/>
      <c r="AV5" s="1470"/>
      <c r="AW5" s="1472" t="s">
        <v>16</v>
      </c>
      <c r="AX5" s="1490" t="s">
        <v>404</v>
      </c>
      <c r="AY5" s="805"/>
      <c r="AZ5" s="805"/>
      <c r="BA5" s="1465">
        <f>CC14+CC15+CL16+CL14+CL15+CE55+CO46</f>
        <v>0</v>
      </c>
      <c r="BB5" s="1465"/>
      <c r="BC5" s="806"/>
    </row>
    <row r="6" spans="1:64" ht="30.75" customHeight="1" thickBot="1">
      <c r="A6" s="2164"/>
      <c r="B6" s="2164"/>
      <c r="C6" s="2233"/>
      <c r="D6" s="2234"/>
      <c r="E6" s="2234"/>
      <c r="F6" s="2240"/>
      <c r="G6" s="2240"/>
      <c r="H6" s="2240"/>
      <c r="I6" s="2240"/>
      <c r="J6" s="2240"/>
      <c r="K6" s="2240"/>
      <c r="L6" s="2240"/>
      <c r="M6" s="2236"/>
      <c r="N6" s="690" t="s">
        <v>389</v>
      </c>
      <c r="O6" s="229"/>
      <c r="P6" s="229"/>
      <c r="Q6" s="146"/>
      <c r="R6" s="2176">
        <f>SUM(R3:S5)</f>
        <v>0</v>
      </c>
      <c r="S6" s="2176"/>
      <c r="T6" s="2176"/>
      <c r="U6" s="151"/>
      <c r="V6" s="713" t="s">
        <v>332</v>
      </c>
      <c r="Y6" s="453"/>
      <c r="AA6" s="453" t="s">
        <v>402</v>
      </c>
      <c r="AB6" s="453">
        <v>690</v>
      </c>
      <c r="AD6" s="458"/>
      <c r="AE6" s="458"/>
      <c r="AN6" s="1468"/>
      <c r="AO6" s="1469"/>
      <c r="AP6" s="1469"/>
      <c r="AQ6" s="1471"/>
      <c r="AR6" s="1471"/>
      <c r="AS6" s="1471"/>
      <c r="AT6" s="1471"/>
      <c r="AU6" s="1471"/>
      <c r="AV6" s="1471"/>
      <c r="AW6" s="1473"/>
      <c r="AX6" s="1491" t="s">
        <v>389</v>
      </c>
      <c r="AY6" s="807"/>
      <c r="AZ6" s="808"/>
      <c r="BA6" s="1474">
        <f>SUM(BA3:BB5)</f>
        <v>0</v>
      </c>
      <c r="BB6" s="1474"/>
      <c r="BC6" s="809"/>
    </row>
    <row r="7" spans="1:64" ht="28.95" customHeight="1" thickBot="1">
      <c r="C7" s="149"/>
      <c r="J7" s="2228" t="s">
        <v>827</v>
      </c>
      <c r="K7" s="2228"/>
      <c r="L7" s="2228"/>
      <c r="M7" s="2228"/>
      <c r="N7" s="2229"/>
      <c r="O7" s="2229"/>
      <c r="P7" s="2229"/>
      <c r="Q7" s="2229"/>
      <c r="R7" s="2229"/>
      <c r="S7" s="2229"/>
      <c r="T7" s="2229"/>
      <c r="U7" s="2229"/>
      <c r="V7" s="2230"/>
      <c r="Y7" s="453"/>
      <c r="AA7" s="535" t="s">
        <v>333</v>
      </c>
      <c r="AB7" s="453">
        <v>320</v>
      </c>
      <c r="AD7" s="458"/>
      <c r="AE7" s="458"/>
      <c r="AN7" s="810"/>
      <c r="AU7" s="1475"/>
      <c r="AV7" s="1475"/>
      <c r="AW7" s="1475"/>
      <c r="AX7" s="1475"/>
      <c r="AY7" s="1475"/>
      <c r="AZ7" s="1475"/>
      <c r="BA7" s="1475"/>
      <c r="BB7" s="1475"/>
      <c r="BC7" s="1475"/>
    </row>
    <row r="8" spans="1:64" ht="26.25" customHeight="1" thickTop="1" thickBot="1">
      <c r="C8" s="3704" t="s">
        <v>866</v>
      </c>
      <c r="D8" s="3705"/>
      <c r="E8" s="3705"/>
      <c r="F8" s="3701" t="s">
        <v>860</v>
      </c>
      <c r="G8" s="3702"/>
      <c r="H8" s="3702"/>
      <c r="I8" s="3702"/>
      <c r="J8" s="3702"/>
      <c r="K8" s="3702"/>
      <c r="L8" s="3702"/>
      <c r="M8" s="3703"/>
      <c r="N8" s="2141" t="s">
        <v>855</v>
      </c>
      <c r="O8" s="2142"/>
      <c r="P8" s="2142"/>
      <c r="Q8" s="2142"/>
      <c r="R8" s="2142"/>
      <c r="S8" s="2142"/>
      <c r="T8" s="2142"/>
      <c r="U8" s="2142"/>
      <c r="V8" s="2143"/>
      <c r="Y8" s="453"/>
      <c r="AD8" s="458">
        <v>3</v>
      </c>
      <c r="AE8" s="458">
        <v>4</v>
      </c>
      <c r="AN8" s="1476"/>
      <c r="AO8" s="1336"/>
      <c r="AP8" s="1477"/>
      <c r="AQ8" s="1478" t="s">
        <v>787</v>
      </c>
      <c r="AR8" s="1479"/>
      <c r="AS8" s="1479"/>
      <c r="AT8" s="1479"/>
      <c r="AU8" s="1479"/>
      <c r="AV8" s="1479"/>
      <c r="AW8" s="1480"/>
      <c r="AX8" s="1481" t="s">
        <v>88</v>
      </c>
      <c r="AY8" s="1482"/>
      <c r="AZ8" s="1482"/>
      <c r="BA8" s="1482"/>
      <c r="BB8" s="1482"/>
      <c r="BC8" s="1482"/>
    </row>
    <row r="9" spans="1:64" ht="19.5" customHeight="1">
      <c r="C9" s="225"/>
      <c r="D9" s="307"/>
      <c r="E9" s="1581"/>
      <c r="F9" s="2144" t="s">
        <v>337</v>
      </c>
      <c r="G9" s="2145"/>
      <c r="H9" s="2146" t="s">
        <v>371</v>
      </c>
      <c r="I9" s="2148" t="s">
        <v>89</v>
      </c>
      <c r="J9" s="2150" t="s">
        <v>529</v>
      </c>
      <c r="K9" s="2151"/>
      <c r="L9" s="2151"/>
      <c r="M9" s="2152"/>
      <c r="N9" s="2153" t="s">
        <v>337</v>
      </c>
      <c r="O9" s="2153"/>
      <c r="P9" s="2153"/>
      <c r="Q9" s="2154" t="s">
        <v>371</v>
      </c>
      <c r="R9" s="2186" t="s">
        <v>89</v>
      </c>
      <c r="S9" s="2150" t="s">
        <v>529</v>
      </c>
      <c r="T9" s="2151"/>
      <c r="U9" s="2151"/>
      <c r="V9" s="2188"/>
      <c r="Y9" s="453"/>
      <c r="AA9" s="453" t="s">
        <v>402</v>
      </c>
      <c r="AB9" s="453">
        <v>260</v>
      </c>
      <c r="AN9" s="811"/>
      <c r="AO9" s="812"/>
      <c r="AP9" s="813"/>
      <c r="AQ9" s="1442" t="s">
        <v>337</v>
      </c>
      <c r="AR9" s="1443"/>
      <c r="AS9" s="1444" t="s">
        <v>371</v>
      </c>
      <c r="AT9" s="1447" t="s">
        <v>89</v>
      </c>
      <c r="AU9" s="1449" t="s">
        <v>529</v>
      </c>
      <c r="AV9" s="1450"/>
      <c r="AW9" s="1451"/>
      <c r="AX9" s="1442" t="s">
        <v>337</v>
      </c>
      <c r="AY9" s="1443"/>
      <c r="AZ9" s="1444" t="s">
        <v>371</v>
      </c>
      <c r="BA9" s="1447" t="s">
        <v>89</v>
      </c>
      <c r="BB9" s="1449" t="s">
        <v>529</v>
      </c>
      <c r="BC9" s="1450"/>
    </row>
    <row r="10" spans="1:64" ht="15.75" customHeight="1">
      <c r="C10" s="779" t="s">
        <v>1</v>
      </c>
      <c r="D10" s="787">
        <v>8</v>
      </c>
      <c r="E10" s="148" t="s">
        <v>2</v>
      </c>
      <c r="F10" s="2189" t="s">
        <v>78</v>
      </c>
      <c r="G10" s="2191" t="s">
        <v>399</v>
      </c>
      <c r="H10" s="2147"/>
      <c r="I10" s="2149"/>
      <c r="J10" s="2193" t="s">
        <v>337</v>
      </c>
      <c r="K10" s="2194"/>
      <c r="L10" s="2196" t="s">
        <v>371</v>
      </c>
      <c r="M10" s="2197"/>
      <c r="N10" s="2199" t="s">
        <v>78</v>
      </c>
      <c r="O10" s="2200"/>
      <c r="P10" s="2202" t="s">
        <v>399</v>
      </c>
      <c r="Q10" s="2155"/>
      <c r="R10" s="2187"/>
      <c r="S10" s="2193" t="s">
        <v>337</v>
      </c>
      <c r="T10" s="2194"/>
      <c r="U10" s="2196" t="s">
        <v>371</v>
      </c>
      <c r="V10" s="2241"/>
      <c r="Y10" s="453"/>
      <c r="Z10" s="453"/>
      <c r="AA10" s="535" t="s">
        <v>333</v>
      </c>
      <c r="AB10" s="453">
        <v>100</v>
      </c>
      <c r="AE10" s="458"/>
      <c r="AN10" s="814" t="s">
        <v>1</v>
      </c>
      <c r="AO10" s="815">
        <v>8</v>
      </c>
      <c r="AP10" s="816" t="s">
        <v>2</v>
      </c>
      <c r="AQ10" s="1452" t="s">
        <v>78</v>
      </c>
      <c r="AR10" s="1454" t="s">
        <v>399</v>
      </c>
      <c r="AS10" s="1445"/>
      <c r="AT10" s="1448"/>
      <c r="AU10" s="1455" t="s">
        <v>337</v>
      </c>
      <c r="AV10" s="1463"/>
      <c r="AW10" s="1461" t="s">
        <v>371</v>
      </c>
      <c r="AX10" s="1457" t="s">
        <v>78</v>
      </c>
      <c r="AY10" s="1454" t="s">
        <v>399</v>
      </c>
      <c r="AZ10" s="1445"/>
      <c r="BA10" s="1448"/>
      <c r="BB10" s="1459" t="s">
        <v>337</v>
      </c>
      <c r="BC10" s="1460" t="s">
        <v>371</v>
      </c>
      <c r="BL10" s="366"/>
    </row>
    <row r="11" spans="1:64" ht="21" customHeight="1" thickBot="1">
      <c r="C11" s="149"/>
      <c r="D11" s="787"/>
      <c r="F11" s="2190"/>
      <c r="G11" s="2192"/>
      <c r="H11" s="2147"/>
      <c r="I11" s="2149"/>
      <c r="J11" s="2187"/>
      <c r="K11" s="2195"/>
      <c r="L11" s="2155"/>
      <c r="M11" s="2198"/>
      <c r="N11" s="2201"/>
      <c r="O11" s="2195"/>
      <c r="P11" s="2203"/>
      <c r="Q11" s="2155"/>
      <c r="R11" s="2187"/>
      <c r="S11" s="2187"/>
      <c r="T11" s="2195"/>
      <c r="U11" s="2155"/>
      <c r="V11" s="2242"/>
      <c r="Y11" s="453"/>
      <c r="Z11" s="453"/>
      <c r="AA11" s="535"/>
      <c r="AE11" s="458"/>
      <c r="AH11" s="536">
        <v>43069</v>
      </c>
      <c r="AN11" s="810"/>
      <c r="AO11" s="815"/>
      <c r="AP11" s="816"/>
      <c r="AQ11" s="1453"/>
      <c r="AR11" s="1446"/>
      <c r="AS11" s="1446"/>
      <c r="AT11" s="1392"/>
      <c r="AU11" s="1456"/>
      <c r="AV11" s="833"/>
      <c r="AW11" s="1462"/>
      <c r="AX11" s="1458"/>
      <c r="AY11" s="1446"/>
      <c r="AZ11" s="1446"/>
      <c r="BA11" s="1392"/>
      <c r="BB11" s="1392"/>
      <c r="BC11" s="1393"/>
    </row>
    <row r="12" spans="1:64" s="312" customFormat="1" ht="26.25" customHeight="1" thickTop="1">
      <c r="A12" s="767"/>
      <c r="B12" s="830"/>
      <c r="C12" s="2218" t="s">
        <v>848</v>
      </c>
      <c r="D12" s="2219"/>
      <c r="E12" s="2219"/>
      <c r="F12" s="2222" t="s">
        <v>246</v>
      </c>
      <c r="G12" s="2223"/>
      <c r="H12" s="2226" t="s">
        <v>94</v>
      </c>
      <c r="I12" s="2208" t="s">
        <v>93</v>
      </c>
      <c r="J12" s="2210" t="s">
        <v>93</v>
      </c>
      <c r="K12" s="2211"/>
      <c r="L12" s="2211"/>
      <c r="M12" s="2212"/>
      <c r="N12" s="2179" t="s">
        <v>94</v>
      </c>
      <c r="O12" s="2179"/>
      <c r="P12" s="2179"/>
      <c r="Q12" s="2165" t="s">
        <v>95</v>
      </c>
      <c r="R12" s="2177" t="s">
        <v>93</v>
      </c>
      <c r="S12" s="2177" t="s">
        <v>93</v>
      </c>
      <c r="T12" s="2179"/>
      <c r="U12" s="2179"/>
      <c r="V12" s="2180"/>
      <c r="W12" s="950"/>
      <c r="X12" s="375"/>
      <c r="Y12" s="375"/>
      <c r="Z12" s="538"/>
      <c r="AA12" s="375" t="s">
        <v>244</v>
      </c>
      <c r="AB12" s="375">
        <v>100</v>
      </c>
      <c r="AC12" s="375"/>
      <c r="AD12" s="375"/>
      <c r="AE12" s="537">
        <v>5</v>
      </c>
      <c r="AF12" s="375"/>
      <c r="AG12" s="637">
        <v>43069</v>
      </c>
      <c r="AH12" s="637">
        <v>43069</v>
      </c>
      <c r="AI12" s="638">
        <v>45991</v>
      </c>
      <c r="AJ12" s="640">
        <f>AI12</f>
        <v>45991</v>
      </c>
      <c r="AK12" s="540"/>
      <c r="AL12" s="375"/>
      <c r="AM12" s="375"/>
      <c r="AN12" s="1433" t="s">
        <v>784</v>
      </c>
      <c r="AO12" s="1434"/>
      <c r="AP12" s="1435"/>
      <c r="AQ12" s="1397">
        <v>320</v>
      </c>
      <c r="AR12" s="1398"/>
      <c r="AS12" s="1439">
        <v>100</v>
      </c>
      <c r="AT12" s="1410"/>
      <c r="AU12" s="1401">
        <v>0</v>
      </c>
      <c r="AV12" s="1402"/>
      <c r="AW12" s="1403">
        <v>0</v>
      </c>
      <c r="AX12" s="1404">
        <v>100</v>
      </c>
      <c r="AY12" s="1404">
        <v>100</v>
      </c>
      <c r="AZ12" s="1410">
        <v>50</v>
      </c>
      <c r="BA12" s="1410"/>
      <c r="BB12" s="1401"/>
      <c r="BC12" s="1409"/>
      <c r="BD12" s="375"/>
      <c r="BE12" s="375"/>
      <c r="BF12" s="375"/>
      <c r="BG12" s="375"/>
      <c r="BJ12" s="226"/>
    </row>
    <row r="13" spans="1:64" s="312" customFormat="1" ht="24" customHeight="1" thickBot="1">
      <c r="A13" s="767"/>
      <c r="B13" s="830"/>
      <c r="C13" s="2220"/>
      <c r="D13" s="2221"/>
      <c r="E13" s="2221"/>
      <c r="F13" s="2224"/>
      <c r="G13" s="2225"/>
      <c r="H13" s="2227"/>
      <c r="I13" s="2209"/>
      <c r="J13" s="2213"/>
      <c r="K13" s="2214"/>
      <c r="L13" s="2214"/>
      <c r="M13" s="2215"/>
      <c r="N13" s="2181"/>
      <c r="O13" s="2181"/>
      <c r="P13" s="2181"/>
      <c r="Q13" s="2166"/>
      <c r="R13" s="2178"/>
      <c r="S13" s="2178"/>
      <c r="T13" s="2181"/>
      <c r="U13" s="2181"/>
      <c r="V13" s="2182"/>
      <c r="W13" s="950"/>
      <c r="X13" s="375"/>
      <c r="Y13" s="375"/>
      <c r="Z13" s="538"/>
      <c r="AA13" s="375" t="s">
        <v>333</v>
      </c>
      <c r="AB13" s="375">
        <v>100</v>
      </c>
      <c r="AC13" s="375"/>
      <c r="AD13" s="375"/>
      <c r="AE13" s="537"/>
      <c r="AF13" s="375"/>
      <c r="AG13" s="539"/>
      <c r="AH13" s="539"/>
      <c r="AI13" s="366"/>
      <c r="AJ13" s="640"/>
      <c r="AK13" s="540"/>
      <c r="AL13" s="375"/>
      <c r="AM13" s="375"/>
      <c r="AN13" s="1436"/>
      <c r="AO13" s="1437"/>
      <c r="AP13" s="1438"/>
      <c r="AQ13" s="1399">
        <v>690</v>
      </c>
      <c r="AR13" s="1400"/>
      <c r="AS13" s="1440">
        <v>260</v>
      </c>
      <c r="AT13" s="1413"/>
      <c r="AU13" s="1405"/>
      <c r="AV13" s="1406"/>
      <c r="AW13" s="1407"/>
      <c r="AX13" s="1408"/>
      <c r="AY13" s="1412"/>
      <c r="AZ13" s="1413"/>
      <c r="BA13" s="1413"/>
      <c r="BB13" s="1414"/>
      <c r="BC13" s="1411"/>
      <c r="BD13" s="375"/>
      <c r="BE13" s="375"/>
      <c r="BF13" s="375"/>
      <c r="BG13" s="375"/>
      <c r="BJ13" s="226"/>
    </row>
    <row r="14" spans="1:64" ht="31.5" customHeight="1" thickTop="1">
      <c r="B14" s="936" t="s">
        <v>805</v>
      </c>
      <c r="C14" s="1593">
        <f>AI21</f>
        <v>45991</v>
      </c>
      <c r="D14" s="1594">
        <f>AI21</f>
        <v>45991</v>
      </c>
      <c r="E14" s="1595">
        <f>AL21</f>
        <v>45991</v>
      </c>
      <c r="F14" s="1585"/>
      <c r="G14" s="1552"/>
      <c r="H14" s="1553"/>
      <c r="I14" s="1553"/>
      <c r="J14" s="2183"/>
      <c r="K14" s="2184"/>
      <c r="L14" s="2183"/>
      <c r="M14" s="2185"/>
      <c r="N14" s="2205"/>
      <c r="O14" s="2206"/>
      <c r="P14" s="1596"/>
      <c r="Q14" s="1553"/>
      <c r="R14" s="1553"/>
      <c r="S14" s="2125"/>
      <c r="T14" s="2206"/>
      <c r="U14" s="2125"/>
      <c r="V14" s="2207"/>
      <c r="Y14" s="453"/>
      <c r="AA14" s="453" t="s">
        <v>244</v>
      </c>
      <c r="AB14" s="453">
        <v>50</v>
      </c>
      <c r="AD14" s="453" t="s">
        <v>148</v>
      </c>
      <c r="AE14" s="458">
        <v>6</v>
      </c>
      <c r="AH14" s="541">
        <v>43070</v>
      </c>
      <c r="AI14" s="638">
        <v>45992</v>
      </c>
      <c r="AJ14" s="640">
        <f>AI14</f>
        <v>45992</v>
      </c>
      <c r="AK14" s="542"/>
      <c r="AN14" s="840"/>
      <c r="AO14" s="841"/>
      <c r="AP14" s="842"/>
      <c r="AQ14" s="1492">
        <f t="shared" ref="AQ14:AR18" si="0">$AQ$12*F14</f>
        <v>0</v>
      </c>
      <c r="AR14" s="1492">
        <f t="shared" si="0"/>
        <v>0</v>
      </c>
      <c r="AS14" s="911">
        <f>$AS$12*H14</f>
        <v>0</v>
      </c>
      <c r="AT14" s="911"/>
      <c r="AU14" s="1415"/>
      <c r="AV14" s="1415"/>
      <c r="AW14" s="1415"/>
      <c r="AX14" s="1416">
        <f>$AX$12*N14</f>
        <v>0</v>
      </c>
      <c r="AY14" s="1415">
        <f>$AX$12*P14</f>
        <v>0</v>
      </c>
      <c r="AZ14" s="911">
        <f>$AZ$12*Q14</f>
        <v>0</v>
      </c>
      <c r="BA14" s="817"/>
      <c r="BB14" s="831"/>
      <c r="BC14" s="818"/>
    </row>
    <row r="15" spans="1:64" ht="31.5" customHeight="1">
      <c r="B15" s="936" t="s">
        <v>806</v>
      </c>
      <c r="C15" s="1549">
        <f>AI22</f>
        <v>45992</v>
      </c>
      <c r="D15" s="919">
        <f>AI22</f>
        <v>45992</v>
      </c>
      <c r="E15" s="1582">
        <f>AM22</f>
        <v>45992</v>
      </c>
      <c r="F15" s="1586"/>
      <c r="G15" s="1554"/>
      <c r="H15" s="1555"/>
      <c r="I15" s="1555"/>
      <c r="J15" s="2167"/>
      <c r="K15" s="2168"/>
      <c r="L15" s="2167"/>
      <c r="M15" s="2169"/>
      <c r="N15" s="2130"/>
      <c r="O15" s="2131"/>
      <c r="P15" s="1556"/>
      <c r="Q15" s="1555"/>
      <c r="R15" s="1555"/>
      <c r="S15" s="2170"/>
      <c r="T15" s="2170"/>
      <c r="U15" s="2170"/>
      <c r="V15" s="2171"/>
      <c r="Y15" s="453"/>
      <c r="AA15" s="535" t="s">
        <v>333</v>
      </c>
      <c r="AB15" s="453">
        <v>50</v>
      </c>
      <c r="AC15" s="458" t="s">
        <v>336</v>
      </c>
      <c r="AE15" s="458">
        <v>7</v>
      </c>
      <c r="AH15" s="541">
        <v>43071</v>
      </c>
      <c r="AI15" s="638">
        <v>45991</v>
      </c>
      <c r="AJ15" s="640">
        <f>AI15</f>
        <v>45991</v>
      </c>
      <c r="AK15" s="542"/>
      <c r="AN15" s="843"/>
      <c r="AO15" s="844"/>
      <c r="AP15" s="909"/>
      <c r="AQ15" s="1493">
        <f t="shared" si="0"/>
        <v>0</v>
      </c>
      <c r="AR15" s="1494">
        <f t="shared" si="0"/>
        <v>0</v>
      </c>
      <c r="AS15" s="915">
        <f>$AS$12*H15</f>
        <v>0</v>
      </c>
      <c r="AT15" s="915"/>
      <c r="AU15" s="1441"/>
      <c r="AV15" s="1441"/>
      <c r="AW15" s="1441"/>
      <c r="AX15" s="1395">
        <f>$AX$12*N15</f>
        <v>0</v>
      </c>
      <c r="AY15" s="1441">
        <f>$AX$12*P15</f>
        <v>0</v>
      </c>
      <c r="AZ15" s="915">
        <f>$AZ$12*Q15</f>
        <v>0</v>
      </c>
      <c r="BA15" s="819"/>
      <c r="BB15" s="819"/>
      <c r="BC15" s="820"/>
    </row>
    <row r="16" spans="1:64" ht="31.5" customHeight="1">
      <c r="B16" s="936" t="s">
        <v>807</v>
      </c>
      <c r="C16" s="1593">
        <f>AI23</f>
        <v>45993</v>
      </c>
      <c r="D16" s="1594">
        <f>AI23</f>
        <v>45993</v>
      </c>
      <c r="E16" s="1595">
        <f>AM23</f>
        <v>45993</v>
      </c>
      <c r="F16" s="1585"/>
      <c r="G16" s="1552"/>
      <c r="H16" s="1553"/>
      <c r="I16" s="1553"/>
      <c r="J16" s="2172"/>
      <c r="K16" s="2173"/>
      <c r="L16" s="2172"/>
      <c r="M16" s="2174"/>
      <c r="N16" s="2205"/>
      <c r="O16" s="2206"/>
      <c r="P16" s="1596"/>
      <c r="Q16" s="1553"/>
      <c r="R16" s="1553"/>
      <c r="S16" s="2125"/>
      <c r="T16" s="2206"/>
      <c r="U16" s="2125"/>
      <c r="V16" s="2207"/>
      <c r="Y16" s="453"/>
      <c r="Z16" s="2089" t="s">
        <v>335</v>
      </c>
      <c r="AA16" s="544" t="s">
        <v>381</v>
      </c>
      <c r="AB16" s="458">
        <v>690</v>
      </c>
      <c r="AC16" s="545">
        <f>AB16*F14</f>
        <v>0</v>
      </c>
      <c r="AD16" s="546">
        <f>SUM(AC16:AC21)</f>
        <v>0</v>
      </c>
      <c r="AE16" s="458">
        <v>8</v>
      </c>
      <c r="AI16" s="638">
        <v>45992</v>
      </c>
      <c r="AJ16" s="542" t="str">
        <f t="shared" ref="AJ16" si="1">TEXT(AI16,"aaa")</f>
        <v>月</v>
      </c>
      <c r="AK16" s="542"/>
      <c r="AN16" s="845"/>
      <c r="AO16" s="846"/>
      <c r="AP16" s="910"/>
      <c r="AQ16" s="1495">
        <f t="shared" si="0"/>
        <v>0</v>
      </c>
      <c r="AR16" s="1496">
        <f t="shared" si="0"/>
        <v>0</v>
      </c>
      <c r="AS16" s="913">
        <f>$AS$12*H16</f>
        <v>0</v>
      </c>
      <c r="AT16" s="913"/>
      <c r="AU16" s="1394"/>
      <c r="AV16" s="1394"/>
      <c r="AW16" s="1394"/>
      <c r="AX16" s="1395">
        <f>$AX$12*N16</f>
        <v>0</v>
      </c>
      <c r="AY16" s="1394">
        <f>$AX$12*P16</f>
        <v>0</v>
      </c>
      <c r="AZ16" s="913">
        <f>$AZ$12*Q16</f>
        <v>0</v>
      </c>
      <c r="BA16" s="821"/>
      <c r="BB16" s="832"/>
      <c r="BC16" s="834"/>
    </row>
    <row r="17" spans="1:62" ht="31.5" customHeight="1">
      <c r="B17" s="936" t="s">
        <v>808</v>
      </c>
      <c r="C17" s="1549">
        <f t="shared" ref="C17:C18" si="2">AI24</f>
        <v>45994</v>
      </c>
      <c r="D17" s="919">
        <f t="shared" ref="D17:D18" si="3">AI24</f>
        <v>45994</v>
      </c>
      <c r="E17" s="1582">
        <f t="shared" ref="E17:E18" si="4">AM24</f>
        <v>45994</v>
      </c>
      <c r="F17" s="1586"/>
      <c r="G17" s="1554"/>
      <c r="H17" s="1555"/>
      <c r="I17" s="1555"/>
      <c r="J17" s="2127"/>
      <c r="K17" s="2128"/>
      <c r="L17" s="2127"/>
      <c r="M17" s="2129"/>
      <c r="N17" s="2130"/>
      <c r="O17" s="2131"/>
      <c r="P17" s="1556"/>
      <c r="Q17" s="1555"/>
      <c r="R17" s="1555"/>
      <c r="S17" s="2132"/>
      <c r="T17" s="2131"/>
      <c r="U17" s="2132"/>
      <c r="V17" s="2156"/>
      <c r="Y17" s="453"/>
      <c r="Z17" s="2089"/>
      <c r="AA17" s="458" t="s">
        <v>147</v>
      </c>
      <c r="AB17" s="458">
        <v>690</v>
      </c>
      <c r="AC17" s="545">
        <f>AB17*G14</f>
        <v>0</v>
      </c>
      <c r="AE17" s="458">
        <v>9</v>
      </c>
      <c r="AI17" s="638">
        <v>45993</v>
      </c>
      <c r="AN17" s="847"/>
      <c r="AO17" s="848"/>
      <c r="AP17" s="914"/>
      <c r="AQ17" s="1497">
        <f t="shared" si="0"/>
        <v>0</v>
      </c>
      <c r="AR17" s="1498">
        <f t="shared" si="0"/>
        <v>0</v>
      </c>
      <c r="AS17" s="912">
        <f>$AS$12*H17</f>
        <v>0</v>
      </c>
      <c r="AT17" s="912"/>
      <c r="AU17" s="1396"/>
      <c r="AV17" s="1396"/>
      <c r="AW17" s="1396"/>
      <c r="AX17" s="1395">
        <f>$AX$12*N17</f>
        <v>0</v>
      </c>
      <c r="AY17" s="1396">
        <f>$AX$12*P17</f>
        <v>0</v>
      </c>
      <c r="AZ17" s="912">
        <f>$AZ$12*Q17</f>
        <v>0</v>
      </c>
      <c r="BA17" s="823"/>
      <c r="BB17" s="822"/>
      <c r="BC17" s="822"/>
    </row>
    <row r="18" spans="1:62" ht="31.5" customHeight="1" thickBot="1">
      <c r="B18" s="936" t="s">
        <v>809</v>
      </c>
      <c r="C18" s="1550">
        <f t="shared" si="2"/>
        <v>45995</v>
      </c>
      <c r="D18" s="1551">
        <f t="shared" si="3"/>
        <v>45995</v>
      </c>
      <c r="E18" s="1583">
        <f t="shared" si="4"/>
        <v>45995</v>
      </c>
      <c r="F18" s="1587"/>
      <c r="G18" s="1557"/>
      <c r="H18" s="1558"/>
      <c r="I18" s="1558"/>
      <c r="J18" s="2157"/>
      <c r="K18" s="2158"/>
      <c r="L18" s="2157"/>
      <c r="M18" s="2159"/>
      <c r="N18" s="2160"/>
      <c r="O18" s="2161"/>
      <c r="P18" s="1559"/>
      <c r="Q18" s="1558"/>
      <c r="R18" s="1558"/>
      <c r="S18" s="2162"/>
      <c r="T18" s="2161"/>
      <c r="U18" s="2162"/>
      <c r="V18" s="2163"/>
      <c r="Y18" s="453"/>
      <c r="Z18" s="2089"/>
      <c r="AA18" s="458" t="s">
        <v>334</v>
      </c>
      <c r="AB18" s="458">
        <v>260</v>
      </c>
      <c r="AC18" s="545">
        <f>H14*AB18</f>
        <v>0</v>
      </c>
      <c r="AE18" s="458">
        <v>10</v>
      </c>
      <c r="AN18" s="849"/>
      <c r="AO18" s="850"/>
      <c r="AP18" s="851"/>
      <c r="AQ18" s="1498">
        <f t="shared" si="0"/>
        <v>0</v>
      </c>
      <c r="AR18" s="1498">
        <f t="shared" si="0"/>
        <v>0</v>
      </c>
      <c r="AS18" s="912">
        <f>$AS$12*H18</f>
        <v>0</v>
      </c>
      <c r="AT18" s="912"/>
      <c r="AU18" s="1396"/>
      <c r="AV18" s="1396"/>
      <c r="AW18" s="1396"/>
      <c r="AX18" s="1395">
        <f>$AX$12*N18</f>
        <v>0</v>
      </c>
      <c r="AY18" s="1396">
        <f>$AX$12*P18</f>
        <v>0</v>
      </c>
      <c r="AZ18" s="912">
        <f>$AZ$12*Q18</f>
        <v>0</v>
      </c>
      <c r="BA18" s="825"/>
      <c r="BB18" s="824"/>
      <c r="BC18" s="835"/>
    </row>
    <row r="19" spans="1:62" ht="12.75" customHeight="1" thickTop="1" thickBot="1">
      <c r="C19" s="767"/>
      <c r="D19" s="767"/>
      <c r="F19" s="1588"/>
      <c r="M19" s="1589"/>
      <c r="Y19" s="453"/>
      <c r="Z19" s="2089"/>
      <c r="AA19" s="458" t="s">
        <v>382</v>
      </c>
      <c r="AB19" s="458">
        <v>100</v>
      </c>
      <c r="AC19" s="545">
        <f>N14*AB19</f>
        <v>0</v>
      </c>
      <c r="AE19" s="458">
        <v>11</v>
      </c>
      <c r="AI19" s="2108">
        <f>④研修!BJ10</f>
        <v>43069</v>
      </c>
      <c r="AJ19" s="2108"/>
      <c r="AN19" s="767"/>
      <c r="AO19" s="767"/>
      <c r="AQ19" s="1499"/>
      <c r="AR19" s="1499"/>
      <c r="AS19" s="908"/>
      <c r="AT19" s="908"/>
      <c r="AU19" s="908"/>
      <c r="AV19" s="908"/>
      <c r="AW19" s="908"/>
      <c r="AX19" s="1432"/>
      <c r="AY19" s="908"/>
      <c r="AZ19" s="908"/>
    </row>
    <row r="20" spans="1:62" ht="25.5" customHeight="1" thickTop="1">
      <c r="C20" s="2245" t="s">
        <v>849</v>
      </c>
      <c r="D20" s="2246"/>
      <c r="E20" s="2246"/>
      <c r="F20" s="2249" t="s">
        <v>247</v>
      </c>
      <c r="G20" s="2250"/>
      <c r="H20" s="2253" t="s">
        <v>248</v>
      </c>
      <c r="I20" s="2255" t="s">
        <v>93</v>
      </c>
      <c r="J20" s="2257" t="s">
        <v>93</v>
      </c>
      <c r="K20" s="2258"/>
      <c r="L20" s="2258"/>
      <c r="M20" s="2259"/>
      <c r="N20" s="2263" t="s">
        <v>94</v>
      </c>
      <c r="O20" s="2263"/>
      <c r="P20" s="2263"/>
      <c r="Q20" s="2265" t="s">
        <v>95</v>
      </c>
      <c r="R20" s="2267" t="s">
        <v>93</v>
      </c>
      <c r="S20" s="2267" t="s">
        <v>93</v>
      </c>
      <c r="T20" s="2263"/>
      <c r="U20" s="2263"/>
      <c r="V20" s="2269"/>
      <c r="Y20" s="453"/>
      <c r="Z20" s="2089" t="s">
        <v>378</v>
      </c>
      <c r="AA20" s="458" t="s">
        <v>147</v>
      </c>
      <c r="AB20" s="458">
        <v>100</v>
      </c>
      <c r="AC20" s="545">
        <f>P14*AB20</f>
        <v>0</v>
      </c>
      <c r="AD20" s="546">
        <f>SUM(AC22:AC27)</f>
        <v>0</v>
      </c>
      <c r="AN20" s="2284"/>
      <c r="AO20" s="2285"/>
      <c r="AP20" s="2286"/>
      <c r="AQ20" s="1576"/>
      <c r="AR20" s="1577"/>
      <c r="AS20" s="2290"/>
      <c r="AT20" s="2292"/>
      <c r="AU20" s="1514"/>
      <c r="AV20" s="1515"/>
      <c r="AW20" s="1516"/>
      <c r="AY20" s="2294"/>
      <c r="AZ20" s="2294"/>
      <c r="BA20" s="2292"/>
      <c r="BB20" s="2296"/>
      <c r="BC20" s="2296"/>
      <c r="BD20" s="2294"/>
      <c r="BE20" s="2294"/>
      <c r="BF20" s="2298"/>
    </row>
    <row r="21" spans="1:62" ht="7.5" customHeight="1" thickBot="1">
      <c r="C21" s="2247"/>
      <c r="D21" s="2248"/>
      <c r="E21" s="2248"/>
      <c r="F21" s="2251"/>
      <c r="G21" s="2252"/>
      <c r="H21" s="2254"/>
      <c r="I21" s="2256"/>
      <c r="J21" s="2260"/>
      <c r="K21" s="2261"/>
      <c r="L21" s="2261"/>
      <c r="M21" s="2262"/>
      <c r="N21" s="2264"/>
      <c r="O21" s="2264"/>
      <c r="P21" s="2264"/>
      <c r="Q21" s="2266"/>
      <c r="R21" s="2268"/>
      <c r="S21" s="2268"/>
      <c r="T21" s="2264"/>
      <c r="U21" s="2264"/>
      <c r="V21" s="2270"/>
      <c r="Y21" s="453"/>
      <c r="Z21" s="2089"/>
      <c r="AA21" s="458" t="s">
        <v>380</v>
      </c>
      <c r="AB21" s="458">
        <v>50</v>
      </c>
      <c r="AC21" s="545">
        <f>Q14*AB21</f>
        <v>0</v>
      </c>
      <c r="AD21" s="453">
        <f>①利用!AT12</f>
        <v>2018</v>
      </c>
      <c r="AE21" s="634">
        <f>①利用!O20</f>
        <v>0</v>
      </c>
      <c r="AF21" s="453" t="s">
        <v>3</v>
      </c>
      <c r="AG21" s="634">
        <f>①利用!Q20</f>
        <v>0</v>
      </c>
      <c r="AH21" s="453" t="s">
        <v>84</v>
      </c>
      <c r="AI21" s="2088">
        <f>④研修!BJ12</f>
        <v>45991</v>
      </c>
      <c r="AJ21" s="2088"/>
      <c r="AK21" s="547">
        <f>AI21</f>
        <v>45991</v>
      </c>
      <c r="AL21" s="548">
        <f>AI21</f>
        <v>45991</v>
      </c>
      <c r="AM21" s="640">
        <f>AI21</f>
        <v>45991</v>
      </c>
      <c r="AN21" s="2287"/>
      <c r="AO21" s="2288"/>
      <c r="AP21" s="2289"/>
      <c r="AQ21" s="1578"/>
      <c r="AR21" s="1579"/>
      <c r="AS21" s="2291"/>
      <c r="AT21" s="2293"/>
      <c r="AU21" s="1517"/>
      <c r="AV21" s="1518"/>
      <c r="AW21" s="1519"/>
      <c r="AY21" s="2295"/>
      <c r="AZ21" s="2295"/>
      <c r="BA21" s="2293"/>
      <c r="BB21" s="2297"/>
      <c r="BC21" s="2297"/>
      <c r="BD21" s="2295"/>
      <c r="BE21" s="2295"/>
      <c r="BF21" s="2299"/>
    </row>
    <row r="22" spans="1:62" ht="30.75" customHeight="1" thickTop="1" thickBot="1">
      <c r="B22" s="936" t="s">
        <v>805</v>
      </c>
      <c r="C22" s="1597">
        <f t="shared" ref="C22:E26" si="5">C14</f>
        <v>45991</v>
      </c>
      <c r="D22" s="1594">
        <f t="shared" si="5"/>
        <v>45991</v>
      </c>
      <c r="E22" s="1595">
        <f t="shared" si="5"/>
        <v>45991</v>
      </c>
      <c r="F22" s="1585"/>
      <c r="G22" s="1552"/>
      <c r="H22" s="1553"/>
      <c r="I22" s="1553"/>
      <c r="J22" s="2183"/>
      <c r="K22" s="2184"/>
      <c r="L22" s="2183"/>
      <c r="M22" s="2185"/>
      <c r="N22" s="2205"/>
      <c r="O22" s="2206"/>
      <c r="P22" s="1596"/>
      <c r="Q22" s="1553"/>
      <c r="R22" s="1553"/>
      <c r="S22" s="2125"/>
      <c r="T22" s="2206"/>
      <c r="U22" s="2243"/>
      <c r="V22" s="2244"/>
      <c r="W22" s="951">
        <f t="shared" ref="W22:W49" si="6">R31+S31+U31</f>
        <v>0</v>
      </c>
      <c r="Y22" s="453"/>
      <c r="Z22" s="2089"/>
      <c r="AA22" s="544" t="s">
        <v>381</v>
      </c>
      <c r="AB22" s="458">
        <v>690</v>
      </c>
      <c r="AC22" s="545">
        <f>AB22*F15</f>
        <v>0</v>
      </c>
      <c r="AD22" s="453">
        <f>①利用!AT13</f>
        <v>2018</v>
      </c>
      <c r="AE22" s="634">
        <f>①利用!O21</f>
        <v>0</v>
      </c>
      <c r="AG22" s="634">
        <f>①利用!Q21</f>
        <v>0</v>
      </c>
      <c r="AI22" s="2088">
        <f>AI21+1</f>
        <v>45992</v>
      </c>
      <c r="AJ22" s="2088"/>
      <c r="AK22" s="547">
        <f>AI22</f>
        <v>45992</v>
      </c>
      <c r="AL22" s="548">
        <f>AI22</f>
        <v>45992</v>
      </c>
      <c r="AM22" s="640">
        <f t="shared" ref="AM22:AM23" si="7">AI22</f>
        <v>45992</v>
      </c>
      <c r="AN22" s="1061">
        <f t="shared" ref="AN22:AP22" si="8">AN14</f>
        <v>0</v>
      </c>
      <c r="AO22" s="917">
        <f t="shared" si="8"/>
        <v>0</v>
      </c>
      <c r="AP22" s="920">
        <f t="shared" si="8"/>
        <v>0</v>
      </c>
      <c r="AQ22" s="1492">
        <f t="shared" ref="AQ22:AR26" si="9">$AQ$13*F22</f>
        <v>0</v>
      </c>
      <c r="AR22" s="1492">
        <f t="shared" si="9"/>
        <v>0</v>
      </c>
      <c r="AS22" s="1492">
        <f>$AS$13*H22</f>
        <v>0</v>
      </c>
      <c r="AT22" s="780"/>
      <c r="AU22" s="1509"/>
      <c r="AV22" s="1520"/>
      <c r="AW22" s="1510"/>
      <c r="AX22" s="1416">
        <f>$AX$12*N22</f>
        <v>0</v>
      </c>
      <c r="AY22" s="1416">
        <f>$AY$12*P22</f>
        <v>0</v>
      </c>
      <c r="AZ22" s="1416">
        <f>$AZ$12*Q22</f>
        <v>0</v>
      </c>
      <c r="BA22" s="780"/>
      <c r="BB22" s="780"/>
      <c r="BC22" s="2279"/>
      <c r="BD22" s="2280"/>
      <c r="BE22" s="2279"/>
      <c r="BF22" s="2281"/>
    </row>
    <row r="23" spans="1:62" ht="30.75" customHeight="1" thickTop="1" thickBot="1">
      <c r="B23" s="936" t="s">
        <v>806</v>
      </c>
      <c r="C23" s="1063">
        <f t="shared" si="5"/>
        <v>45992</v>
      </c>
      <c r="D23" s="919">
        <f t="shared" si="5"/>
        <v>45992</v>
      </c>
      <c r="E23" s="1582">
        <f t="shared" si="5"/>
        <v>45992</v>
      </c>
      <c r="F23" s="1586"/>
      <c r="G23" s="1554"/>
      <c r="H23" s="1555"/>
      <c r="I23" s="1555"/>
      <c r="J23" s="2167"/>
      <c r="K23" s="2168"/>
      <c r="L23" s="2167"/>
      <c r="M23" s="2169"/>
      <c r="N23" s="2130"/>
      <c r="O23" s="2131"/>
      <c r="P23" s="1556"/>
      <c r="Q23" s="1555"/>
      <c r="R23" s="1555"/>
      <c r="S23" s="2170"/>
      <c r="T23" s="2170"/>
      <c r="U23" s="2170"/>
      <c r="V23" s="2237"/>
      <c r="W23" s="951">
        <f t="shared" si="6"/>
        <v>0</v>
      </c>
      <c r="Y23" s="453"/>
      <c r="Z23" s="2089"/>
      <c r="AA23" s="458" t="s">
        <v>147</v>
      </c>
      <c r="AB23" s="458">
        <v>690</v>
      </c>
      <c r="AC23" s="545">
        <f>AB23*G15</f>
        <v>0</v>
      </c>
      <c r="AD23" s="453" t="s">
        <v>229</v>
      </c>
      <c r="AF23" s="549">
        <f>SUM(H36:J38)</f>
        <v>0</v>
      </c>
      <c r="AG23" s="549">
        <f>SUM(H39:J41)</f>
        <v>0</v>
      </c>
      <c r="AI23" s="2088">
        <f>AI22+1</f>
        <v>45993</v>
      </c>
      <c r="AJ23" s="2088"/>
      <c r="AK23" s="636">
        <f>AI23</f>
        <v>45993</v>
      </c>
      <c r="AL23" s="635">
        <f>AI23</f>
        <v>45993</v>
      </c>
      <c r="AM23" s="640">
        <f t="shared" si="7"/>
        <v>45993</v>
      </c>
      <c r="AN23" s="1061">
        <f t="shared" ref="AN23:AP23" si="10">AN15</f>
        <v>0</v>
      </c>
      <c r="AO23" s="917">
        <f t="shared" si="10"/>
        <v>0</v>
      </c>
      <c r="AP23" s="920">
        <f t="shared" si="10"/>
        <v>0</v>
      </c>
      <c r="AQ23" s="1492">
        <f t="shared" si="9"/>
        <v>0</v>
      </c>
      <c r="AR23" s="1492">
        <f t="shared" si="9"/>
        <v>0</v>
      </c>
      <c r="AS23" s="1492">
        <f>$AS$13*H23</f>
        <v>0</v>
      </c>
      <c r="AT23" s="781"/>
      <c r="AU23" s="1502"/>
      <c r="AV23" s="1512"/>
      <c r="AW23" s="1503"/>
      <c r="AX23" s="1416">
        <f>$AX$12*N23</f>
        <v>0</v>
      </c>
      <c r="AY23" s="1416">
        <f>$AY$12*P23</f>
        <v>0</v>
      </c>
      <c r="AZ23" s="1416">
        <f>$AZ$12*Q23</f>
        <v>0</v>
      </c>
      <c r="BA23" s="781"/>
      <c r="BB23" s="781"/>
      <c r="BC23" s="2282"/>
      <c r="BD23" s="2282"/>
      <c r="BE23" s="2282"/>
      <c r="BF23" s="2283"/>
    </row>
    <row r="24" spans="1:62" ht="30.75" customHeight="1" thickTop="1" thickBot="1">
      <c r="A24" s="788"/>
      <c r="B24" s="936" t="s">
        <v>807</v>
      </c>
      <c r="C24" s="1597">
        <f t="shared" si="5"/>
        <v>45993</v>
      </c>
      <c r="D24" s="1594">
        <f t="shared" si="5"/>
        <v>45993</v>
      </c>
      <c r="E24" s="1595">
        <f t="shared" si="5"/>
        <v>45993</v>
      </c>
      <c r="F24" s="1585"/>
      <c r="G24" s="1552"/>
      <c r="H24" s="1553"/>
      <c r="I24" s="1553"/>
      <c r="J24" s="2172"/>
      <c r="K24" s="2173"/>
      <c r="L24" s="2172"/>
      <c r="M24" s="2174"/>
      <c r="N24" s="2205"/>
      <c r="O24" s="2206"/>
      <c r="P24" s="1596"/>
      <c r="Q24" s="1553"/>
      <c r="R24" s="1553"/>
      <c r="S24" s="2125"/>
      <c r="T24" s="2206"/>
      <c r="U24" s="2125"/>
      <c r="V24" s="2126"/>
      <c r="W24" s="951">
        <f t="shared" si="6"/>
        <v>0</v>
      </c>
      <c r="X24" s="453">
        <f>SUM(R40:V40)</f>
        <v>0</v>
      </c>
      <c r="Y24" s="453"/>
      <c r="Z24" s="2089" t="s">
        <v>379</v>
      </c>
      <c r="AA24" s="458" t="s">
        <v>334</v>
      </c>
      <c r="AB24" s="458">
        <v>260</v>
      </c>
      <c r="AC24" s="545">
        <f>H15*AB24</f>
        <v>0</v>
      </c>
      <c r="AD24" s="453" t="s">
        <v>227</v>
      </c>
      <c r="AE24" s="549">
        <f>SUM(H42:J43)</f>
        <v>0</v>
      </c>
      <c r="AF24" s="549">
        <f>SUM(H44:J46)</f>
        <v>0</v>
      </c>
      <c r="AG24" s="549">
        <f>SUM(H47:J49)</f>
        <v>0</v>
      </c>
      <c r="AI24" s="2088">
        <f t="shared" ref="AI24:AI25" si="11">AI23+1</f>
        <v>45994</v>
      </c>
      <c r="AJ24" s="2088"/>
      <c r="AK24" s="636">
        <f t="shared" ref="AK24:AK25" si="12">AI24</f>
        <v>45994</v>
      </c>
      <c r="AL24" s="635">
        <f t="shared" ref="AL24:AL25" si="13">AI24</f>
        <v>45994</v>
      </c>
      <c r="AM24" s="640">
        <f t="shared" ref="AM24:AM25" si="14">AI24</f>
        <v>45994</v>
      </c>
      <c r="AN24" s="1062">
        <f t="shared" ref="AN24:AP24" si="15">AN16</f>
        <v>0</v>
      </c>
      <c r="AO24" s="918">
        <f t="shared" si="15"/>
        <v>0</v>
      </c>
      <c r="AP24" s="921">
        <f t="shared" si="15"/>
        <v>0</v>
      </c>
      <c r="AQ24" s="1492">
        <f t="shared" si="9"/>
        <v>0</v>
      </c>
      <c r="AR24" s="1492">
        <f t="shared" si="9"/>
        <v>0</v>
      </c>
      <c r="AS24" s="1492">
        <f>$AS$13*H24</f>
        <v>0</v>
      </c>
      <c r="AT24" s="1056"/>
      <c r="AU24" s="1504"/>
      <c r="AV24" s="1513"/>
      <c r="AW24" s="1505"/>
      <c r="AX24" s="1416">
        <f>$AX$12*N24</f>
        <v>0</v>
      </c>
      <c r="AY24" s="1416">
        <f>$AY$12*P24</f>
        <v>0</v>
      </c>
      <c r="AZ24" s="1416">
        <f>$AZ$12*Q24</f>
        <v>0</v>
      </c>
      <c r="BA24" s="789"/>
      <c r="BB24" s="789"/>
      <c r="BC24" s="2279"/>
      <c r="BD24" s="2280"/>
      <c r="BE24" s="2279"/>
      <c r="BF24" s="2281"/>
    </row>
    <row r="25" spans="1:62" ht="30.75" customHeight="1" thickTop="1" thickBot="1">
      <c r="B25" s="936" t="s">
        <v>808</v>
      </c>
      <c r="C25" s="1063">
        <f t="shared" si="5"/>
        <v>45994</v>
      </c>
      <c r="D25" s="919">
        <f t="shared" si="5"/>
        <v>45994</v>
      </c>
      <c r="E25" s="1582">
        <f t="shared" si="5"/>
        <v>45994</v>
      </c>
      <c r="F25" s="1586"/>
      <c r="G25" s="1554"/>
      <c r="H25" s="1555"/>
      <c r="I25" s="1555"/>
      <c r="J25" s="2127"/>
      <c r="K25" s="2128"/>
      <c r="L25" s="2127"/>
      <c r="M25" s="2129"/>
      <c r="N25" s="2130"/>
      <c r="O25" s="2131"/>
      <c r="P25" s="1556"/>
      <c r="Q25" s="1555"/>
      <c r="R25" s="1555"/>
      <c r="S25" s="2132"/>
      <c r="T25" s="2131"/>
      <c r="U25" s="2132"/>
      <c r="V25" s="2133"/>
      <c r="W25" s="951">
        <f t="shared" si="6"/>
        <v>0</v>
      </c>
      <c r="X25" s="453">
        <f>SUM(R41:V41)</f>
        <v>0</v>
      </c>
      <c r="Y25" s="453"/>
      <c r="Z25" s="2089"/>
      <c r="AA25" s="458" t="s">
        <v>382</v>
      </c>
      <c r="AB25" s="458">
        <v>100</v>
      </c>
      <c r="AC25" s="545">
        <f>N15*AB25</f>
        <v>0</v>
      </c>
      <c r="AD25" s="453" t="s">
        <v>228</v>
      </c>
      <c r="AE25" s="549">
        <f>SUM(H50:J51)</f>
        <v>0</v>
      </c>
      <c r="AF25" s="549">
        <f>SUM(H52:J54)</f>
        <v>0</v>
      </c>
      <c r="AG25" s="549">
        <f>SUM(H55:J57)</f>
        <v>0</v>
      </c>
      <c r="AI25" s="2088">
        <f t="shared" si="11"/>
        <v>45995</v>
      </c>
      <c r="AJ25" s="2088"/>
      <c r="AK25" s="636">
        <f t="shared" si="12"/>
        <v>45995</v>
      </c>
      <c r="AL25" s="635">
        <f t="shared" si="13"/>
        <v>45995</v>
      </c>
      <c r="AM25" s="640">
        <f t="shared" si="14"/>
        <v>45995</v>
      </c>
      <c r="AN25" s="1063">
        <f t="shared" ref="AN25:AP25" si="16">AN17</f>
        <v>0</v>
      </c>
      <c r="AO25" s="919">
        <f t="shared" si="16"/>
        <v>0</v>
      </c>
      <c r="AP25" s="922">
        <f t="shared" si="16"/>
        <v>0</v>
      </c>
      <c r="AQ25" s="1492">
        <f t="shared" si="9"/>
        <v>0</v>
      </c>
      <c r="AR25" s="1492">
        <f t="shared" si="9"/>
        <v>0</v>
      </c>
      <c r="AS25" s="1492">
        <f>$AS$13*H25</f>
        <v>0</v>
      </c>
      <c r="AT25" s="790"/>
      <c r="AU25" s="1506"/>
      <c r="AV25" s="1508"/>
      <c r="AW25" s="1507"/>
      <c r="AX25" s="1416">
        <f>$AX$12*N25</f>
        <v>0</v>
      </c>
      <c r="AY25" s="1416">
        <f>$AY$12*P25</f>
        <v>0</v>
      </c>
      <c r="AZ25" s="1416">
        <f>$AZ$12*Q25</f>
        <v>0</v>
      </c>
      <c r="BA25" s="790"/>
      <c r="BB25" s="790"/>
      <c r="BC25" s="2318"/>
      <c r="BD25" s="2319"/>
      <c r="BE25" s="2318"/>
      <c r="BF25" s="2320"/>
    </row>
    <row r="26" spans="1:62" s="9" customFormat="1" ht="30.75" customHeight="1" thickTop="1" thickBot="1">
      <c r="A26" s="767"/>
      <c r="B26" s="936" t="s">
        <v>809</v>
      </c>
      <c r="C26" s="1064">
        <f t="shared" si="5"/>
        <v>45995</v>
      </c>
      <c r="D26" s="1065">
        <f t="shared" si="5"/>
        <v>45995</v>
      </c>
      <c r="E26" s="1584">
        <f t="shared" si="5"/>
        <v>45995</v>
      </c>
      <c r="F26" s="1590"/>
      <c r="G26" s="1591"/>
      <c r="H26" s="1592"/>
      <c r="I26" s="1592"/>
      <c r="J26" s="2134"/>
      <c r="K26" s="2135"/>
      <c r="L26" s="2134"/>
      <c r="M26" s="2136"/>
      <c r="N26" s="2137"/>
      <c r="O26" s="2138"/>
      <c r="P26" s="1561"/>
      <c r="Q26" s="1560"/>
      <c r="R26" s="1560"/>
      <c r="S26" s="2139"/>
      <c r="T26" s="2138"/>
      <c r="U26" s="2139"/>
      <c r="V26" s="2140"/>
      <c r="W26" s="951">
        <f t="shared" si="6"/>
        <v>0</v>
      </c>
      <c r="X26" s="534"/>
      <c r="Y26" s="453"/>
      <c r="Z26" s="2089"/>
      <c r="AA26" s="458" t="s">
        <v>147</v>
      </c>
      <c r="AB26" s="458">
        <v>100</v>
      </c>
      <c r="AC26" s="545">
        <f>P15*AB26</f>
        <v>0</v>
      </c>
      <c r="AD26" s="534"/>
      <c r="AE26" s="534"/>
      <c r="AF26" s="534"/>
      <c r="AG26" s="534" t="s">
        <v>230</v>
      </c>
      <c r="AH26" s="534" t="s">
        <v>122</v>
      </c>
      <c r="AI26" s="901">
        <v>150</v>
      </c>
      <c r="AJ26" s="901"/>
      <c r="AM26" s="534"/>
      <c r="AN26" s="1064">
        <f t="shared" ref="AN26:AP26" si="17">AN18</f>
        <v>0</v>
      </c>
      <c r="AO26" s="1065">
        <f t="shared" si="17"/>
        <v>0</v>
      </c>
      <c r="AP26" s="1059">
        <f t="shared" si="17"/>
        <v>0</v>
      </c>
      <c r="AQ26" s="1492">
        <f t="shared" si="9"/>
        <v>0</v>
      </c>
      <c r="AR26" s="1492">
        <f t="shared" si="9"/>
        <v>0</v>
      </c>
      <c r="AS26" s="1492">
        <f>$AS$13*H26</f>
        <v>0</v>
      </c>
      <c r="AT26" s="1060"/>
      <c r="AU26" s="1500"/>
      <c r="AV26" s="1511"/>
      <c r="AW26" s="1501"/>
      <c r="AX26" s="1416">
        <f>$AX$12*N26</f>
        <v>0</v>
      </c>
      <c r="AY26" s="1416">
        <f>$AY$12*P26</f>
        <v>0</v>
      </c>
      <c r="AZ26" s="1416">
        <f>$AZ$12*Q26</f>
        <v>0</v>
      </c>
      <c r="BA26" s="1060"/>
      <c r="BB26" s="1060"/>
      <c r="BC26" s="2321"/>
      <c r="BD26" s="2322"/>
      <c r="BE26" s="2321"/>
      <c r="BF26" s="2323"/>
      <c r="BG26" s="534"/>
    </row>
    <row r="27" spans="1:62" ht="21" customHeight="1" thickTop="1">
      <c r="W27" s="951">
        <f t="shared" si="6"/>
        <v>0</v>
      </c>
      <c r="X27" s="453">
        <f>SUM(R43:V43)</f>
        <v>0</v>
      </c>
      <c r="Y27" s="453"/>
      <c r="Z27" s="2089"/>
      <c r="AA27" s="458" t="s">
        <v>380</v>
      </c>
      <c r="AB27" s="458">
        <v>50</v>
      </c>
      <c r="AC27" s="545">
        <f>Q15*AB27</f>
        <v>0</v>
      </c>
      <c r="AH27" s="453" t="s">
        <v>128</v>
      </c>
      <c r="AI27" s="453">
        <v>150</v>
      </c>
      <c r="AK27" s="534" t="s">
        <v>820</v>
      </c>
      <c r="AL27" s="534">
        <v>590</v>
      </c>
      <c r="AN27" s="1387"/>
      <c r="AO27" s="1525"/>
      <c r="AP27" s="1525"/>
      <c r="AQ27" s="1521"/>
      <c r="AR27" s="1521"/>
      <c r="AS27" s="1521"/>
      <c r="AT27" s="1521"/>
      <c r="AU27" s="1521"/>
      <c r="AV27" s="1521"/>
      <c r="AW27" s="1521"/>
      <c r="AX27" s="1521"/>
      <c r="AY27" s="1521"/>
      <c r="AZ27" s="1521"/>
      <c r="BA27" s="1521"/>
      <c r="BB27" s="1521"/>
      <c r="BC27" s="1521"/>
      <c r="BD27" s="1521"/>
      <c r="BE27" s="1580"/>
    </row>
    <row r="28" spans="1:62" ht="13.5" customHeight="1" thickBot="1">
      <c r="W28" s="951">
        <f t="shared" si="6"/>
        <v>0</v>
      </c>
      <c r="X28" s="453">
        <f>SUM(R44:V44)</f>
        <v>0</v>
      </c>
      <c r="Y28" s="453"/>
      <c r="Z28" s="543"/>
      <c r="AA28" s="458" t="s">
        <v>385</v>
      </c>
      <c r="AB28" s="458">
        <v>100</v>
      </c>
      <c r="AC28" s="545">
        <f>N16*AB28</f>
        <v>0</v>
      </c>
      <c r="AK28" s="453" t="s">
        <v>126</v>
      </c>
      <c r="AL28" s="453">
        <v>590</v>
      </c>
      <c r="AN28" s="1387"/>
      <c r="AO28" s="1525"/>
      <c r="AP28" s="1525"/>
      <c r="AQ28" s="1521"/>
      <c r="AR28" s="1521"/>
      <c r="AS28" s="1521"/>
      <c r="AT28" s="1521"/>
      <c r="AU28" s="1521"/>
      <c r="AV28" s="1521"/>
      <c r="AW28" s="1521"/>
      <c r="AX28" s="1521"/>
      <c r="AY28" s="1521"/>
      <c r="AZ28" s="1521"/>
      <c r="BA28" s="1521"/>
      <c r="BB28" s="1521"/>
      <c r="BC28" s="1521"/>
      <c r="BD28" s="1521"/>
      <c r="BE28" s="1580"/>
    </row>
    <row r="29" spans="1:62" ht="27" customHeight="1">
      <c r="C29" s="2112" t="s">
        <v>519</v>
      </c>
      <c r="D29" s="2113"/>
      <c r="E29" s="2113"/>
      <c r="F29" s="2114"/>
      <c r="G29" s="2118" t="s">
        <v>96</v>
      </c>
      <c r="H29" s="2099" t="s">
        <v>337</v>
      </c>
      <c r="I29" s="2101"/>
      <c r="J29" s="2102" t="s">
        <v>524</v>
      </c>
      <c r="K29" s="2103"/>
      <c r="M29" s="1904" t="s">
        <v>386</v>
      </c>
      <c r="N29" s="1905"/>
      <c r="O29" s="1905"/>
      <c r="P29" s="1906"/>
      <c r="Q29" s="2118" t="s">
        <v>96</v>
      </c>
      <c r="R29" s="2099" t="s">
        <v>337</v>
      </c>
      <c r="S29" s="2100"/>
      <c r="T29" s="2101"/>
      <c r="U29" s="2102" t="s">
        <v>524</v>
      </c>
      <c r="V29" s="2103"/>
      <c r="W29" s="951">
        <f t="shared" si="6"/>
        <v>0</v>
      </c>
      <c r="X29" s="453">
        <f>SUM(R45:V45)</f>
        <v>0</v>
      </c>
      <c r="Y29" s="453"/>
      <c r="Z29" s="453"/>
      <c r="AA29" s="458" t="s">
        <v>383</v>
      </c>
      <c r="AB29" s="458">
        <v>100</v>
      </c>
      <c r="AC29" s="545">
        <f>P16*AB29</f>
        <v>0</v>
      </c>
      <c r="AI29" s="453">
        <v>200</v>
      </c>
      <c r="AK29" s="453" t="s">
        <v>127</v>
      </c>
      <c r="AL29" s="453">
        <v>780</v>
      </c>
      <c r="AN29" s="1387"/>
      <c r="AO29" s="1525"/>
      <c r="AP29" s="1525"/>
      <c r="AQ29" s="1525"/>
      <c r="AR29" s="1525"/>
      <c r="AS29" s="1525"/>
      <c r="AT29" s="1525"/>
      <c r="AU29" s="1525"/>
      <c r="AV29" s="1525"/>
      <c r="AW29" s="1525"/>
      <c r="AX29" s="1525"/>
      <c r="AY29" s="1525"/>
      <c r="AZ29" s="1525"/>
      <c r="BA29" s="1525"/>
      <c r="BB29" s="1525"/>
      <c r="BC29" s="1525"/>
      <c r="BD29" s="1525"/>
      <c r="BE29" s="1526"/>
      <c r="BH29" s="2307"/>
      <c r="BI29" s="2302" t="s">
        <v>828</v>
      </c>
      <c r="BJ29" s="2300" t="s">
        <v>757</v>
      </c>
    </row>
    <row r="30" spans="1:62" ht="42" customHeight="1" thickBot="1">
      <c r="B30" s="1302"/>
      <c r="C30" s="2115"/>
      <c r="D30" s="2116"/>
      <c r="E30" s="2116"/>
      <c r="F30" s="2117"/>
      <c r="G30" s="2119"/>
      <c r="H30" s="686" t="s">
        <v>78</v>
      </c>
      <c r="I30" s="698" t="s">
        <v>523</v>
      </c>
      <c r="J30" s="2104"/>
      <c r="K30" s="2105"/>
      <c r="M30" s="1907"/>
      <c r="N30" s="1908"/>
      <c r="O30" s="1908"/>
      <c r="P30" s="1909"/>
      <c r="Q30" s="2119"/>
      <c r="R30" s="686" t="s">
        <v>78</v>
      </c>
      <c r="S30" s="2106" t="s">
        <v>523</v>
      </c>
      <c r="T30" s="2107"/>
      <c r="U30" s="2104"/>
      <c r="V30" s="2105"/>
      <c r="W30" s="951">
        <f t="shared" si="6"/>
        <v>0</v>
      </c>
      <c r="X30" s="453">
        <f>SUM(X27:X29)</f>
        <v>0</v>
      </c>
      <c r="Y30" s="453"/>
      <c r="Z30" s="453"/>
      <c r="AA30" s="458" t="s">
        <v>384</v>
      </c>
      <c r="AB30" s="458">
        <v>50</v>
      </c>
      <c r="AC30" s="545">
        <f>Q16*AB30</f>
        <v>0</v>
      </c>
      <c r="AI30" s="453">
        <v>100</v>
      </c>
      <c r="AN30" s="1387"/>
      <c r="AO30" s="1525"/>
      <c r="AP30" s="1525"/>
      <c r="AQ30" s="1525"/>
      <c r="AR30" s="1525"/>
      <c r="AS30" s="1525"/>
      <c r="AT30" s="1525"/>
      <c r="AU30" s="1525"/>
      <c r="AV30" s="1525"/>
      <c r="AW30" s="1525"/>
      <c r="AX30" s="1525"/>
      <c r="AY30" s="1525"/>
      <c r="AZ30" s="1525"/>
      <c r="BA30" s="1525"/>
      <c r="BB30" s="1525"/>
      <c r="BC30" s="1525"/>
      <c r="BD30" s="1525"/>
      <c r="BE30" s="1526"/>
      <c r="BH30" s="2308"/>
      <c r="BI30" s="2303"/>
      <c r="BJ30" s="2301"/>
    </row>
    <row r="31" spans="1:62" ht="28.5" customHeight="1" thickBot="1">
      <c r="C31" s="2109" t="s">
        <v>99</v>
      </c>
      <c r="D31" s="2110"/>
      <c r="E31" s="2110"/>
      <c r="F31" s="2111"/>
      <c r="G31" s="924">
        <v>250</v>
      </c>
      <c r="H31" s="691"/>
      <c r="I31" s="1303"/>
      <c r="J31" s="1954"/>
      <c r="K31" s="1955"/>
      <c r="L31" s="1304">
        <f>H31+I31+J31</f>
        <v>0</v>
      </c>
      <c r="M31" s="2120" t="s">
        <v>130</v>
      </c>
      <c r="N31" s="2121"/>
      <c r="O31" s="2121"/>
      <c r="P31" s="2122"/>
      <c r="Q31" s="1547">
        <v>150</v>
      </c>
      <c r="R31" s="1305"/>
      <c r="S31" s="1910"/>
      <c r="T31" s="1911"/>
      <c r="U31" s="2123"/>
      <c r="V31" s="2124"/>
      <c r="W31" s="951">
        <f t="shared" si="6"/>
        <v>0</v>
      </c>
      <c r="X31" s="453">
        <f>SUM(R47:V47)</f>
        <v>0</v>
      </c>
      <c r="Y31" s="453"/>
      <c r="Z31" s="453"/>
      <c r="AA31" s="534"/>
      <c r="AB31" s="534"/>
      <c r="AC31" s="534">
        <f>SUM(AC16:AC30)</f>
        <v>0</v>
      </c>
      <c r="AK31" s="453" t="s">
        <v>102</v>
      </c>
      <c r="AL31" s="453">
        <v>150</v>
      </c>
      <c r="AM31" s="453">
        <v>1</v>
      </c>
      <c r="AN31" s="1391"/>
      <c r="AO31" s="1521"/>
      <c r="AQ31" s="1301">
        <f>H31*$G31</f>
        <v>0</v>
      </c>
      <c r="AR31" s="1301">
        <f>I31*$G31</f>
        <v>0</v>
      </c>
      <c r="AS31" s="1301">
        <f>J31*$G31</f>
        <v>0</v>
      </c>
      <c r="AV31" s="1388"/>
      <c r="AW31" s="1430"/>
      <c r="AX31" s="1386">
        <f>R31*$Q31</f>
        <v>0</v>
      </c>
      <c r="AY31" s="1386">
        <f>S31*$Q31</f>
        <v>0</v>
      </c>
      <c r="AZ31" s="1386">
        <f>U31*$Q31</f>
        <v>0</v>
      </c>
      <c r="BH31" s="2315" t="s">
        <v>742</v>
      </c>
      <c r="BI31" s="768" t="s">
        <v>102</v>
      </c>
      <c r="BJ31" s="1306">
        <v>150</v>
      </c>
    </row>
    <row r="32" spans="1:62" ht="28.5" customHeight="1" thickBot="1">
      <c r="B32" s="1915" t="s">
        <v>785</v>
      </c>
      <c r="C32" s="2090" t="s">
        <v>309</v>
      </c>
      <c r="D32" s="2091"/>
      <c r="E32" s="2091"/>
      <c r="F32" s="2092"/>
      <c r="G32" s="697">
        <v>50</v>
      </c>
      <c r="H32" s="692"/>
      <c r="I32" s="1307"/>
      <c r="J32" s="1929"/>
      <c r="K32" s="1930"/>
      <c r="L32" s="1304">
        <f>H32+I32+J32</f>
        <v>0</v>
      </c>
      <c r="M32" s="1935" t="s">
        <v>387</v>
      </c>
      <c r="N32" s="1936"/>
      <c r="O32" s="1936"/>
      <c r="P32" s="1937"/>
      <c r="Q32" s="1380">
        <v>150</v>
      </c>
      <c r="R32" s="1308"/>
      <c r="S32" s="2033"/>
      <c r="T32" s="2034"/>
      <c r="U32" s="1933"/>
      <c r="V32" s="1934"/>
      <c r="W32" s="951">
        <f t="shared" si="6"/>
        <v>0</v>
      </c>
      <c r="X32" s="453">
        <f>SUM(R48:V48)</f>
        <v>0</v>
      </c>
      <c r="Y32" s="453"/>
      <c r="Z32" s="453"/>
      <c r="AK32" s="453" t="s">
        <v>104</v>
      </c>
      <c r="AL32" s="453">
        <v>150</v>
      </c>
      <c r="AM32" s="453">
        <v>2</v>
      </c>
      <c r="AN32" s="1391"/>
      <c r="AO32" s="1521"/>
      <c r="AQ32" s="1301">
        <f t="shared" ref="AQ32:AQ64" si="18">H32*$G32</f>
        <v>0</v>
      </c>
      <c r="AR32" s="1301">
        <f t="shared" ref="AR32:AR64" si="19">I32*$G32</f>
        <v>0</v>
      </c>
      <c r="AS32" s="1301">
        <f t="shared" ref="AS32:AS64" si="20">J32*$G32</f>
        <v>0</v>
      </c>
      <c r="AV32" s="1388"/>
      <c r="AW32" s="1431"/>
      <c r="AX32" s="1386">
        <f t="shared" ref="AX32:AX58" si="21">R32*$Q32</f>
        <v>0</v>
      </c>
      <c r="AY32" s="1386">
        <f t="shared" ref="AY32:AY58" si="22">S32*$Q32</f>
        <v>0</v>
      </c>
      <c r="AZ32" s="1386">
        <f t="shared" ref="AZ32:AZ58" si="23">U32*$Q32</f>
        <v>0</v>
      </c>
      <c r="BH32" s="2316"/>
      <c r="BI32" s="768" t="s">
        <v>104</v>
      </c>
      <c r="BJ32" s="1306">
        <v>150</v>
      </c>
    </row>
    <row r="33" spans="2:62" ht="28.5" customHeight="1" thickBot="1">
      <c r="B33" s="1915"/>
      <c r="C33" s="1938"/>
      <c r="D33" s="1939"/>
      <c r="E33" s="1939"/>
      <c r="F33" s="1940"/>
      <c r="G33" s="1309"/>
      <c r="H33" s="1310"/>
      <c r="I33" s="1311"/>
      <c r="J33" s="1920"/>
      <c r="K33" s="1921"/>
      <c r="L33" s="1304">
        <f>H33+I33+J33</f>
        <v>0</v>
      </c>
      <c r="M33" s="1935" t="s">
        <v>388</v>
      </c>
      <c r="N33" s="1936"/>
      <c r="O33" s="1936"/>
      <c r="P33" s="1937"/>
      <c r="Q33" s="1380">
        <v>150</v>
      </c>
      <c r="R33" s="1308"/>
      <c r="S33" s="2033"/>
      <c r="T33" s="2034"/>
      <c r="U33" s="1933"/>
      <c r="V33" s="1934"/>
      <c r="W33" s="951">
        <f t="shared" si="6"/>
        <v>0</v>
      </c>
      <c r="X33" s="453">
        <f>SUM(R49:V49)</f>
        <v>0</v>
      </c>
      <c r="Y33" s="453"/>
      <c r="Z33" s="2061" t="s">
        <v>397</v>
      </c>
      <c r="AA33" s="544"/>
      <c r="AB33" s="458"/>
      <c r="AC33" s="545"/>
      <c r="AH33" s="453" t="s">
        <v>611</v>
      </c>
      <c r="AI33" s="453">
        <v>5300</v>
      </c>
      <c r="AK33" s="453" t="s">
        <v>756</v>
      </c>
      <c r="AL33" s="453">
        <v>100</v>
      </c>
      <c r="AM33" s="453">
        <v>3</v>
      </c>
      <c r="AN33" s="1391"/>
      <c r="AO33" s="1521"/>
      <c r="AQ33" s="1301">
        <f t="shared" si="18"/>
        <v>0</v>
      </c>
      <c r="AR33" s="1301">
        <f t="shared" si="19"/>
        <v>0</v>
      </c>
      <c r="AS33" s="1301">
        <f t="shared" si="20"/>
        <v>0</v>
      </c>
      <c r="AW33" s="1422"/>
      <c r="AX33" s="1386">
        <f t="shared" si="21"/>
        <v>0</v>
      </c>
      <c r="AY33" s="1386">
        <f t="shared" si="22"/>
        <v>0</v>
      </c>
      <c r="AZ33" s="1386">
        <f t="shared" si="23"/>
        <v>0</v>
      </c>
      <c r="BH33" s="2316"/>
      <c r="BI33" s="768" t="s">
        <v>777</v>
      </c>
      <c r="BJ33" s="1306">
        <v>50</v>
      </c>
    </row>
    <row r="34" spans="2:62" ht="28.5" customHeight="1" thickBot="1">
      <c r="B34" s="1915"/>
      <c r="C34" s="1916" t="s">
        <v>805</v>
      </c>
      <c r="D34" s="1952" t="s">
        <v>106</v>
      </c>
      <c r="E34" s="1912" t="s">
        <v>98</v>
      </c>
      <c r="F34" s="1913"/>
      <c r="G34" s="924">
        <v>510</v>
      </c>
      <c r="H34" s="1312"/>
      <c r="I34" s="1313"/>
      <c r="J34" s="2094"/>
      <c r="K34" s="2095"/>
      <c r="L34" s="446"/>
      <c r="M34" s="1924" t="s">
        <v>298</v>
      </c>
      <c r="N34" s="1925"/>
      <c r="O34" s="1925"/>
      <c r="P34" s="1926"/>
      <c r="Q34" s="1548">
        <v>180</v>
      </c>
      <c r="R34" s="1314"/>
      <c r="S34" s="2035"/>
      <c r="T34" s="2036"/>
      <c r="U34" s="1927"/>
      <c r="V34" s="1928"/>
      <c r="W34" s="951">
        <f t="shared" si="6"/>
        <v>0</v>
      </c>
      <c r="X34" s="453">
        <f>SUM(R50:V50)</f>
        <v>0</v>
      </c>
      <c r="Y34" s="453"/>
      <c r="Z34" s="2061"/>
      <c r="AA34" s="458"/>
      <c r="AB34" s="458"/>
      <c r="AC34" s="545"/>
      <c r="AH34" s="453" t="s">
        <v>612</v>
      </c>
      <c r="AI34" s="453">
        <v>5300</v>
      </c>
      <c r="AK34" s="453" t="s">
        <v>755</v>
      </c>
      <c r="AL34" s="453">
        <v>300</v>
      </c>
      <c r="AM34" s="453">
        <v>4</v>
      </c>
      <c r="AN34" s="1391"/>
      <c r="AO34" s="1521"/>
      <c r="AQ34" s="1301">
        <f t="shared" si="18"/>
        <v>0</v>
      </c>
      <c r="AR34" s="1301">
        <f t="shared" si="19"/>
        <v>0</v>
      </c>
      <c r="AS34" s="1301">
        <f t="shared" si="20"/>
        <v>0</v>
      </c>
      <c r="AV34" s="1388"/>
      <c r="AW34" s="1429"/>
      <c r="AX34" s="1386">
        <f t="shared" si="21"/>
        <v>0</v>
      </c>
      <c r="AY34" s="1386">
        <f t="shared" si="22"/>
        <v>0</v>
      </c>
      <c r="AZ34" s="1386">
        <f t="shared" si="23"/>
        <v>0</v>
      </c>
      <c r="BH34" s="2316"/>
      <c r="BI34" s="768" t="s">
        <v>778</v>
      </c>
      <c r="BJ34" s="1306">
        <v>150</v>
      </c>
    </row>
    <row r="35" spans="2:62" ht="28.5" customHeight="1" thickBot="1">
      <c r="B35" s="1915"/>
      <c r="C35" s="1917"/>
      <c r="D35" s="2093"/>
      <c r="E35" s="2076" t="s">
        <v>100</v>
      </c>
      <c r="F35" s="2077"/>
      <c r="G35" s="925">
        <v>530</v>
      </c>
      <c r="H35" s="695"/>
      <c r="I35" s="1315"/>
      <c r="J35" s="2096"/>
      <c r="K35" s="2097"/>
      <c r="L35" s="1304">
        <f>J34+H35+I35+J35</f>
        <v>0</v>
      </c>
      <c r="M35" s="2216" t="s">
        <v>124</v>
      </c>
      <c r="N35" s="2217"/>
      <c r="O35" s="2217"/>
      <c r="P35" s="2217"/>
      <c r="Q35" s="256"/>
      <c r="R35" s="256"/>
      <c r="S35" s="256"/>
      <c r="T35" s="256"/>
      <c r="U35" s="256"/>
      <c r="V35" s="1316"/>
      <c r="W35" s="951">
        <f t="shared" si="6"/>
        <v>0</v>
      </c>
      <c r="X35" s="453">
        <f>SUM(R51:V51)</f>
        <v>0</v>
      </c>
      <c r="Y35" s="453"/>
      <c r="Z35" s="2061"/>
      <c r="AA35" s="458"/>
      <c r="AB35" s="458"/>
      <c r="AC35" s="545"/>
      <c r="AK35" s="453" t="s">
        <v>107</v>
      </c>
      <c r="AL35" s="453">
        <v>100</v>
      </c>
      <c r="AM35" s="453">
        <v>5</v>
      </c>
      <c r="AN35" s="1391"/>
      <c r="AO35" s="1521"/>
      <c r="AQ35" s="1301">
        <f t="shared" si="18"/>
        <v>0</v>
      </c>
      <c r="AR35" s="1301">
        <f t="shared" si="19"/>
        <v>0</v>
      </c>
      <c r="AS35" s="1301">
        <f t="shared" si="20"/>
        <v>0</v>
      </c>
      <c r="AW35" s="1427"/>
      <c r="AX35" s="1386">
        <f t="shared" si="21"/>
        <v>0</v>
      </c>
      <c r="AY35" s="1386">
        <f t="shared" si="22"/>
        <v>0</v>
      </c>
      <c r="AZ35" s="1386">
        <f t="shared" si="23"/>
        <v>0</v>
      </c>
      <c r="BH35" s="2316"/>
      <c r="BI35" s="768" t="s">
        <v>107</v>
      </c>
      <c r="BJ35" s="1306">
        <v>100</v>
      </c>
    </row>
    <row r="36" spans="2:62" ht="28.5" customHeight="1" thickBot="1">
      <c r="B36" s="1915"/>
      <c r="C36" s="937">
        <f>AI21</f>
        <v>45991</v>
      </c>
      <c r="D36" s="2098" t="s">
        <v>97</v>
      </c>
      <c r="E36" s="2086" t="s">
        <v>98</v>
      </c>
      <c r="F36" s="2087"/>
      <c r="G36" s="926">
        <v>700</v>
      </c>
      <c r="H36" s="1317"/>
      <c r="I36" s="1318"/>
      <c r="J36" s="1929"/>
      <c r="K36" s="1930"/>
      <c r="L36" s="446"/>
      <c r="M36" s="2065"/>
      <c r="N36" s="2066"/>
      <c r="O36" s="2066"/>
      <c r="P36" s="2067"/>
      <c r="Q36" s="765" t="str">
        <f>IF(M36="","",VLOOKUP(M36,$BI$31:$BJ$44,2,FALSE))</f>
        <v/>
      </c>
      <c r="R36" s="707"/>
      <c r="S36" s="2081"/>
      <c r="T36" s="2082"/>
      <c r="U36" s="2056"/>
      <c r="V36" s="2057"/>
      <c r="W36" s="951">
        <f t="shared" si="6"/>
        <v>0</v>
      </c>
      <c r="X36" s="453">
        <f>SUM(X31:X35)</f>
        <v>0</v>
      </c>
      <c r="Y36" s="453"/>
      <c r="Z36" s="453"/>
      <c r="AA36" s="544"/>
      <c r="AB36" s="458"/>
      <c r="AC36" s="545"/>
      <c r="AH36" s="453" t="s">
        <v>613</v>
      </c>
      <c r="AI36" s="453">
        <v>2700</v>
      </c>
      <c r="AK36" s="453" t="s">
        <v>108</v>
      </c>
      <c r="AL36" s="453">
        <v>200</v>
      </c>
      <c r="AM36" s="453">
        <v>6</v>
      </c>
      <c r="AN36" s="1391"/>
      <c r="AO36" s="1521"/>
      <c r="AQ36" s="1301">
        <f t="shared" si="18"/>
        <v>0</v>
      </c>
      <c r="AR36" s="1301">
        <f t="shared" si="19"/>
        <v>0</v>
      </c>
      <c r="AS36" s="1301">
        <f t="shared" si="20"/>
        <v>0</v>
      </c>
      <c r="AV36" s="1388"/>
      <c r="AW36" s="1428"/>
      <c r="AX36" s="1386">
        <f t="shared" si="21"/>
        <v>0</v>
      </c>
      <c r="AY36" s="1386">
        <f t="shared" si="22"/>
        <v>0</v>
      </c>
      <c r="AZ36" s="1386">
        <f t="shared" si="23"/>
        <v>0</v>
      </c>
      <c r="BH36" s="2316"/>
      <c r="BI36" s="768" t="s">
        <v>108</v>
      </c>
      <c r="BJ36" s="1306">
        <v>200</v>
      </c>
    </row>
    <row r="37" spans="2:62" ht="28.5" customHeight="1" thickBot="1">
      <c r="B37" s="1915"/>
      <c r="C37" s="938" t="s">
        <v>92</v>
      </c>
      <c r="D37" s="1953"/>
      <c r="E37" s="1956" t="s">
        <v>100</v>
      </c>
      <c r="F37" s="1957"/>
      <c r="G37" s="706">
        <v>780</v>
      </c>
      <c r="H37" s="693"/>
      <c r="I37" s="1319"/>
      <c r="J37" s="1920"/>
      <c r="K37" s="1921"/>
      <c r="L37" s="1304">
        <f>J36+H37+I37+J37</f>
        <v>0</v>
      </c>
      <c r="M37" s="2062"/>
      <c r="N37" s="2063"/>
      <c r="O37" s="2063"/>
      <c r="P37" s="2064"/>
      <c r="Q37" s="765" t="str">
        <f>IF(M37="","",VLOOKUP(M37,$BI$31:$BJ$44,2,FALSE))</f>
        <v/>
      </c>
      <c r="R37" s="692"/>
      <c r="S37" s="2033"/>
      <c r="T37" s="2034"/>
      <c r="U37" s="1929"/>
      <c r="V37" s="1930"/>
      <c r="W37" s="951">
        <f t="shared" si="6"/>
        <v>0</v>
      </c>
      <c r="X37" s="453">
        <f>SUM(R53:V53)</f>
        <v>0</v>
      </c>
      <c r="Y37" s="453"/>
      <c r="Z37" s="453"/>
      <c r="AA37" s="544"/>
      <c r="AB37" s="458"/>
      <c r="AC37" s="545"/>
      <c r="AH37" s="453" t="s">
        <v>614</v>
      </c>
      <c r="AI37" s="453">
        <v>2700</v>
      </c>
      <c r="AK37" s="453" t="s">
        <v>109</v>
      </c>
      <c r="AL37" s="453">
        <v>100</v>
      </c>
      <c r="AN37" s="1391"/>
      <c r="AO37" s="1521"/>
      <c r="AQ37" s="1301">
        <f t="shared" si="18"/>
        <v>0</v>
      </c>
      <c r="AR37" s="1301">
        <f t="shared" si="19"/>
        <v>0</v>
      </c>
      <c r="AS37" s="1301">
        <f t="shared" si="20"/>
        <v>0</v>
      </c>
      <c r="AV37" s="1388"/>
      <c r="AW37" s="1384"/>
      <c r="AX37" s="1386">
        <f t="shared" si="21"/>
        <v>0</v>
      </c>
      <c r="AY37" s="1386">
        <f t="shared" si="22"/>
        <v>0</v>
      </c>
      <c r="AZ37" s="1386">
        <f t="shared" si="23"/>
        <v>0</v>
      </c>
      <c r="BH37" s="2316"/>
      <c r="BI37" s="768" t="s">
        <v>109</v>
      </c>
      <c r="BJ37" s="1306">
        <v>100</v>
      </c>
    </row>
    <row r="38" spans="2:62" ht="28.5" customHeight="1" thickBot="1">
      <c r="B38" s="1915"/>
      <c r="C38" s="939">
        <f>AI21</f>
        <v>45991</v>
      </c>
      <c r="D38" s="397" t="s">
        <v>101</v>
      </c>
      <c r="E38" s="1960"/>
      <c r="F38" s="1961"/>
      <c r="G38" s="696" t="str">
        <f>IF(E38="","",VLOOKUP(E38,AK$27:AL$29,2,FALSE))</f>
        <v/>
      </c>
      <c r="H38" s="1320"/>
      <c r="I38" s="1321"/>
      <c r="J38" s="1931"/>
      <c r="K38" s="1932"/>
      <c r="L38" s="1304">
        <f>H38+I38+J38</f>
        <v>0</v>
      </c>
      <c r="M38" s="2062"/>
      <c r="N38" s="2063"/>
      <c r="O38" s="2063"/>
      <c r="P38" s="2064"/>
      <c r="Q38" s="765" t="str">
        <f>IF(M38="","",VLOOKUP(M38,$BI$31:$BJ$44,2,FALSE))</f>
        <v/>
      </c>
      <c r="R38" s="692"/>
      <c r="S38" s="2033"/>
      <c r="T38" s="2034"/>
      <c r="U38" s="1929"/>
      <c r="V38" s="1930"/>
      <c r="W38" s="951">
        <f t="shared" si="6"/>
        <v>0</v>
      </c>
      <c r="Y38" s="453"/>
      <c r="Z38" s="453"/>
      <c r="AA38" s="458"/>
      <c r="AB38" s="458"/>
      <c r="AC38" s="545"/>
      <c r="AK38" s="453" t="s">
        <v>110</v>
      </c>
      <c r="AL38" s="453">
        <v>150</v>
      </c>
      <c r="AM38" s="453">
        <v>7</v>
      </c>
      <c r="AN38" s="1391"/>
      <c r="AO38" s="1521"/>
      <c r="AQ38" s="1301">
        <f t="shared" si="18"/>
        <v>0</v>
      </c>
      <c r="AR38" s="1301">
        <f t="shared" si="19"/>
        <v>0</v>
      </c>
      <c r="AS38" s="1301">
        <f t="shared" si="20"/>
        <v>0</v>
      </c>
      <c r="AV38" s="1389"/>
      <c r="AW38" s="1424"/>
      <c r="AX38" s="1386">
        <f t="shared" si="21"/>
        <v>0</v>
      </c>
      <c r="AY38" s="1386">
        <f t="shared" si="22"/>
        <v>0</v>
      </c>
      <c r="AZ38" s="1386">
        <f t="shared" si="23"/>
        <v>0</v>
      </c>
      <c r="BH38" s="2316"/>
      <c r="BI38" s="768" t="s">
        <v>110</v>
      </c>
      <c r="BJ38" s="1306">
        <v>150</v>
      </c>
    </row>
    <row r="39" spans="2:62" ht="28.5" customHeight="1" thickBot="1">
      <c r="B39" s="1915"/>
      <c r="C39" s="940" t="s">
        <v>4</v>
      </c>
      <c r="D39" s="1941" t="s">
        <v>103</v>
      </c>
      <c r="E39" s="1912" t="s">
        <v>98</v>
      </c>
      <c r="F39" s="1913"/>
      <c r="G39" s="703">
        <v>760</v>
      </c>
      <c r="H39" s="1322"/>
      <c r="I39" s="1323"/>
      <c r="J39" s="1954"/>
      <c r="K39" s="1955"/>
      <c r="L39" s="1324"/>
      <c r="M39" s="2024"/>
      <c r="N39" s="2025"/>
      <c r="O39" s="2025"/>
      <c r="P39" s="2026"/>
      <c r="Q39" s="766" t="str">
        <f>IF(M39="","",VLOOKUP(M39,$BI$31:$BJ$44,2,FALSE))</f>
        <v/>
      </c>
      <c r="R39" s="694"/>
      <c r="S39" s="2035"/>
      <c r="T39" s="2036"/>
      <c r="U39" s="1920"/>
      <c r="V39" s="1921"/>
      <c r="W39" s="951">
        <f t="shared" si="6"/>
        <v>0</v>
      </c>
      <c r="X39" s="453">
        <f>SUM(R55:V55)</f>
        <v>0</v>
      </c>
      <c r="Y39" s="2061"/>
      <c r="Z39" s="453"/>
      <c r="AA39" s="458"/>
      <c r="AB39" s="458"/>
      <c r="AC39" s="545"/>
      <c r="AK39" s="453" t="s">
        <v>111</v>
      </c>
      <c r="AL39" s="453">
        <v>50</v>
      </c>
      <c r="AM39" s="453">
        <v>8</v>
      </c>
      <c r="AN39" s="1391"/>
      <c r="AO39" s="1521"/>
      <c r="AQ39" s="1301">
        <f t="shared" si="18"/>
        <v>0</v>
      </c>
      <c r="AR39" s="1301">
        <f t="shared" si="19"/>
        <v>0</v>
      </c>
      <c r="AS39" s="1301">
        <f t="shared" si="20"/>
        <v>0</v>
      </c>
      <c r="AV39" s="1388"/>
      <c r="AW39" s="1417"/>
      <c r="AX39" s="1386">
        <f t="shared" si="21"/>
        <v>0</v>
      </c>
      <c r="AY39" s="1386">
        <f t="shared" si="22"/>
        <v>0</v>
      </c>
      <c r="AZ39" s="1386">
        <f t="shared" si="23"/>
        <v>0</v>
      </c>
      <c r="BH39" s="2316"/>
      <c r="BI39" s="768" t="s">
        <v>111</v>
      </c>
      <c r="BJ39" s="1306">
        <v>50</v>
      </c>
    </row>
    <row r="40" spans="2:62" ht="28.5" customHeight="1" thickBot="1">
      <c r="B40" s="1915"/>
      <c r="C40" s="1325"/>
      <c r="D40" s="1942"/>
      <c r="E40" s="1962" t="s">
        <v>100</v>
      </c>
      <c r="F40" s="1963"/>
      <c r="G40" s="697">
        <v>1000</v>
      </c>
      <c r="H40" s="692"/>
      <c r="I40" s="1307"/>
      <c r="J40" s="1929"/>
      <c r="K40" s="1930"/>
      <c r="L40" s="1304">
        <f>J39+H40+I40+J40</f>
        <v>0</v>
      </c>
      <c r="M40" s="2068" t="s">
        <v>123</v>
      </c>
      <c r="N40" s="2069"/>
      <c r="O40" s="2069"/>
      <c r="P40" s="2070"/>
      <c r="Q40" s="701">
        <v>4000</v>
      </c>
      <c r="R40" s="691"/>
      <c r="S40" s="2071"/>
      <c r="T40" s="2072"/>
      <c r="U40" s="1954"/>
      <c r="V40" s="1955"/>
      <c r="W40" s="951">
        <f t="shared" si="6"/>
        <v>0</v>
      </c>
      <c r="X40" s="453">
        <f>SUM(X39)</f>
        <v>0</v>
      </c>
      <c r="Y40" s="2061"/>
      <c r="Z40" s="453"/>
      <c r="AA40" s="544"/>
      <c r="AB40" s="458"/>
      <c r="AC40" s="545"/>
      <c r="AH40" s="453" t="s">
        <v>130</v>
      </c>
      <c r="AI40" s="453">
        <v>150</v>
      </c>
      <c r="AK40" s="453" t="s">
        <v>112</v>
      </c>
      <c r="AL40" s="453">
        <v>200</v>
      </c>
      <c r="AM40" s="453">
        <v>9</v>
      </c>
      <c r="AN40" s="1391"/>
      <c r="AO40" s="1521"/>
      <c r="AQ40" s="1301">
        <f t="shared" si="18"/>
        <v>0</v>
      </c>
      <c r="AR40" s="1301">
        <f t="shared" si="19"/>
        <v>0</v>
      </c>
      <c r="AS40" s="1301">
        <f t="shared" si="20"/>
        <v>0</v>
      </c>
      <c r="AV40" s="1388"/>
      <c r="AW40" s="1417"/>
      <c r="AX40" s="1386">
        <f t="shared" si="21"/>
        <v>0</v>
      </c>
      <c r="AY40" s="1386">
        <f t="shared" si="22"/>
        <v>0</v>
      </c>
      <c r="AZ40" s="1386">
        <f t="shared" si="23"/>
        <v>0</v>
      </c>
      <c r="BH40" s="2316"/>
      <c r="BI40" s="768" t="s">
        <v>112</v>
      </c>
      <c r="BJ40" s="1306">
        <v>200</v>
      </c>
    </row>
    <row r="41" spans="2:62" ht="28.5" customHeight="1" thickBot="1">
      <c r="B41" s="1915"/>
      <c r="C41" s="941"/>
      <c r="D41" s="1943"/>
      <c r="E41" s="1956" t="s">
        <v>105</v>
      </c>
      <c r="F41" s="1957"/>
      <c r="G41" s="796">
        <v>1800</v>
      </c>
      <c r="H41" s="694"/>
      <c r="I41" s="1326"/>
      <c r="J41" s="1920"/>
      <c r="K41" s="1921"/>
      <c r="L41" s="1304">
        <f>H41+I41+J41</f>
        <v>0</v>
      </c>
      <c r="M41" s="2083" t="s">
        <v>133</v>
      </c>
      <c r="N41" s="2084"/>
      <c r="O41" s="2084"/>
      <c r="P41" s="2085"/>
      <c r="Q41" s="702">
        <v>300</v>
      </c>
      <c r="R41" s="694"/>
      <c r="S41" s="2022"/>
      <c r="T41" s="2023"/>
      <c r="U41" s="1920"/>
      <c r="V41" s="1921"/>
      <c r="W41" s="951">
        <f t="shared" si="6"/>
        <v>0</v>
      </c>
      <c r="X41" s="453">
        <f>SUM(R57:V57)</f>
        <v>0</v>
      </c>
      <c r="Y41" s="453"/>
      <c r="Z41" s="453"/>
      <c r="AA41" s="458"/>
      <c r="AB41" s="458"/>
      <c r="AC41" s="545"/>
      <c r="AH41" s="453" t="s">
        <v>387</v>
      </c>
      <c r="AI41" s="453">
        <v>150</v>
      </c>
      <c r="AK41" s="453" t="s">
        <v>151</v>
      </c>
      <c r="AL41" s="453">
        <v>150</v>
      </c>
      <c r="AM41" s="453">
        <v>10</v>
      </c>
      <c r="AN41" s="1391"/>
      <c r="AO41" s="1521"/>
      <c r="AQ41" s="1301">
        <f t="shared" si="18"/>
        <v>0</v>
      </c>
      <c r="AR41" s="1301">
        <f t="shared" si="19"/>
        <v>0</v>
      </c>
      <c r="AS41" s="1301">
        <f t="shared" si="20"/>
        <v>0</v>
      </c>
      <c r="AW41" s="1417"/>
      <c r="AX41" s="1386">
        <f t="shared" si="21"/>
        <v>0</v>
      </c>
      <c r="AY41" s="1386">
        <f t="shared" si="22"/>
        <v>0</v>
      </c>
      <c r="AZ41" s="1386">
        <f t="shared" si="23"/>
        <v>0</v>
      </c>
      <c r="BH41" s="2316"/>
      <c r="BI41" s="768" t="s">
        <v>151</v>
      </c>
      <c r="BJ41" s="1306">
        <v>150</v>
      </c>
    </row>
    <row r="42" spans="2:62" ht="28.5" customHeight="1" thickBot="1">
      <c r="B42" s="1915"/>
      <c r="C42" s="1916" t="s">
        <v>810</v>
      </c>
      <c r="D42" s="1952" t="s">
        <v>106</v>
      </c>
      <c r="E42" s="1912" t="s">
        <v>98</v>
      </c>
      <c r="F42" s="1913"/>
      <c r="G42" s="924">
        <v>510</v>
      </c>
      <c r="H42" s="1327"/>
      <c r="I42" s="1328"/>
      <c r="J42" s="1954"/>
      <c r="K42" s="1955"/>
      <c r="L42" s="446"/>
      <c r="M42" s="2050" t="s">
        <v>296</v>
      </c>
      <c r="N42" s="2051"/>
      <c r="O42" s="2051"/>
      <c r="P42" s="2052"/>
      <c r="Q42" s="699" t="s">
        <v>96</v>
      </c>
      <c r="R42" s="580"/>
      <c r="S42" s="581"/>
      <c r="T42" s="581"/>
      <c r="U42" s="2048"/>
      <c r="V42" s="2049"/>
      <c r="W42" s="951">
        <f t="shared" si="6"/>
        <v>0</v>
      </c>
      <c r="X42" s="453">
        <f>SUM(R58:V58)</f>
        <v>0</v>
      </c>
      <c r="Y42" s="453"/>
      <c r="Z42" s="453"/>
      <c r="AA42" s="458" t="s">
        <v>334</v>
      </c>
      <c r="AB42" s="458" t="e">
        <f>#REF!</f>
        <v>#REF!</v>
      </c>
      <c r="AC42" s="545" t="e">
        <f>J33*#REF!</f>
        <v>#REF!</v>
      </c>
      <c r="AH42" s="453" t="s">
        <v>388</v>
      </c>
      <c r="AI42" s="453">
        <v>150</v>
      </c>
      <c r="AK42" s="453" t="s">
        <v>251</v>
      </c>
      <c r="AL42" s="453">
        <v>300</v>
      </c>
      <c r="AM42" s="453">
        <v>11</v>
      </c>
      <c r="AN42" s="1391"/>
      <c r="AO42" s="1521"/>
      <c r="AQ42" s="1301">
        <f t="shared" si="18"/>
        <v>0</v>
      </c>
      <c r="AR42" s="1301">
        <f t="shared" si="19"/>
        <v>0</v>
      </c>
      <c r="AS42" s="1301">
        <f t="shared" si="20"/>
        <v>0</v>
      </c>
      <c r="AV42" s="1388"/>
      <c r="AW42" s="1418"/>
      <c r="AX42" s="1386">
        <f t="shared" si="21"/>
        <v>0</v>
      </c>
      <c r="AY42" s="1386">
        <f t="shared" si="22"/>
        <v>0</v>
      </c>
      <c r="AZ42" s="1386">
        <f t="shared" si="23"/>
        <v>0</v>
      </c>
      <c r="BH42" s="2316"/>
      <c r="BI42" s="768" t="s">
        <v>251</v>
      </c>
      <c r="BJ42" s="1306">
        <v>300</v>
      </c>
    </row>
    <row r="43" spans="2:62" ht="28.5" customHeight="1" thickBot="1">
      <c r="B43" s="1915"/>
      <c r="C43" s="1917"/>
      <c r="D43" s="2093"/>
      <c r="E43" s="2076" t="s">
        <v>100</v>
      </c>
      <c r="F43" s="2077"/>
      <c r="G43" s="925">
        <v>530</v>
      </c>
      <c r="H43" s="695"/>
      <c r="I43" s="1315"/>
      <c r="J43" s="1929"/>
      <c r="K43" s="1930"/>
      <c r="L43" s="1304">
        <f>J42+H43+I43+J43</f>
        <v>0</v>
      </c>
      <c r="M43" s="2078"/>
      <c r="N43" s="2079"/>
      <c r="O43" s="2079"/>
      <c r="P43" s="2080"/>
      <c r="Q43" s="703" t="str">
        <f>IF(M43="","",VLOOKUP(M43,$BI$45:$BJ$48,2,FALSE))</f>
        <v/>
      </c>
      <c r="R43" s="707"/>
      <c r="S43" s="2081"/>
      <c r="T43" s="2082"/>
      <c r="U43" s="2056"/>
      <c r="V43" s="2057"/>
      <c r="W43" s="951">
        <f t="shared" si="6"/>
        <v>0</v>
      </c>
      <c r="X43" s="453">
        <f>SUM(X41:X42)</f>
        <v>0</v>
      </c>
      <c r="Y43" s="453"/>
      <c r="Z43" s="453"/>
      <c r="AD43" s="453" t="s">
        <v>305</v>
      </c>
      <c r="AE43" s="453">
        <v>290</v>
      </c>
      <c r="AH43" s="453" t="s">
        <v>131</v>
      </c>
      <c r="AI43" s="453">
        <v>180</v>
      </c>
      <c r="AK43" s="453" t="s">
        <v>250</v>
      </c>
      <c r="AL43" s="453">
        <v>20</v>
      </c>
      <c r="AM43" s="453">
        <v>12</v>
      </c>
      <c r="AN43" s="1391"/>
      <c r="AO43" s="1521"/>
      <c r="AQ43" s="1301">
        <f t="shared" si="18"/>
        <v>0</v>
      </c>
      <c r="AR43" s="1301">
        <f t="shared" si="19"/>
        <v>0</v>
      </c>
      <c r="AS43" s="1301">
        <f t="shared" si="20"/>
        <v>0</v>
      </c>
      <c r="AW43" s="1422"/>
      <c r="AX43" s="1386">
        <f t="shared" si="21"/>
        <v>0</v>
      </c>
      <c r="AY43" s="1386">
        <f t="shared" si="22"/>
        <v>0</v>
      </c>
      <c r="AZ43" s="1386">
        <f t="shared" si="23"/>
        <v>0</v>
      </c>
      <c r="BH43" s="2316"/>
      <c r="BI43" s="768" t="s">
        <v>250</v>
      </c>
      <c r="BJ43" s="1306">
        <v>20</v>
      </c>
    </row>
    <row r="44" spans="2:62" ht="28.5" customHeight="1" thickBot="1">
      <c r="B44" s="1915"/>
      <c r="C44" s="923">
        <f>AI22</f>
        <v>45992</v>
      </c>
      <c r="D44" s="2098" t="s">
        <v>97</v>
      </c>
      <c r="E44" s="2086" t="s">
        <v>98</v>
      </c>
      <c r="F44" s="2087"/>
      <c r="G44" s="703">
        <v>700</v>
      </c>
      <c r="H44" s="1322"/>
      <c r="I44" s="1323"/>
      <c r="J44" s="1929"/>
      <c r="K44" s="1930"/>
      <c r="L44" s="446"/>
      <c r="M44" s="2058"/>
      <c r="N44" s="2059"/>
      <c r="O44" s="2059"/>
      <c r="P44" s="2060"/>
      <c r="Q44" s="703" t="str">
        <f>IF(M44="","",VLOOKUP(M44,$BI$45:$BJ$48,2,FALSE))</f>
        <v/>
      </c>
      <c r="R44" s="692"/>
      <c r="S44" s="2033"/>
      <c r="T44" s="2034"/>
      <c r="U44" s="1929"/>
      <c r="V44" s="1930"/>
      <c r="W44" s="951">
        <f t="shared" si="6"/>
        <v>0</v>
      </c>
      <c r="Y44" s="453"/>
      <c r="AD44" s="453" t="s">
        <v>306</v>
      </c>
      <c r="AE44" s="453">
        <v>290</v>
      </c>
      <c r="AK44" s="453" t="s">
        <v>530</v>
      </c>
      <c r="AL44" s="453">
        <v>650</v>
      </c>
      <c r="AM44" s="453">
        <v>13</v>
      </c>
      <c r="AN44" s="1391"/>
      <c r="AO44" s="1521"/>
      <c r="AQ44" s="1301">
        <f t="shared" si="18"/>
        <v>0</v>
      </c>
      <c r="AR44" s="1301">
        <f t="shared" si="19"/>
        <v>0</v>
      </c>
      <c r="AS44" s="1301">
        <f t="shared" si="20"/>
        <v>0</v>
      </c>
      <c r="AV44" s="1388"/>
      <c r="AW44" s="1425"/>
      <c r="AX44" s="1386">
        <f t="shared" si="21"/>
        <v>0</v>
      </c>
      <c r="AY44" s="1386">
        <f t="shared" si="22"/>
        <v>0</v>
      </c>
      <c r="AZ44" s="1386">
        <f t="shared" si="23"/>
        <v>0</v>
      </c>
      <c r="BH44" s="2317"/>
      <c r="BI44" s="768" t="s">
        <v>530</v>
      </c>
      <c r="BJ44" s="1306">
        <v>650</v>
      </c>
    </row>
    <row r="45" spans="2:62" ht="28.5" customHeight="1" thickBot="1">
      <c r="B45" s="1915"/>
      <c r="C45" s="940" t="s">
        <v>92</v>
      </c>
      <c r="D45" s="2204"/>
      <c r="E45" s="1956" t="s">
        <v>100</v>
      </c>
      <c r="F45" s="1957"/>
      <c r="G45" s="796">
        <v>780</v>
      </c>
      <c r="H45" s="694"/>
      <c r="I45" s="1326"/>
      <c r="J45" s="1920"/>
      <c r="K45" s="1921"/>
      <c r="L45" s="1304">
        <f>J44+H45+I45+J45</f>
        <v>0</v>
      </c>
      <c r="M45" s="2073"/>
      <c r="N45" s="2074"/>
      <c r="O45" s="2074"/>
      <c r="P45" s="2075"/>
      <c r="Q45" s="703" t="str">
        <f>IF(M45="","",VLOOKUP(M45,$BI$45:$BJ$48,2,FALSE))</f>
        <v/>
      </c>
      <c r="R45" s="695"/>
      <c r="S45" s="2035"/>
      <c r="T45" s="2036"/>
      <c r="U45" s="1920"/>
      <c r="V45" s="1921"/>
      <c r="W45" s="951">
        <f t="shared" si="6"/>
        <v>0</v>
      </c>
      <c r="Y45" s="453"/>
      <c r="Z45" s="453"/>
      <c r="AD45" s="453" t="s">
        <v>307</v>
      </c>
      <c r="AE45" s="453">
        <v>120</v>
      </c>
      <c r="AM45" s="453">
        <v>14</v>
      </c>
      <c r="AN45" s="1391"/>
      <c r="AO45" s="1521"/>
      <c r="AQ45" s="1301">
        <f t="shared" si="18"/>
        <v>0</v>
      </c>
      <c r="AR45" s="1301">
        <f t="shared" si="19"/>
        <v>0</v>
      </c>
      <c r="AS45" s="1301">
        <f t="shared" si="20"/>
        <v>0</v>
      </c>
      <c r="AV45" s="1388"/>
      <c r="AW45" s="1426"/>
      <c r="AX45" s="1386">
        <f t="shared" si="21"/>
        <v>0</v>
      </c>
      <c r="AY45" s="1386">
        <f t="shared" si="22"/>
        <v>0</v>
      </c>
      <c r="AZ45" s="1386">
        <f t="shared" si="23"/>
        <v>0</v>
      </c>
      <c r="BH45" s="2312" t="s">
        <v>741</v>
      </c>
      <c r="BI45" s="769" t="s">
        <v>305</v>
      </c>
      <c r="BJ45" s="1329">
        <v>290</v>
      </c>
    </row>
    <row r="46" spans="2:62" ht="28.5" customHeight="1" thickBot="1">
      <c r="B46" s="1915"/>
      <c r="C46" s="939">
        <f>AI22</f>
        <v>45992</v>
      </c>
      <c r="D46" s="916" t="s">
        <v>101</v>
      </c>
      <c r="E46" s="1960"/>
      <c r="F46" s="1961"/>
      <c r="G46" s="696" t="str">
        <f>IF(E46="","",VLOOKUP(E46,AK$27:AL$29,2,FALSE))</f>
        <v/>
      </c>
      <c r="H46" s="1320"/>
      <c r="I46" s="1321"/>
      <c r="J46" s="1931"/>
      <c r="K46" s="1932"/>
      <c r="L46" s="1304">
        <f>H46+I46+J46</f>
        <v>0</v>
      </c>
      <c r="M46" s="1988" t="s">
        <v>297</v>
      </c>
      <c r="N46" s="1989"/>
      <c r="O46" s="1989"/>
      <c r="P46" s="1990"/>
      <c r="Q46" s="699" t="s">
        <v>96</v>
      </c>
      <c r="R46" s="580"/>
      <c r="S46" s="1057"/>
      <c r="T46" s="1057"/>
      <c r="U46" s="1057"/>
      <c r="V46" s="1058"/>
      <c r="W46" s="951">
        <f t="shared" si="6"/>
        <v>0</v>
      </c>
      <c r="Y46" s="453"/>
      <c r="Z46" s="453"/>
      <c r="AD46" s="453" t="s">
        <v>237</v>
      </c>
      <c r="AE46" s="453">
        <v>210</v>
      </c>
      <c r="AN46" s="1391"/>
      <c r="AO46" s="1521"/>
      <c r="AQ46" s="1301">
        <f t="shared" si="18"/>
        <v>0</v>
      </c>
      <c r="AR46" s="1301">
        <f t="shared" si="19"/>
        <v>0</v>
      </c>
      <c r="AS46" s="1301">
        <f t="shared" si="20"/>
        <v>0</v>
      </c>
      <c r="AV46" s="1389"/>
      <c r="AW46" s="1421"/>
      <c r="AX46" s="1386">
        <f t="shared" si="21"/>
        <v>0</v>
      </c>
      <c r="AY46" s="1386">
        <f t="shared" si="22"/>
        <v>0</v>
      </c>
      <c r="AZ46" s="1386">
        <f t="shared" si="23"/>
        <v>0</v>
      </c>
      <c r="BH46" s="2313"/>
      <c r="BI46" s="769" t="s">
        <v>306</v>
      </c>
      <c r="BJ46" s="1329">
        <v>290</v>
      </c>
    </row>
    <row r="47" spans="2:62" ht="28.5" customHeight="1" thickBot="1">
      <c r="B47" s="1915"/>
      <c r="C47" s="940" t="s">
        <v>4</v>
      </c>
      <c r="D47" s="1941" t="s">
        <v>103</v>
      </c>
      <c r="E47" s="1912" t="s">
        <v>98</v>
      </c>
      <c r="F47" s="1913"/>
      <c r="G47" s="703">
        <v>760</v>
      </c>
      <c r="H47" s="1330"/>
      <c r="I47" s="1331"/>
      <c r="J47" s="1954"/>
      <c r="K47" s="1955"/>
      <c r="L47" s="1324"/>
      <c r="M47" s="2065"/>
      <c r="N47" s="2066"/>
      <c r="O47" s="2066"/>
      <c r="P47" s="2067"/>
      <c r="Q47" s="704" t="str">
        <f>IF(M47="","",VLOOKUP(M47,BI49:BJ54,2,FALSE))</f>
        <v/>
      </c>
      <c r="R47" s="707"/>
      <c r="S47" s="1970"/>
      <c r="T47" s="1971"/>
      <c r="U47" s="2056"/>
      <c r="V47" s="2057"/>
      <c r="W47" s="951">
        <f t="shared" si="6"/>
        <v>0</v>
      </c>
      <c r="Y47" s="453"/>
      <c r="Z47" s="453"/>
      <c r="AM47" s="453">
        <v>15</v>
      </c>
      <c r="AN47" s="1391"/>
      <c r="AO47" s="1521"/>
      <c r="AQ47" s="1301">
        <f t="shared" si="18"/>
        <v>0</v>
      </c>
      <c r="AR47" s="1301">
        <f t="shared" si="19"/>
        <v>0</v>
      </c>
      <c r="AS47" s="1301">
        <f t="shared" si="20"/>
        <v>0</v>
      </c>
      <c r="AV47" s="1388"/>
      <c r="AW47" s="1422"/>
      <c r="AX47" s="1386">
        <f t="shared" si="21"/>
        <v>0</v>
      </c>
      <c r="AY47" s="1386">
        <f t="shared" si="22"/>
        <v>0</v>
      </c>
      <c r="AZ47" s="1386">
        <f t="shared" si="23"/>
        <v>0</v>
      </c>
      <c r="BH47" s="2313"/>
      <c r="BI47" s="769" t="s">
        <v>307</v>
      </c>
      <c r="BJ47" s="1329">
        <v>120</v>
      </c>
    </row>
    <row r="48" spans="2:62" ht="28.5" customHeight="1" thickBot="1">
      <c r="B48" s="1915"/>
      <c r="C48" s="1332"/>
      <c r="D48" s="1942"/>
      <c r="E48" s="1962" t="s">
        <v>100</v>
      </c>
      <c r="F48" s="1963"/>
      <c r="G48" s="697">
        <v>1000</v>
      </c>
      <c r="H48" s="692"/>
      <c r="I48" s="1307"/>
      <c r="J48" s="1929"/>
      <c r="K48" s="1930"/>
      <c r="L48" s="1304">
        <f>J47+H48+I48+J48</f>
        <v>0</v>
      </c>
      <c r="M48" s="2062"/>
      <c r="N48" s="2063"/>
      <c r="O48" s="2063"/>
      <c r="P48" s="2064"/>
      <c r="Q48" s="764" t="str">
        <f>IF(M48="","",VLOOKUP(M48,BI49:BJ54,2,FALSE))</f>
        <v/>
      </c>
      <c r="R48" s="692"/>
      <c r="S48" s="1968"/>
      <c r="T48" s="1969"/>
      <c r="U48" s="1929"/>
      <c r="V48" s="1930"/>
      <c r="W48" s="951">
        <f t="shared" si="6"/>
        <v>0</v>
      </c>
      <c r="Y48" s="1975"/>
      <c r="Z48" s="1975"/>
      <c r="AM48" s="453">
        <v>16</v>
      </c>
      <c r="AN48" s="1391"/>
      <c r="AO48" s="1521"/>
      <c r="AQ48" s="1301">
        <f t="shared" si="18"/>
        <v>0</v>
      </c>
      <c r="AR48" s="1301">
        <f t="shared" si="19"/>
        <v>0</v>
      </c>
      <c r="AS48" s="1301">
        <f t="shared" si="20"/>
        <v>0</v>
      </c>
      <c r="AV48" s="1388"/>
      <c r="AW48" s="1423"/>
      <c r="AX48" s="1386">
        <f t="shared" si="21"/>
        <v>0</v>
      </c>
      <c r="AY48" s="1386">
        <f t="shared" si="22"/>
        <v>0</v>
      </c>
      <c r="AZ48" s="1386">
        <f t="shared" si="23"/>
        <v>0</v>
      </c>
      <c r="BH48" s="2314"/>
      <c r="BI48" s="769" t="s">
        <v>237</v>
      </c>
      <c r="BJ48" s="1329">
        <v>210</v>
      </c>
    </row>
    <row r="49" spans="2:62" ht="28.5" customHeight="1" thickBot="1">
      <c r="B49" s="1915"/>
      <c r="C49" s="942"/>
      <c r="D49" s="1943"/>
      <c r="E49" s="1956" t="s">
        <v>105</v>
      </c>
      <c r="F49" s="1957"/>
      <c r="G49" s="796">
        <v>1800</v>
      </c>
      <c r="H49" s="694"/>
      <c r="I49" s="1326"/>
      <c r="J49" s="1920"/>
      <c r="K49" s="1921"/>
      <c r="L49" s="1304">
        <f>H49+I49+J49</f>
        <v>0</v>
      </c>
      <c r="M49" s="2062"/>
      <c r="N49" s="2063"/>
      <c r="O49" s="2063"/>
      <c r="P49" s="2064"/>
      <c r="Q49" s="764" t="str">
        <f>IF(M49="","",VLOOKUP(M49,BI49:BJ54,2,FALSE))</f>
        <v/>
      </c>
      <c r="R49" s="692"/>
      <c r="S49" s="1968"/>
      <c r="T49" s="1969"/>
      <c r="U49" s="1929"/>
      <c r="V49" s="1930"/>
      <c r="W49" s="951">
        <f t="shared" si="6"/>
        <v>0</v>
      </c>
      <c r="Y49" s="453"/>
      <c r="Z49" s="453"/>
      <c r="AN49" s="1391"/>
      <c r="AO49" s="1521"/>
      <c r="AQ49" s="1301">
        <f t="shared" si="18"/>
        <v>0</v>
      </c>
      <c r="AR49" s="1301">
        <f t="shared" si="19"/>
        <v>0</v>
      </c>
      <c r="AS49" s="1301">
        <f t="shared" si="20"/>
        <v>0</v>
      </c>
      <c r="AV49" s="1389"/>
      <c r="AW49" s="1419"/>
      <c r="AX49" s="1386">
        <f t="shared" si="21"/>
        <v>0</v>
      </c>
      <c r="AY49" s="1386">
        <f t="shared" si="22"/>
        <v>0</v>
      </c>
      <c r="AZ49" s="1386">
        <f t="shared" si="23"/>
        <v>0</v>
      </c>
      <c r="BH49" s="2304" t="s">
        <v>297</v>
      </c>
      <c r="BI49" s="770" t="s">
        <v>300</v>
      </c>
      <c r="BJ49" s="1333">
        <v>2000</v>
      </c>
    </row>
    <row r="50" spans="2:62" ht="28.5" customHeight="1" thickBot="1">
      <c r="B50" s="1915"/>
      <c r="C50" s="1916" t="s">
        <v>811</v>
      </c>
      <c r="D50" s="1952" t="s">
        <v>106</v>
      </c>
      <c r="E50" s="1912" t="s">
        <v>98</v>
      </c>
      <c r="F50" s="1913"/>
      <c r="G50" s="924">
        <v>510</v>
      </c>
      <c r="H50" s="1327"/>
      <c r="I50" s="1334"/>
      <c r="J50" s="1954"/>
      <c r="K50" s="1955"/>
      <c r="L50" s="446"/>
      <c r="M50" s="2062"/>
      <c r="N50" s="2063"/>
      <c r="O50" s="2063"/>
      <c r="P50" s="2064"/>
      <c r="Q50" s="764" t="str">
        <f>IF(M50="","",VLOOKUP(M50,BI49:BJ54,2,FALSE))</f>
        <v/>
      </c>
      <c r="R50" s="692"/>
      <c r="S50" s="1968"/>
      <c r="T50" s="1969"/>
      <c r="U50" s="1929"/>
      <c r="V50" s="1930"/>
      <c r="Y50" s="453"/>
      <c r="Z50" s="453"/>
      <c r="AD50" s="453" t="s">
        <v>300</v>
      </c>
      <c r="AE50" s="453">
        <v>2000</v>
      </c>
      <c r="AN50" s="1391"/>
      <c r="AO50" s="1521"/>
      <c r="AQ50" s="1301">
        <f t="shared" si="18"/>
        <v>0</v>
      </c>
      <c r="AR50" s="1301">
        <f t="shared" si="19"/>
        <v>0</v>
      </c>
      <c r="AS50" s="1301">
        <f t="shared" si="20"/>
        <v>0</v>
      </c>
      <c r="AW50" s="1420"/>
      <c r="AX50" s="1386">
        <f t="shared" si="21"/>
        <v>0</v>
      </c>
      <c r="AY50" s="1386">
        <f t="shared" si="22"/>
        <v>0</v>
      </c>
      <c r="AZ50" s="1386">
        <f t="shared" si="23"/>
        <v>0</v>
      </c>
      <c r="BH50" s="2305"/>
      <c r="BI50" s="770" t="s">
        <v>238</v>
      </c>
      <c r="BJ50" s="1333">
        <v>130</v>
      </c>
    </row>
    <row r="51" spans="2:62" ht="28.5" customHeight="1" thickBot="1">
      <c r="B51" s="1915"/>
      <c r="C51" s="1917"/>
      <c r="D51" s="1953"/>
      <c r="E51" s="1956" t="s">
        <v>100</v>
      </c>
      <c r="F51" s="1957"/>
      <c r="G51" s="796">
        <v>530</v>
      </c>
      <c r="H51" s="694"/>
      <c r="I51" s="1326"/>
      <c r="J51" s="1920"/>
      <c r="K51" s="1921"/>
      <c r="L51" s="1304">
        <f>J50+H51+I51+J51</f>
        <v>0</v>
      </c>
      <c r="M51" s="2024"/>
      <c r="N51" s="2025"/>
      <c r="O51" s="2025"/>
      <c r="P51" s="2026"/>
      <c r="Q51" s="704" t="str">
        <f>IF(M51="","",VLOOKUP(M51,BI49:BJ54,2,FALSE))</f>
        <v/>
      </c>
      <c r="R51" s="695"/>
      <c r="S51" s="2022"/>
      <c r="T51" s="2023"/>
      <c r="U51" s="1920"/>
      <c r="V51" s="1921"/>
      <c r="Y51" s="453"/>
      <c r="Z51" s="453"/>
      <c r="AD51" s="453" t="s">
        <v>731</v>
      </c>
      <c r="AE51" s="453">
        <v>130</v>
      </c>
      <c r="AN51" s="1391"/>
      <c r="AO51" s="1521"/>
      <c r="AQ51" s="1301">
        <f t="shared" si="18"/>
        <v>0</v>
      </c>
      <c r="AR51" s="1301">
        <f t="shared" si="19"/>
        <v>0</v>
      </c>
      <c r="AS51" s="1301">
        <f t="shared" si="20"/>
        <v>0</v>
      </c>
      <c r="AW51" s="1420"/>
      <c r="AX51" s="1386">
        <f t="shared" si="21"/>
        <v>0</v>
      </c>
      <c r="AY51" s="1386">
        <f t="shared" si="22"/>
        <v>0</v>
      </c>
      <c r="AZ51" s="1386">
        <f t="shared" si="23"/>
        <v>0</v>
      </c>
      <c r="BH51" s="2305"/>
      <c r="BI51" s="770" t="s">
        <v>301</v>
      </c>
      <c r="BJ51" s="1333">
        <v>650</v>
      </c>
    </row>
    <row r="52" spans="2:62" ht="28.5" customHeight="1" thickBot="1">
      <c r="B52" s="1915"/>
      <c r="C52" s="923">
        <f>AI23</f>
        <v>45993</v>
      </c>
      <c r="D52" s="1976" t="s">
        <v>97</v>
      </c>
      <c r="E52" s="1912" t="s">
        <v>98</v>
      </c>
      <c r="F52" s="1913"/>
      <c r="G52" s="703">
        <v>700</v>
      </c>
      <c r="H52" s="1322"/>
      <c r="I52" s="1335"/>
      <c r="J52" s="1954"/>
      <c r="K52" s="1955"/>
      <c r="L52" s="446"/>
      <c r="M52" s="2050" t="s">
        <v>132</v>
      </c>
      <c r="N52" s="2051"/>
      <c r="O52" s="2051"/>
      <c r="P52" s="2052"/>
      <c r="Q52" s="700" t="s">
        <v>96</v>
      </c>
      <c r="R52" s="580"/>
      <c r="S52" s="1057"/>
      <c r="T52" s="1057"/>
      <c r="U52" s="2048"/>
      <c r="V52" s="2049"/>
      <c r="Y52" s="453"/>
      <c r="Z52" s="453"/>
      <c r="AD52" s="453" t="s">
        <v>301</v>
      </c>
      <c r="AE52" s="453">
        <v>650</v>
      </c>
      <c r="AN52" s="1391"/>
      <c r="AO52" s="1521"/>
      <c r="AQ52" s="1301">
        <f t="shared" si="18"/>
        <v>0</v>
      </c>
      <c r="AR52" s="1301">
        <f t="shared" si="19"/>
        <v>0</v>
      </c>
      <c r="AS52" s="1301">
        <f t="shared" si="20"/>
        <v>0</v>
      </c>
      <c r="AW52" s="1420"/>
      <c r="AX52" s="1386">
        <f t="shared" si="21"/>
        <v>0</v>
      </c>
      <c r="AY52" s="1386">
        <f t="shared" si="22"/>
        <v>0</v>
      </c>
      <c r="AZ52" s="1386">
        <f t="shared" si="23"/>
        <v>0</v>
      </c>
      <c r="BA52" s="1336"/>
      <c r="BB52" s="1336"/>
      <c r="BC52" s="1336"/>
      <c r="BH52" s="2305"/>
      <c r="BI52" s="770" t="s">
        <v>864</v>
      </c>
      <c r="BJ52" s="1333">
        <v>100</v>
      </c>
    </row>
    <row r="53" spans="2:62" ht="28.5" customHeight="1" thickBot="1">
      <c r="B53" s="1915"/>
      <c r="C53" s="938" t="s">
        <v>92</v>
      </c>
      <c r="D53" s="1953"/>
      <c r="E53" s="1956" t="s">
        <v>100</v>
      </c>
      <c r="F53" s="1957"/>
      <c r="G53" s="706">
        <v>780</v>
      </c>
      <c r="H53" s="693"/>
      <c r="I53" s="1319"/>
      <c r="J53" s="1920"/>
      <c r="K53" s="1921"/>
      <c r="L53" s="1304">
        <f>J52+H53+I53+J53</f>
        <v>0</v>
      </c>
      <c r="M53" s="2042" t="s">
        <v>842</v>
      </c>
      <c r="N53" s="2043"/>
      <c r="O53" s="2043"/>
      <c r="P53" s="2044"/>
      <c r="Q53" s="1991">
        <v>1500</v>
      </c>
      <c r="R53" s="1993"/>
      <c r="S53" s="1995"/>
      <c r="T53" s="1996"/>
      <c r="U53" s="1999"/>
      <c r="V53" s="2000"/>
      <c r="Y53" s="453"/>
      <c r="Z53" s="453"/>
      <c r="AD53" s="453" t="s">
        <v>730</v>
      </c>
      <c r="AE53" s="453">
        <v>100</v>
      </c>
      <c r="AN53" s="1391"/>
      <c r="AO53" s="1521"/>
      <c r="AQ53" s="1301">
        <f t="shared" si="18"/>
        <v>0</v>
      </c>
      <c r="AR53" s="1301">
        <f t="shared" si="19"/>
        <v>0</v>
      </c>
      <c r="AS53" s="1301">
        <f t="shared" si="20"/>
        <v>0</v>
      </c>
      <c r="AW53" s="1420"/>
      <c r="AX53" s="1386">
        <f t="shared" si="21"/>
        <v>0</v>
      </c>
      <c r="AY53" s="1386">
        <f t="shared" si="22"/>
        <v>0</v>
      </c>
      <c r="AZ53" s="1386">
        <f t="shared" si="23"/>
        <v>0</v>
      </c>
      <c r="BA53" s="800"/>
      <c r="BB53" s="1337"/>
      <c r="BC53" s="1337"/>
      <c r="BH53" s="2305"/>
      <c r="BI53" s="770" t="s">
        <v>542</v>
      </c>
      <c r="BJ53" s="1333">
        <v>660</v>
      </c>
    </row>
    <row r="54" spans="2:62" ht="28.5" customHeight="1" thickBot="1">
      <c r="B54" s="1915"/>
      <c r="C54" s="939">
        <f>AI23</f>
        <v>45993</v>
      </c>
      <c r="D54" s="397" t="s">
        <v>101</v>
      </c>
      <c r="E54" s="1960"/>
      <c r="F54" s="1961"/>
      <c r="G54" s="696" t="str">
        <f>IF(E54="","",VLOOKUP(E54,AK$27:AL$29,2,FALSE))</f>
        <v/>
      </c>
      <c r="H54" s="1320"/>
      <c r="I54" s="1321"/>
      <c r="J54" s="1931"/>
      <c r="K54" s="1932"/>
      <c r="L54" s="1304">
        <f>H54+I54+J54</f>
        <v>0</v>
      </c>
      <c r="M54" s="2045"/>
      <c r="N54" s="2046"/>
      <c r="O54" s="2046"/>
      <c r="P54" s="2047"/>
      <c r="Q54" s="1992"/>
      <c r="R54" s="1994"/>
      <c r="S54" s="1997"/>
      <c r="T54" s="1998"/>
      <c r="U54" s="1948"/>
      <c r="V54" s="1949"/>
      <c r="Y54" s="453"/>
      <c r="Z54" s="453"/>
      <c r="AD54" s="453" t="s">
        <v>542</v>
      </c>
      <c r="AE54" s="453">
        <v>660</v>
      </c>
      <c r="AN54" s="1391"/>
      <c r="AO54" s="1521"/>
      <c r="AQ54" s="1301">
        <f t="shared" si="18"/>
        <v>0</v>
      </c>
      <c r="AR54" s="1301">
        <f t="shared" si="19"/>
        <v>0</v>
      </c>
      <c r="AS54" s="1301">
        <f t="shared" si="20"/>
        <v>0</v>
      </c>
      <c r="AW54" s="1420"/>
      <c r="AX54" s="1386">
        <f t="shared" si="21"/>
        <v>0</v>
      </c>
      <c r="AY54" s="1386">
        <f t="shared" si="22"/>
        <v>0</v>
      </c>
      <c r="AZ54" s="1386">
        <f t="shared" si="23"/>
        <v>0</v>
      </c>
      <c r="BA54" s="802"/>
      <c r="BB54" s="806"/>
      <c r="BC54" s="806"/>
      <c r="BH54" s="2306"/>
      <c r="BI54" s="770" t="s">
        <v>763</v>
      </c>
      <c r="BJ54" s="1333">
        <v>2400</v>
      </c>
    </row>
    <row r="55" spans="2:62" ht="28.5" customHeight="1" thickBot="1">
      <c r="B55" s="1915"/>
      <c r="C55" s="938" t="s">
        <v>4</v>
      </c>
      <c r="D55" s="1941" t="s">
        <v>103</v>
      </c>
      <c r="E55" s="1912" t="s">
        <v>98</v>
      </c>
      <c r="F55" s="1913"/>
      <c r="G55" s="703">
        <v>760</v>
      </c>
      <c r="H55" s="1322"/>
      <c r="I55" s="1323"/>
      <c r="J55" s="1979"/>
      <c r="K55" s="1980"/>
      <c r="L55" s="1324"/>
      <c r="M55" s="2019" t="s">
        <v>729</v>
      </c>
      <c r="N55" s="2020"/>
      <c r="O55" s="2020"/>
      <c r="P55" s="2021"/>
      <c r="Q55" s="705">
        <v>1500</v>
      </c>
      <c r="R55" s="708"/>
      <c r="S55" s="2022"/>
      <c r="T55" s="2023"/>
      <c r="U55" s="1920"/>
      <c r="V55" s="1921"/>
      <c r="X55" s="458"/>
      <c r="Y55" s="453"/>
      <c r="Z55" s="453"/>
      <c r="AD55" s="453" t="s">
        <v>239</v>
      </c>
      <c r="AE55" s="453">
        <v>2400</v>
      </c>
      <c r="AN55" s="1391"/>
      <c r="AO55" s="1521"/>
      <c r="AQ55" s="1301">
        <f t="shared" si="18"/>
        <v>0</v>
      </c>
      <c r="AR55" s="1301">
        <f t="shared" si="19"/>
        <v>0</v>
      </c>
      <c r="AS55" s="1301">
        <f t="shared" si="20"/>
        <v>0</v>
      </c>
      <c r="AW55" s="1420"/>
      <c r="AX55" s="1386">
        <f t="shared" si="21"/>
        <v>0</v>
      </c>
      <c r="AY55" s="1386">
        <f t="shared" si="22"/>
        <v>0</v>
      </c>
      <c r="AZ55" s="1386">
        <f t="shared" si="23"/>
        <v>0</v>
      </c>
      <c r="BA55" s="826"/>
      <c r="BB55" s="1339"/>
      <c r="BC55" s="1339"/>
      <c r="BH55" s="2309" t="s">
        <v>129</v>
      </c>
      <c r="BI55" s="763" t="s">
        <v>780</v>
      </c>
      <c r="BJ55" s="1340">
        <v>5300</v>
      </c>
    </row>
    <row r="56" spans="2:62" ht="28.5" customHeight="1" thickBot="1">
      <c r="B56" s="1915"/>
      <c r="C56" s="938"/>
      <c r="D56" s="1942"/>
      <c r="E56" s="1962" t="s">
        <v>100</v>
      </c>
      <c r="F56" s="1963"/>
      <c r="G56" s="697">
        <v>1000</v>
      </c>
      <c r="H56" s="1341"/>
      <c r="I56" s="1342"/>
      <c r="J56" s="1964"/>
      <c r="K56" s="1965"/>
      <c r="L56" s="1304">
        <f>J55+H56+I56+J56</f>
        <v>0</v>
      </c>
      <c r="M56" s="2050" t="s">
        <v>129</v>
      </c>
      <c r="N56" s="2051"/>
      <c r="O56" s="2051"/>
      <c r="P56" s="2052"/>
      <c r="Q56" s="700" t="s">
        <v>96</v>
      </c>
      <c r="R56" s="580"/>
      <c r="S56" s="1057"/>
      <c r="T56" s="1057"/>
      <c r="U56" s="2048"/>
      <c r="V56" s="2049"/>
      <c r="X56" s="458"/>
      <c r="Y56" s="534"/>
      <c r="Z56" s="453"/>
      <c r="AN56" s="1391"/>
      <c r="AO56" s="1521"/>
      <c r="AQ56" s="1301">
        <f t="shared" si="18"/>
        <v>0</v>
      </c>
      <c r="AR56" s="1301">
        <f t="shared" si="19"/>
        <v>0</v>
      </c>
      <c r="AS56" s="1301">
        <f t="shared" si="20"/>
        <v>0</v>
      </c>
      <c r="AV56" s="816"/>
      <c r="AW56" s="1420"/>
      <c r="AX56" s="1386">
        <f t="shared" si="21"/>
        <v>0</v>
      </c>
      <c r="AY56" s="1386">
        <f t="shared" si="22"/>
        <v>0</v>
      </c>
      <c r="AZ56" s="1386">
        <f t="shared" si="23"/>
        <v>0</v>
      </c>
      <c r="BA56" s="1343"/>
      <c r="BB56" s="827" t="s">
        <v>118</v>
      </c>
      <c r="BC56" s="1344"/>
      <c r="BH56" s="2310"/>
      <c r="BI56" s="763" t="s">
        <v>781</v>
      </c>
      <c r="BJ56" s="1340">
        <v>5300</v>
      </c>
    </row>
    <row r="57" spans="2:62" ht="28.5" customHeight="1" thickBot="1">
      <c r="B57" s="1915"/>
      <c r="C57" s="941"/>
      <c r="D57" s="1943"/>
      <c r="E57" s="1956" t="s">
        <v>105</v>
      </c>
      <c r="F57" s="1957"/>
      <c r="G57" s="796">
        <v>1800</v>
      </c>
      <c r="H57" s="1345"/>
      <c r="I57" s="1346"/>
      <c r="J57" s="1966"/>
      <c r="K57" s="1967"/>
      <c r="L57" s="1304">
        <f>H57+I57+J57</f>
        <v>0</v>
      </c>
      <c r="M57" s="2053"/>
      <c r="N57" s="2054"/>
      <c r="O57" s="2054"/>
      <c r="P57" s="2055"/>
      <c r="Q57" s="703" t="str">
        <f>IF(M57="","",VLOOKUP(M57,BI55:BJ58,2,FALSE))</f>
        <v/>
      </c>
      <c r="R57" s="707"/>
      <c r="S57" s="1970"/>
      <c r="T57" s="1971"/>
      <c r="U57" s="2056"/>
      <c r="V57" s="2057"/>
      <c r="W57" s="1972"/>
      <c r="X57" s="458"/>
      <c r="Y57" s="534"/>
      <c r="Z57" s="453"/>
      <c r="AN57" s="1391"/>
      <c r="AO57" s="1521"/>
      <c r="AQ57" s="1301">
        <f t="shared" si="18"/>
        <v>0</v>
      </c>
      <c r="AR57" s="1301">
        <f t="shared" si="19"/>
        <v>0</v>
      </c>
      <c r="AS57" s="1301">
        <f t="shared" si="20"/>
        <v>0</v>
      </c>
      <c r="AW57" s="1420"/>
      <c r="AX57" s="1386">
        <f t="shared" si="21"/>
        <v>0</v>
      </c>
      <c r="AY57" s="1386">
        <f t="shared" si="22"/>
        <v>0</v>
      </c>
      <c r="AZ57" s="1386">
        <f t="shared" si="23"/>
        <v>0</v>
      </c>
      <c r="BA57" s="828"/>
      <c r="BB57" s="1338" t="s">
        <v>119</v>
      </c>
      <c r="BC57" s="1347"/>
      <c r="BH57" s="2310"/>
      <c r="BI57" s="763" t="s">
        <v>782</v>
      </c>
      <c r="BJ57" s="1340">
        <v>2700</v>
      </c>
    </row>
    <row r="58" spans="2:62" ht="28.5" customHeight="1" thickBot="1">
      <c r="B58" s="1915"/>
      <c r="C58" s="1916" t="s">
        <v>812</v>
      </c>
      <c r="D58" s="1981" t="s">
        <v>106</v>
      </c>
      <c r="E58" s="1946" t="s">
        <v>98</v>
      </c>
      <c r="F58" s="1947"/>
      <c r="G58" s="703">
        <v>510</v>
      </c>
      <c r="H58" s="1322"/>
      <c r="I58" s="1335"/>
      <c r="J58" s="1948"/>
      <c r="K58" s="1949"/>
      <c r="L58" s="446"/>
      <c r="M58" s="2005"/>
      <c r="N58" s="2006"/>
      <c r="O58" s="2006"/>
      <c r="P58" s="2006"/>
      <c r="Q58" s="706" t="str">
        <f>IF(M58="","",VLOOKUP(M58,BI57:BJ58,2,FALSE))</f>
        <v/>
      </c>
      <c r="R58" s="693"/>
      <c r="S58" s="2007"/>
      <c r="T58" s="2008"/>
      <c r="U58" s="1922"/>
      <c r="V58" s="1923"/>
      <c r="W58" s="1972"/>
      <c r="X58" s="458"/>
      <c r="AN58" s="1391"/>
      <c r="AO58" s="1521"/>
      <c r="AQ58" s="1301">
        <f t="shared" si="18"/>
        <v>0</v>
      </c>
      <c r="AR58" s="1301">
        <f t="shared" si="19"/>
        <v>0</v>
      </c>
      <c r="AS58" s="1301">
        <f t="shared" si="20"/>
        <v>0</v>
      </c>
      <c r="AV58" s="1348"/>
      <c r="AW58" s="1420"/>
      <c r="AX58" s="1386">
        <f t="shared" si="21"/>
        <v>0</v>
      </c>
      <c r="AY58" s="1386">
        <f t="shared" si="22"/>
        <v>0</v>
      </c>
      <c r="AZ58" s="1386">
        <f t="shared" si="23"/>
        <v>0</v>
      </c>
      <c r="BA58" s="804"/>
      <c r="BB58" s="804"/>
      <c r="BC58" s="806"/>
      <c r="BH58" s="2311"/>
      <c r="BI58" s="763" t="s">
        <v>783</v>
      </c>
      <c r="BJ58" s="1340">
        <v>2700</v>
      </c>
    </row>
    <row r="59" spans="2:62" ht="28.5" customHeight="1" thickBot="1">
      <c r="B59" s="1915"/>
      <c r="C59" s="1917"/>
      <c r="D59" s="1953"/>
      <c r="E59" s="1956" t="s">
        <v>100</v>
      </c>
      <c r="F59" s="1957"/>
      <c r="G59" s="796">
        <v>530</v>
      </c>
      <c r="H59" s="694"/>
      <c r="I59" s="1326"/>
      <c r="J59" s="1920"/>
      <c r="K59" s="1921"/>
      <c r="L59" s="1304">
        <f>J58+H59+I59+J59</f>
        <v>0</v>
      </c>
      <c r="M59" s="2037" t="s">
        <v>776</v>
      </c>
      <c r="N59" s="2038"/>
      <c r="O59" s="2038"/>
      <c r="P59" s="2039"/>
      <c r="Q59" s="1349"/>
      <c r="R59" s="374">
        <v>0.5</v>
      </c>
      <c r="S59" s="2040"/>
      <c r="T59" s="2039"/>
      <c r="U59" s="2040">
        <v>2</v>
      </c>
      <c r="V59" s="2041"/>
      <c r="W59" s="1972"/>
      <c r="AN59" s="1391"/>
      <c r="AO59" s="1521"/>
      <c r="AQ59" s="1301">
        <f t="shared" si="18"/>
        <v>0</v>
      </c>
      <c r="AR59" s="1301">
        <f t="shared" si="19"/>
        <v>0</v>
      </c>
      <c r="AS59" s="1301">
        <f t="shared" si="20"/>
        <v>0</v>
      </c>
      <c r="AW59" s="908"/>
      <c r="AX59" s="908">
        <f>SUM(AX14:AX58)</f>
        <v>0</v>
      </c>
      <c r="AY59" s="908">
        <f t="shared" ref="AY59:AZ59" si="24">SUM(AY14:AY58)</f>
        <v>0</v>
      </c>
      <c r="AZ59" s="908">
        <f t="shared" si="24"/>
        <v>0</v>
      </c>
      <c r="BA59" s="908"/>
      <c r="BB59" s="908"/>
      <c r="BC59" s="453"/>
    </row>
    <row r="60" spans="2:62" ht="28.5" customHeight="1" thickBot="1">
      <c r="B60" s="1915"/>
      <c r="C60" s="923">
        <f>AI24</f>
        <v>45994</v>
      </c>
      <c r="D60" s="1944" t="s">
        <v>97</v>
      </c>
      <c r="E60" s="1946" t="s">
        <v>98</v>
      </c>
      <c r="F60" s="1947"/>
      <c r="G60" s="703">
        <v>700</v>
      </c>
      <c r="H60" s="1322"/>
      <c r="I60" s="1335"/>
      <c r="J60" s="1948"/>
      <c r="K60" s="1949"/>
      <c r="L60" s="446"/>
      <c r="M60" s="2030" t="s">
        <v>779</v>
      </c>
      <c r="N60" s="2031"/>
      <c r="O60" s="2031"/>
      <c r="P60" s="2031"/>
      <c r="Q60" s="2031"/>
      <c r="R60" s="2031"/>
      <c r="S60" s="2031"/>
      <c r="T60" s="2031"/>
      <c r="U60" s="2031"/>
      <c r="V60" s="2032"/>
      <c r="W60" s="1972"/>
      <c r="AN60" s="1391"/>
      <c r="AO60" s="1521"/>
      <c r="AQ60" s="1301">
        <f t="shared" si="18"/>
        <v>0</v>
      </c>
      <c r="AR60" s="1301">
        <f t="shared" si="19"/>
        <v>0</v>
      </c>
      <c r="AS60" s="1301">
        <f t="shared" si="20"/>
        <v>0</v>
      </c>
      <c r="AW60" s="1420"/>
      <c r="AX60" s="1386"/>
      <c r="AY60" s="1386"/>
      <c r="AZ60" s="1386"/>
      <c r="BA60" s="800"/>
      <c r="BB60" s="800"/>
      <c r="BC60" s="800"/>
    </row>
    <row r="61" spans="2:62" ht="28.5" customHeight="1" thickBot="1">
      <c r="B61" s="1915"/>
      <c r="C61" s="938" t="s">
        <v>92</v>
      </c>
      <c r="D61" s="1945"/>
      <c r="E61" s="1950" t="s">
        <v>100</v>
      </c>
      <c r="F61" s="1951"/>
      <c r="G61" s="706">
        <v>780</v>
      </c>
      <c r="H61" s="693"/>
      <c r="I61" s="1319"/>
      <c r="J61" s="1922"/>
      <c r="K61" s="1923"/>
      <c r="L61" s="1304">
        <f>J60+H61+I61+J61</f>
        <v>0</v>
      </c>
      <c r="M61" s="1350" t="s">
        <v>149</v>
      </c>
      <c r="N61" s="1351"/>
      <c r="O61" s="1351"/>
      <c r="P61" s="1351"/>
      <c r="Q61" s="1351"/>
      <c r="R61" s="1351"/>
      <c r="S61" s="1351"/>
      <c r="T61" s="1351"/>
      <c r="U61" s="1351"/>
      <c r="V61" s="1352"/>
      <c r="AN61" s="1391"/>
      <c r="AO61" s="1521"/>
      <c r="AQ61" s="1301">
        <f t="shared" si="18"/>
        <v>0</v>
      </c>
      <c r="AR61" s="1301">
        <f t="shared" si="19"/>
        <v>0</v>
      </c>
      <c r="AS61" s="1301">
        <f t="shared" si="20"/>
        <v>0</v>
      </c>
      <c r="AW61" s="1420"/>
      <c r="AX61" s="1386"/>
      <c r="AY61" s="1386"/>
      <c r="AZ61" s="1386"/>
      <c r="BA61" s="807"/>
      <c r="BB61" s="807"/>
      <c r="BC61" s="807"/>
    </row>
    <row r="62" spans="2:62" ht="28.5" customHeight="1" thickBot="1">
      <c r="B62" s="1915"/>
      <c r="C62" s="939">
        <f>AI24</f>
        <v>45994</v>
      </c>
      <c r="D62" s="397" t="s">
        <v>101</v>
      </c>
      <c r="E62" s="1960"/>
      <c r="F62" s="1961"/>
      <c r="G62" s="696" t="str">
        <f>IF(E62="","",VLOOKUP(E62,AK$27:AL$29,2,FALSE))</f>
        <v/>
      </c>
      <c r="H62" s="1320"/>
      <c r="I62" s="1321"/>
      <c r="J62" s="1931"/>
      <c r="K62" s="1932"/>
      <c r="L62" s="1304">
        <f>H62+I62+J62</f>
        <v>0</v>
      </c>
      <c r="M62" s="2027" t="s">
        <v>113</v>
      </c>
      <c r="N62" s="2015"/>
      <c r="O62" s="2028"/>
      <c r="P62" s="1353" t="s">
        <v>114</v>
      </c>
      <c r="Q62" s="144"/>
      <c r="R62" s="144"/>
      <c r="S62" s="1354"/>
      <c r="T62" s="1354"/>
      <c r="U62" s="1354"/>
      <c r="V62" s="1355"/>
      <c r="AN62" s="1391"/>
      <c r="AO62" s="1521"/>
      <c r="AQ62" s="1301">
        <f t="shared" si="18"/>
        <v>0</v>
      </c>
      <c r="AR62" s="1301">
        <f t="shared" si="19"/>
        <v>0</v>
      </c>
      <c r="AS62" s="1301">
        <f t="shared" si="20"/>
        <v>0</v>
      </c>
      <c r="AW62" s="1420"/>
      <c r="AX62" s="1386"/>
      <c r="AY62" s="1386"/>
      <c r="AZ62" s="1386"/>
      <c r="BA62" s="1385"/>
      <c r="BB62" s="1385"/>
      <c r="BC62" s="1385"/>
    </row>
    <row r="63" spans="2:62" ht="28.5" customHeight="1" thickBot="1">
      <c r="B63" s="1915"/>
      <c r="C63" s="938" t="s">
        <v>4</v>
      </c>
      <c r="D63" s="1941" t="s">
        <v>103</v>
      </c>
      <c r="E63" s="1946" t="s">
        <v>98</v>
      </c>
      <c r="F63" s="1947"/>
      <c r="G63" s="703">
        <v>760</v>
      </c>
      <c r="H63" s="1322"/>
      <c r="I63" s="1323"/>
      <c r="J63" s="1958"/>
      <c r="K63" s="1959"/>
      <c r="L63" s="1324"/>
      <c r="M63" s="2013"/>
      <c r="N63" s="2009"/>
      <c r="O63" s="2029"/>
      <c r="P63" s="1356" t="s">
        <v>115</v>
      </c>
      <c r="Q63" s="227"/>
      <c r="R63" s="227"/>
      <c r="S63" s="150"/>
      <c r="T63" s="150"/>
      <c r="U63" s="150"/>
      <c r="V63" s="1357"/>
      <c r="AN63" s="1391"/>
      <c r="AO63" s="1521"/>
      <c r="AQ63" s="1301">
        <f t="shared" si="18"/>
        <v>0</v>
      </c>
      <c r="AR63" s="1301">
        <f t="shared" si="19"/>
        <v>0</v>
      </c>
      <c r="AS63" s="1301">
        <f t="shared" si="20"/>
        <v>0</v>
      </c>
      <c r="AW63" s="1348"/>
      <c r="AX63" s="1386"/>
      <c r="AY63" s="1386"/>
      <c r="AZ63" s="1386"/>
      <c r="BA63" s="1348"/>
      <c r="BB63" s="1348"/>
      <c r="BC63" s="1348"/>
    </row>
    <row r="64" spans="2:62" ht="28.5" customHeight="1" thickBot="1">
      <c r="B64" s="1915"/>
      <c r="C64" s="938"/>
      <c r="D64" s="1942"/>
      <c r="E64" s="1962" t="s">
        <v>100</v>
      </c>
      <c r="F64" s="1963"/>
      <c r="G64" s="697">
        <v>1000</v>
      </c>
      <c r="H64" s="1341"/>
      <c r="I64" s="1342"/>
      <c r="J64" s="1964"/>
      <c r="K64" s="1965"/>
      <c r="L64" s="1304">
        <f>J63+H64+I64+J64</f>
        <v>0</v>
      </c>
      <c r="M64" s="2014"/>
      <c r="N64" s="2011"/>
      <c r="O64" s="2012"/>
      <c r="P64" s="1358" t="s">
        <v>116</v>
      </c>
      <c r="Q64" s="147"/>
      <c r="R64" s="228"/>
      <c r="S64" s="1359"/>
      <c r="T64" s="1359"/>
      <c r="U64" s="1359"/>
      <c r="V64" s="308"/>
      <c r="AA64" s="550"/>
      <c r="AN64" s="1522"/>
      <c r="AO64" s="1523"/>
      <c r="AQ64" s="1301">
        <f t="shared" si="18"/>
        <v>0</v>
      </c>
      <c r="AR64" s="1301">
        <f t="shared" si="19"/>
        <v>0</v>
      </c>
      <c r="AS64" s="1301">
        <f t="shared" si="20"/>
        <v>0</v>
      </c>
      <c r="AX64" s="1386"/>
      <c r="AY64" s="1386"/>
      <c r="AZ64" s="1386"/>
    </row>
    <row r="65" spans="2:52" ht="28.5" customHeight="1" thickBot="1">
      <c r="B65" s="1915"/>
      <c r="C65" s="938"/>
      <c r="D65" s="1943"/>
      <c r="E65" s="1950" t="s">
        <v>105</v>
      </c>
      <c r="F65" s="1951"/>
      <c r="G65" s="706">
        <v>1800</v>
      </c>
      <c r="H65" s="1360"/>
      <c r="I65" s="1524"/>
      <c r="J65" s="1977"/>
      <c r="K65" s="1978"/>
      <c r="L65" s="1304">
        <f>H65+I65+J65</f>
        <v>0</v>
      </c>
      <c r="M65" s="2013" t="s">
        <v>117</v>
      </c>
      <c r="N65" s="2015"/>
      <c r="O65" s="2016"/>
      <c r="P65" s="2001" t="s">
        <v>786</v>
      </c>
      <c r="Q65" s="2003" t="s">
        <v>241</v>
      </c>
      <c r="R65" s="1361"/>
      <c r="S65" s="709" t="s">
        <v>118</v>
      </c>
      <c r="T65" s="1362"/>
      <c r="U65" s="1362"/>
      <c r="V65" s="1363"/>
      <c r="AA65" s="550"/>
      <c r="AQ65" s="1301">
        <f t="shared" ref="AQ65:AQ69" si="25">H65*$G65</f>
        <v>0</v>
      </c>
      <c r="AR65" s="1301">
        <f t="shared" ref="AR65:AR69" si="26">I65*$G65</f>
        <v>0</v>
      </c>
      <c r="AS65" s="1301">
        <f t="shared" ref="AS65:AS69" si="27">J65*$G65</f>
        <v>0</v>
      </c>
      <c r="AX65" s="1386"/>
      <c r="AY65" s="1386"/>
      <c r="AZ65" s="1386"/>
    </row>
    <row r="66" spans="2:52" ht="28.5" customHeight="1" thickBot="1">
      <c r="B66" s="1915"/>
      <c r="C66" s="1916" t="s">
        <v>813</v>
      </c>
      <c r="D66" s="1952" t="s">
        <v>106</v>
      </c>
      <c r="E66" s="1912" t="s">
        <v>98</v>
      </c>
      <c r="F66" s="1913"/>
      <c r="G66" s="924">
        <v>510</v>
      </c>
      <c r="H66" s="1327"/>
      <c r="I66" s="1334"/>
      <c r="J66" s="1954"/>
      <c r="K66" s="1955"/>
      <c r="L66" s="446"/>
      <c r="M66" s="2013"/>
      <c r="N66" s="2017"/>
      <c r="O66" s="2018"/>
      <c r="P66" s="2002"/>
      <c r="Q66" s="2004"/>
      <c r="R66" s="762"/>
      <c r="S66" s="1356" t="s">
        <v>119</v>
      </c>
      <c r="T66" s="1364"/>
      <c r="U66" s="1364"/>
      <c r="V66" s="1365"/>
      <c r="AA66" s="550"/>
      <c r="AQ66" s="1301">
        <f t="shared" si="25"/>
        <v>0</v>
      </c>
      <c r="AR66" s="1301">
        <f t="shared" si="26"/>
        <v>0</v>
      </c>
      <c r="AS66" s="1301">
        <f t="shared" si="27"/>
        <v>0</v>
      </c>
      <c r="AX66" s="1386"/>
      <c r="AY66" s="1386"/>
      <c r="AZ66" s="1386"/>
    </row>
    <row r="67" spans="2:52" ht="28.5" customHeight="1" thickBot="1">
      <c r="B67" s="1915"/>
      <c r="C67" s="1917"/>
      <c r="D67" s="1953"/>
      <c r="E67" s="1956" t="s">
        <v>100</v>
      </c>
      <c r="F67" s="1957"/>
      <c r="G67" s="796">
        <v>530</v>
      </c>
      <c r="H67" s="694"/>
      <c r="I67" s="1326"/>
      <c r="J67" s="1920"/>
      <c r="K67" s="1921"/>
      <c r="L67" s="1304">
        <f>J66+H67+I67+J67</f>
        <v>0</v>
      </c>
      <c r="M67" s="2013"/>
      <c r="N67" s="2009"/>
      <c r="O67" s="2010"/>
      <c r="P67" s="226" t="s">
        <v>752</v>
      </c>
      <c r="Q67" s="256"/>
      <c r="R67" s="256"/>
      <c r="S67" s="256"/>
      <c r="T67" s="256"/>
      <c r="U67" s="150"/>
      <c r="V67" s="1366"/>
      <c r="AA67" s="550"/>
      <c r="AQ67" s="1301">
        <f t="shared" si="25"/>
        <v>0</v>
      </c>
      <c r="AR67" s="1301">
        <f t="shared" si="26"/>
        <v>0</v>
      </c>
      <c r="AS67" s="1301">
        <f t="shared" si="27"/>
        <v>0</v>
      </c>
      <c r="AX67" s="1386"/>
      <c r="AY67" s="1386"/>
      <c r="AZ67" s="1386"/>
    </row>
    <row r="68" spans="2:52" ht="28.5" customHeight="1" thickBot="1">
      <c r="B68" s="1915"/>
      <c r="C68" s="923">
        <f>AI25</f>
        <v>45995</v>
      </c>
      <c r="D68" s="1944" t="s">
        <v>97</v>
      </c>
      <c r="E68" s="1946" t="s">
        <v>98</v>
      </c>
      <c r="F68" s="1947"/>
      <c r="G68" s="703">
        <v>700</v>
      </c>
      <c r="H68" s="1322"/>
      <c r="I68" s="1335"/>
      <c r="J68" s="1948"/>
      <c r="K68" s="1949"/>
      <c r="L68" s="446"/>
      <c r="M68" s="2014"/>
      <c r="N68" s="1973"/>
      <c r="O68" s="1974"/>
      <c r="P68" s="1367" t="s">
        <v>528</v>
      </c>
      <c r="Q68" s="1359"/>
      <c r="R68" s="1359"/>
      <c r="S68" s="1359"/>
      <c r="T68" s="1359"/>
      <c r="U68" s="1359"/>
      <c r="V68" s="1368"/>
      <c r="AA68" s="550"/>
      <c r="AQ68" s="1301">
        <f t="shared" si="25"/>
        <v>0</v>
      </c>
      <c r="AR68" s="1301">
        <f t="shared" si="26"/>
        <v>0</v>
      </c>
      <c r="AS68" s="1301">
        <f t="shared" si="27"/>
        <v>0</v>
      </c>
      <c r="AX68" s="1386"/>
      <c r="AY68" s="1386"/>
      <c r="AZ68" s="1386"/>
    </row>
    <row r="69" spans="2:52" ht="28.5" customHeight="1" thickBot="1">
      <c r="B69" s="1915"/>
      <c r="C69" s="938" t="s">
        <v>92</v>
      </c>
      <c r="D69" s="1945"/>
      <c r="E69" s="1950" t="s">
        <v>100</v>
      </c>
      <c r="F69" s="1951"/>
      <c r="G69" s="706">
        <v>780</v>
      </c>
      <c r="H69" s="693"/>
      <c r="I69" s="1319"/>
      <c r="J69" s="1922"/>
      <c r="K69" s="1923"/>
      <c r="L69" s="1304">
        <f>J68+H69+I69+J69</f>
        <v>0</v>
      </c>
      <c r="M69" s="1982" t="s">
        <v>120</v>
      </c>
      <c r="N69" s="1983"/>
      <c r="O69" s="1984"/>
      <c r="P69" s="313"/>
      <c r="Q69" s="1369" t="s">
        <v>753</v>
      </c>
      <c r="R69" s="144"/>
      <c r="S69" s="144"/>
      <c r="T69" s="144"/>
      <c r="U69" s="144"/>
      <c r="V69" s="1355"/>
      <c r="AA69" s="550"/>
      <c r="AQ69" s="1301">
        <f t="shared" si="25"/>
        <v>0</v>
      </c>
      <c r="AR69" s="1301">
        <f t="shared" si="26"/>
        <v>0</v>
      </c>
      <c r="AS69" s="1301">
        <f t="shared" si="27"/>
        <v>0</v>
      </c>
      <c r="AX69" s="1386"/>
      <c r="AY69" s="1386"/>
      <c r="AZ69" s="1386"/>
    </row>
    <row r="70" spans="2:52" ht="28.5" customHeight="1" thickBot="1">
      <c r="B70" s="1915"/>
      <c r="C70" s="939">
        <f>AI25</f>
        <v>45995</v>
      </c>
      <c r="D70" s="397" t="s">
        <v>101</v>
      </c>
      <c r="E70" s="1960"/>
      <c r="F70" s="1961"/>
      <c r="G70" s="696" t="str">
        <f>IF(E70="","",VLOOKUP(E70,AK$27:AL$29,2,FALSE))</f>
        <v/>
      </c>
      <c r="H70" s="1320"/>
      <c r="I70" s="1321"/>
      <c r="J70" s="1931"/>
      <c r="K70" s="1932"/>
      <c r="L70" s="1304">
        <f>H70+I70+J70</f>
        <v>0</v>
      </c>
      <c r="M70" s="1985"/>
      <c r="N70" s="1986"/>
      <c r="O70" s="1987"/>
      <c r="P70" s="314"/>
      <c r="Q70" s="1370" t="s">
        <v>754</v>
      </c>
      <c r="R70" s="229"/>
      <c r="S70" s="229"/>
      <c r="T70" s="229"/>
      <c r="U70" s="229"/>
      <c r="V70" s="1368"/>
      <c r="AA70" s="550"/>
      <c r="AQ70" s="1301">
        <f t="shared" ref="AQ70:AQ71" si="28">H70*$G70</f>
        <v>0</v>
      </c>
      <c r="AR70" s="1301">
        <f t="shared" ref="AR70:AR71" si="29">I70*$G70</f>
        <v>0</v>
      </c>
      <c r="AS70" s="1301">
        <f t="shared" ref="AS70:AS71" si="30">J70*$G70</f>
        <v>0</v>
      </c>
      <c r="AX70" s="1386"/>
      <c r="AY70" s="1386"/>
      <c r="AZ70" s="1386"/>
    </row>
    <row r="71" spans="2:52" ht="28.5" customHeight="1" thickBot="1">
      <c r="B71" s="1915"/>
      <c r="C71" s="938" t="s">
        <v>4</v>
      </c>
      <c r="D71" s="1941" t="s">
        <v>103</v>
      </c>
      <c r="E71" s="1946" t="s">
        <v>98</v>
      </c>
      <c r="F71" s="1947"/>
      <c r="G71" s="703">
        <v>760</v>
      </c>
      <c r="H71" s="1322"/>
      <c r="I71" s="1323"/>
      <c r="J71" s="1958"/>
      <c r="K71" s="1959"/>
      <c r="L71" s="1324"/>
      <c r="M71" s="1918" t="s">
        <v>531</v>
      </c>
      <c r="N71" s="1918"/>
      <c r="O71" s="1918"/>
      <c r="P71" s="1918"/>
      <c r="Q71" s="1918"/>
      <c r="R71" s="1918"/>
      <c r="S71" s="1918"/>
      <c r="T71" s="1918"/>
      <c r="U71" s="1918"/>
      <c r="V71" s="1918"/>
      <c r="AA71" s="550"/>
      <c r="AQ71" s="1301">
        <f t="shared" si="28"/>
        <v>0</v>
      </c>
      <c r="AR71" s="1301">
        <f t="shared" si="29"/>
        <v>0</v>
      </c>
      <c r="AS71" s="1301">
        <f t="shared" si="30"/>
        <v>0</v>
      </c>
      <c r="AX71" s="1386"/>
      <c r="AY71" s="1386"/>
      <c r="AZ71" s="1386"/>
    </row>
    <row r="72" spans="2:52" ht="28.5" customHeight="1" thickBot="1">
      <c r="B72" s="1915"/>
      <c r="C72" s="938"/>
      <c r="D72" s="1942"/>
      <c r="E72" s="1962" t="s">
        <v>100</v>
      </c>
      <c r="F72" s="1963"/>
      <c r="G72" s="697">
        <v>1000</v>
      </c>
      <c r="H72" s="1341"/>
      <c r="I72" s="1342"/>
      <c r="J72" s="1964"/>
      <c r="K72" s="1965"/>
      <c r="L72" s="1304">
        <f>J71+H72+I72+J72</f>
        <v>0</v>
      </c>
      <c r="M72" s="1919"/>
      <c r="N72" s="1919"/>
      <c r="O72" s="1919"/>
      <c r="P72" s="1919"/>
      <c r="Q72" s="1919"/>
      <c r="R72" s="1919"/>
      <c r="S72" s="1919"/>
      <c r="T72" s="1919"/>
      <c r="U72" s="1919"/>
      <c r="V72" s="1919"/>
      <c r="AA72" s="550"/>
      <c r="AQ72" s="1301">
        <f t="shared" ref="AQ72:AQ73" si="31">H72*$G72</f>
        <v>0</v>
      </c>
      <c r="AR72" s="1301">
        <f t="shared" ref="AR72:AR73" si="32">I72*$G72</f>
        <v>0</v>
      </c>
      <c r="AS72" s="1301">
        <f t="shared" ref="AS72:AS73" si="33">J72*$G72</f>
        <v>0</v>
      </c>
      <c r="AX72" s="1386"/>
      <c r="AY72" s="1386"/>
      <c r="AZ72" s="1386"/>
    </row>
    <row r="73" spans="2:52" ht="28.5" customHeight="1" thickBot="1">
      <c r="B73" s="1915"/>
      <c r="C73" s="941"/>
      <c r="D73" s="1943"/>
      <c r="E73" s="1956" t="s">
        <v>105</v>
      </c>
      <c r="F73" s="1957"/>
      <c r="G73" s="796">
        <v>1800</v>
      </c>
      <c r="H73" s="1345"/>
      <c r="I73" s="1346"/>
      <c r="J73" s="1966"/>
      <c r="K73" s="1967"/>
      <c r="L73" s="1304">
        <f>H73+I73+J73</f>
        <v>0</v>
      </c>
      <c r="M73" s="1914" t="s">
        <v>798</v>
      </c>
      <c r="N73" s="1914"/>
      <c r="O73" s="1914"/>
      <c r="P73" s="1914"/>
      <c r="Q73" s="1914"/>
      <c r="R73" s="1914"/>
      <c r="S73" s="1914"/>
      <c r="T73" s="1914"/>
      <c r="U73" s="1914"/>
      <c r="V73" s="1914"/>
      <c r="AA73" s="550"/>
      <c r="AQ73" s="1301">
        <f t="shared" si="31"/>
        <v>0</v>
      </c>
      <c r="AR73" s="1301">
        <f t="shared" si="32"/>
        <v>0</v>
      </c>
      <c r="AS73" s="1301">
        <f t="shared" si="33"/>
        <v>0</v>
      </c>
      <c r="AX73" s="1386"/>
      <c r="AY73" s="1386"/>
      <c r="AZ73" s="1386"/>
    </row>
    <row r="74" spans="2:52" ht="33.6" customHeight="1">
      <c r="L74" s="446"/>
      <c r="M74" s="1914"/>
      <c r="N74" s="1914"/>
      <c r="O74" s="1914"/>
      <c r="P74" s="1914"/>
      <c r="Q74" s="1914"/>
      <c r="R74" s="1914"/>
      <c r="S74" s="1914"/>
      <c r="T74" s="1914"/>
      <c r="U74" s="1914"/>
      <c r="V74" s="1914"/>
      <c r="AA74" s="550"/>
      <c r="AQ74" s="908">
        <f>SUM(AQ14:AQ73)</f>
        <v>0</v>
      </c>
      <c r="AR74" s="908">
        <f t="shared" ref="AR74:AS74" si="34">SUM(AR14:AR73)</f>
        <v>0</v>
      </c>
      <c r="AS74" s="908">
        <f t="shared" si="34"/>
        <v>0</v>
      </c>
      <c r="AT74" s="908"/>
      <c r="AU74" s="908"/>
      <c r="AV74" s="908"/>
      <c r="AW74" s="908"/>
    </row>
    <row r="75" spans="2:52" ht="13.5" customHeight="1">
      <c r="B75" s="148"/>
      <c r="L75" s="148"/>
      <c r="M75" s="1914"/>
      <c r="N75" s="1914"/>
      <c r="O75" s="1914"/>
      <c r="P75" s="1914"/>
      <c r="Q75" s="1914"/>
      <c r="R75" s="1914"/>
      <c r="S75" s="1914"/>
      <c r="T75" s="1914"/>
      <c r="U75" s="1914"/>
      <c r="V75" s="1914"/>
      <c r="AA75" s="550"/>
    </row>
    <row r="76" spans="2:52" ht="33.6" hidden="1" customHeight="1">
      <c r="B76" s="148"/>
      <c r="L76" s="148"/>
      <c r="AA76" s="550"/>
    </row>
    <row r="77" spans="2:52" ht="33.6" hidden="1" customHeight="1">
      <c r="B77" s="148"/>
      <c r="L77" s="148"/>
      <c r="AA77" s="550"/>
    </row>
    <row r="78" spans="2:52" ht="33.6" hidden="1" customHeight="1">
      <c r="B78" s="148"/>
      <c r="L78" s="148"/>
      <c r="AA78" s="550"/>
    </row>
    <row r="79" spans="2:52" ht="33.6" hidden="1" customHeight="1">
      <c r="B79" s="148"/>
      <c r="L79" s="148"/>
      <c r="AA79" s="550"/>
    </row>
    <row r="80" spans="2:52" ht="33.6" hidden="1" customHeight="1">
      <c r="B80" s="148"/>
      <c r="L80" s="148"/>
      <c r="AA80" s="550"/>
    </row>
    <row r="81" spans="2:27" ht="33.6" hidden="1" customHeight="1">
      <c r="L81" s="446"/>
      <c r="M81" s="829"/>
      <c r="N81" s="829"/>
      <c r="O81" s="829"/>
      <c r="P81" s="829"/>
      <c r="Q81" s="829"/>
      <c r="R81" s="829"/>
      <c r="S81" s="829"/>
      <c r="T81" s="829"/>
      <c r="U81" s="829"/>
      <c r="V81" s="829"/>
      <c r="AA81" s="550"/>
    </row>
    <row r="82" spans="2:27" ht="33.6" hidden="1" customHeight="1">
      <c r="L82" s="446"/>
      <c r="M82" s="829"/>
      <c r="N82" s="829"/>
      <c r="O82" s="829"/>
      <c r="P82" s="829"/>
      <c r="Q82" s="829"/>
      <c r="R82" s="829"/>
      <c r="S82" s="829"/>
      <c r="T82" s="829"/>
      <c r="U82" s="829"/>
      <c r="V82" s="829"/>
      <c r="AA82" s="550"/>
    </row>
    <row r="83" spans="2:27" ht="33.6" hidden="1" customHeight="1">
      <c r="L83" s="446"/>
      <c r="M83" s="829"/>
      <c r="N83" s="829"/>
      <c r="O83" s="829"/>
      <c r="P83" s="829"/>
      <c r="Q83" s="829"/>
      <c r="R83" s="829"/>
      <c r="S83" s="829"/>
      <c r="T83" s="829"/>
      <c r="U83" s="829"/>
      <c r="V83" s="829"/>
      <c r="AA83" s="550"/>
    </row>
    <row r="84" spans="2:27" ht="33.6" hidden="1" customHeight="1">
      <c r="L84" s="446"/>
      <c r="M84" s="829"/>
      <c r="N84" s="829"/>
      <c r="O84" s="829"/>
      <c r="P84" s="829"/>
      <c r="Q84" s="829"/>
      <c r="R84" s="829"/>
      <c r="S84" s="829"/>
      <c r="T84" s="829"/>
      <c r="U84" s="829"/>
      <c r="V84" s="829"/>
      <c r="AA84" s="550"/>
    </row>
    <row r="85" spans="2:27" ht="33.6" hidden="1" customHeight="1">
      <c r="L85" s="446"/>
      <c r="M85" s="829"/>
      <c r="N85" s="829"/>
      <c r="O85" s="829"/>
      <c r="P85" s="829"/>
      <c r="Q85" s="829"/>
      <c r="R85" s="829"/>
      <c r="S85" s="829"/>
      <c r="T85" s="829"/>
      <c r="U85" s="829"/>
      <c r="V85" s="829"/>
      <c r="AA85" s="550"/>
    </row>
    <row r="86" spans="2:27" ht="33.6" hidden="1" customHeight="1">
      <c r="L86" s="446"/>
      <c r="M86" s="829"/>
      <c r="N86" s="829"/>
      <c r="O86" s="829"/>
      <c r="P86" s="829"/>
      <c r="Q86" s="829"/>
      <c r="R86" s="829"/>
      <c r="S86" s="829"/>
      <c r="T86" s="829"/>
      <c r="U86" s="829"/>
      <c r="V86" s="829"/>
      <c r="AA86" s="550"/>
    </row>
    <row r="87" spans="2:27" ht="33.6" hidden="1" customHeight="1">
      <c r="L87" s="446"/>
      <c r="M87" s="829"/>
      <c r="N87" s="829"/>
      <c r="O87" s="829"/>
      <c r="P87" s="829"/>
      <c r="Q87" s="829"/>
      <c r="R87" s="829"/>
      <c r="S87" s="829"/>
      <c r="T87" s="829"/>
      <c r="U87" s="829"/>
      <c r="V87" s="829"/>
      <c r="AA87" s="550"/>
    </row>
    <row r="88" spans="2:27" ht="33.6" hidden="1" customHeight="1">
      <c r="B88" s="148"/>
      <c r="L88" s="148"/>
      <c r="AA88" s="550"/>
    </row>
    <row r="89" spans="2:27" ht="33.6" hidden="1" customHeight="1">
      <c r="B89" s="148"/>
      <c r="L89" s="148"/>
      <c r="AA89" s="550"/>
    </row>
    <row r="90" spans="2:27" ht="33.6" hidden="1" customHeight="1">
      <c r="B90" s="148"/>
      <c r="L90" s="148"/>
      <c r="AA90" s="550"/>
    </row>
    <row r="91" spans="2:27" ht="33.6" hidden="1" customHeight="1">
      <c r="B91" s="148"/>
      <c r="L91" s="148"/>
      <c r="AA91" s="550"/>
    </row>
    <row r="92" spans="2:27" ht="33.6" hidden="1" customHeight="1">
      <c r="B92" s="148"/>
      <c r="L92" s="148"/>
      <c r="AA92" s="550"/>
    </row>
    <row r="93" spans="2:27" ht="33.6" hidden="1" customHeight="1">
      <c r="B93" s="148"/>
      <c r="L93" s="148"/>
      <c r="AA93" s="550"/>
    </row>
    <row r="94" spans="2:27" ht="33.6" hidden="1" customHeight="1">
      <c r="B94" s="148"/>
      <c r="L94" s="148"/>
      <c r="AA94" s="550"/>
    </row>
    <row r="95" spans="2:27" ht="33.6" hidden="1" customHeight="1">
      <c r="B95" s="148"/>
      <c r="L95" s="148"/>
      <c r="AA95" s="550"/>
    </row>
    <row r="96" spans="2:27" ht="33.6" hidden="1" customHeight="1">
      <c r="B96" s="148"/>
      <c r="L96" s="148"/>
      <c r="AA96" s="550"/>
    </row>
    <row r="97" spans="2:27" ht="33.6" hidden="1" customHeight="1">
      <c r="B97" s="148"/>
      <c r="L97" s="148"/>
      <c r="AA97" s="550"/>
    </row>
    <row r="98" spans="2:27" ht="33.6" hidden="1" customHeight="1">
      <c r="B98" s="148"/>
      <c r="L98" s="148"/>
      <c r="AA98" s="550"/>
    </row>
    <row r="99" spans="2:27" ht="33.6" hidden="1" customHeight="1">
      <c r="B99" s="148"/>
      <c r="L99" s="148"/>
      <c r="AA99" s="550"/>
    </row>
    <row r="100" spans="2:27" ht="33.6" hidden="1" customHeight="1">
      <c r="B100" s="148"/>
      <c r="L100" s="148"/>
      <c r="AA100" s="550"/>
    </row>
    <row r="101" spans="2:27" ht="33.6" hidden="1" customHeight="1">
      <c r="B101" s="148"/>
      <c r="L101" s="148"/>
      <c r="AA101" s="550"/>
    </row>
    <row r="102" spans="2:27" ht="33.6" hidden="1" customHeight="1">
      <c r="B102" s="148"/>
      <c r="L102" s="148"/>
      <c r="AA102" s="550"/>
    </row>
    <row r="103" spans="2:27" ht="33.6" hidden="1" customHeight="1">
      <c r="B103" s="148"/>
      <c r="L103" s="148"/>
      <c r="AA103" s="550"/>
    </row>
    <row r="104" spans="2:27" ht="33.6" hidden="1" customHeight="1">
      <c r="B104" s="148"/>
      <c r="L104" s="148"/>
      <c r="AA104" s="550"/>
    </row>
    <row r="105" spans="2:27" ht="33.6" hidden="1" customHeight="1">
      <c r="B105" s="148"/>
      <c r="L105" s="148"/>
      <c r="AA105" s="550"/>
    </row>
    <row r="106" spans="2:27" ht="33.6" hidden="1" customHeight="1">
      <c r="B106" s="148"/>
      <c r="L106" s="148"/>
      <c r="AA106" s="550"/>
    </row>
    <row r="107" spans="2:27" ht="33.6" hidden="1" customHeight="1">
      <c r="B107" s="148"/>
      <c r="L107" s="148"/>
      <c r="AA107" s="550"/>
    </row>
    <row r="108" spans="2:27" ht="33.6" hidden="1" customHeight="1">
      <c r="B108" s="148"/>
      <c r="L108" s="148"/>
      <c r="AA108" s="550"/>
    </row>
    <row r="109" spans="2:27" ht="33.6" hidden="1" customHeight="1">
      <c r="B109" s="148"/>
      <c r="L109" s="148"/>
      <c r="AA109" s="550"/>
    </row>
    <row r="110" spans="2:27" ht="33.6" hidden="1" customHeight="1">
      <c r="B110" s="148"/>
      <c r="L110" s="148"/>
      <c r="AA110" s="550"/>
    </row>
    <row r="111" spans="2:27" ht="33.6" hidden="1" customHeight="1">
      <c r="B111" s="148"/>
      <c r="L111" s="148"/>
      <c r="AA111" s="550"/>
    </row>
    <row r="112" spans="2:27" ht="33.6" hidden="1" customHeight="1">
      <c r="B112" s="148"/>
      <c r="L112" s="148"/>
      <c r="AA112" s="550"/>
    </row>
    <row r="113" spans="2:27" ht="33.6" hidden="1" customHeight="1">
      <c r="B113" s="148"/>
      <c r="L113" s="148"/>
      <c r="AA113" s="550"/>
    </row>
    <row r="114" spans="2:27" ht="33.6" hidden="1" customHeight="1">
      <c r="B114" s="148"/>
      <c r="L114" s="148"/>
      <c r="AA114" s="550"/>
    </row>
    <row r="115" spans="2:27" ht="33.6" hidden="1" customHeight="1">
      <c r="B115" s="148"/>
      <c r="L115" s="148"/>
      <c r="AA115" s="550"/>
    </row>
    <row r="116" spans="2:27" ht="33.6" hidden="1" customHeight="1">
      <c r="B116" s="148"/>
      <c r="L116" s="148"/>
      <c r="AA116" s="550"/>
    </row>
    <row r="117" spans="2:27" ht="33.6" hidden="1" customHeight="1">
      <c r="B117" s="148"/>
      <c r="L117" s="148"/>
      <c r="AA117" s="550"/>
    </row>
    <row r="118" spans="2:27" ht="33.6" hidden="1" customHeight="1">
      <c r="B118" s="148"/>
      <c r="L118" s="148"/>
      <c r="AA118" s="550"/>
    </row>
    <row r="119" spans="2:27" ht="33.6" hidden="1" customHeight="1">
      <c r="B119" s="148"/>
      <c r="L119" s="148"/>
      <c r="AA119" s="550"/>
    </row>
    <row r="120" spans="2:27" ht="33.6" hidden="1" customHeight="1">
      <c r="B120" s="148"/>
      <c r="L120" s="148"/>
      <c r="AA120" s="550"/>
    </row>
    <row r="121" spans="2:27" ht="33.6" hidden="1" customHeight="1">
      <c r="B121" s="148"/>
      <c r="L121" s="148"/>
      <c r="AA121" s="550"/>
    </row>
    <row r="122" spans="2:27" ht="33.6" hidden="1" customHeight="1">
      <c r="B122" s="148"/>
      <c r="L122" s="148"/>
      <c r="AA122" s="550"/>
    </row>
    <row r="123" spans="2:27" ht="33.6" hidden="1" customHeight="1">
      <c r="B123" s="148"/>
      <c r="L123" s="148"/>
      <c r="AA123" s="550"/>
    </row>
    <row r="124" spans="2:27" ht="33.6" hidden="1" customHeight="1">
      <c r="B124" s="148"/>
      <c r="L124" s="148"/>
      <c r="AA124" s="550"/>
    </row>
    <row r="125" spans="2:27" ht="33.6" hidden="1" customHeight="1">
      <c r="B125" s="148"/>
      <c r="L125" s="148"/>
      <c r="AA125" s="550"/>
    </row>
    <row r="126" spans="2:27" ht="33.6" hidden="1" customHeight="1">
      <c r="B126" s="148"/>
      <c r="L126" s="148"/>
      <c r="AA126" s="550"/>
    </row>
    <row r="127" spans="2:27" ht="33.6" hidden="1" customHeight="1">
      <c r="B127" s="148"/>
      <c r="L127" s="148"/>
      <c r="AA127" s="550"/>
    </row>
    <row r="128" spans="2:27" ht="33.6" hidden="1" customHeight="1">
      <c r="B128" s="148"/>
      <c r="L128" s="148"/>
      <c r="AA128" s="550"/>
    </row>
    <row r="129" spans="2:27" ht="33.6" hidden="1" customHeight="1">
      <c r="B129" s="148"/>
      <c r="L129" s="148"/>
      <c r="AA129" s="550"/>
    </row>
    <row r="130" spans="2:27" ht="33.6" hidden="1" customHeight="1">
      <c r="B130" s="148"/>
      <c r="L130" s="148"/>
      <c r="AA130" s="550"/>
    </row>
    <row r="131" spans="2:27" ht="33.6" hidden="1" customHeight="1">
      <c r="B131" s="148"/>
      <c r="L131" s="148"/>
      <c r="AA131" s="550"/>
    </row>
    <row r="132" spans="2:27" ht="33.6" hidden="1" customHeight="1">
      <c r="B132" s="148"/>
      <c r="L132" s="148"/>
      <c r="AA132" s="550"/>
    </row>
    <row r="133" spans="2:27" ht="33.6" hidden="1" customHeight="1">
      <c r="B133" s="148"/>
      <c r="L133" s="148"/>
      <c r="AA133" s="550"/>
    </row>
    <row r="134" spans="2:27" ht="33.6" hidden="1" customHeight="1">
      <c r="B134" s="148"/>
      <c r="L134" s="148"/>
      <c r="AA134" s="550"/>
    </row>
    <row r="135" spans="2:27" ht="33.6" hidden="1" customHeight="1">
      <c r="L135" s="446"/>
      <c r="M135" s="829"/>
      <c r="N135" s="829"/>
      <c r="O135" s="829"/>
      <c r="P135" s="829"/>
      <c r="Q135" s="829"/>
      <c r="R135" s="829"/>
      <c r="S135" s="829"/>
      <c r="T135" s="829"/>
      <c r="U135" s="829"/>
      <c r="V135" s="829"/>
      <c r="AA135" s="550"/>
    </row>
    <row r="136" spans="2:27" ht="33.6" hidden="1" customHeight="1">
      <c r="L136" s="446"/>
      <c r="M136" s="829"/>
      <c r="N136" s="829"/>
      <c r="O136" s="829"/>
      <c r="P136" s="829"/>
      <c r="Q136" s="829"/>
      <c r="R136" s="829"/>
      <c r="S136" s="829"/>
      <c r="T136" s="829"/>
      <c r="U136" s="829"/>
      <c r="V136" s="829"/>
      <c r="AA136" s="550"/>
    </row>
    <row r="137" spans="2:27" ht="33.6" hidden="1" customHeight="1">
      <c r="L137" s="446"/>
      <c r="M137" s="829"/>
      <c r="N137" s="829"/>
      <c r="O137" s="829"/>
      <c r="P137" s="829"/>
      <c r="Q137" s="829"/>
      <c r="R137" s="829"/>
      <c r="S137" s="829"/>
      <c r="T137" s="829"/>
      <c r="U137" s="829"/>
      <c r="V137" s="829"/>
      <c r="AA137" s="550"/>
    </row>
    <row r="138" spans="2:27" ht="33.6" hidden="1" customHeight="1">
      <c r="L138" s="446"/>
      <c r="M138" s="829"/>
      <c r="N138" s="829"/>
      <c r="O138" s="829"/>
      <c r="P138" s="829"/>
      <c r="Q138" s="829"/>
      <c r="R138" s="829"/>
      <c r="S138" s="829"/>
      <c r="T138" s="829"/>
      <c r="U138" s="829"/>
      <c r="V138" s="829"/>
      <c r="AA138" s="550"/>
    </row>
    <row r="139" spans="2:27" ht="33.6" hidden="1" customHeight="1">
      <c r="L139" s="446"/>
      <c r="M139" s="829"/>
      <c r="N139" s="829"/>
      <c r="O139" s="829"/>
      <c r="P139" s="829"/>
      <c r="Q139" s="829"/>
      <c r="R139" s="829"/>
      <c r="S139" s="829"/>
      <c r="T139" s="829"/>
      <c r="U139" s="829"/>
      <c r="V139" s="829"/>
      <c r="AA139" s="550"/>
    </row>
    <row r="140" spans="2:27" ht="33.6" hidden="1" customHeight="1">
      <c r="L140" s="446"/>
      <c r="M140" s="829"/>
      <c r="N140" s="829"/>
      <c r="O140" s="829"/>
      <c r="P140" s="829"/>
      <c r="Q140" s="829"/>
      <c r="R140" s="829"/>
      <c r="S140" s="829"/>
      <c r="T140" s="829"/>
      <c r="U140" s="829"/>
      <c r="V140" s="829"/>
      <c r="AA140" s="550"/>
    </row>
    <row r="141" spans="2:27" ht="33.6" hidden="1" customHeight="1">
      <c r="L141" s="446"/>
      <c r="M141" s="829"/>
      <c r="N141" s="829"/>
      <c r="O141" s="829"/>
      <c r="P141" s="829"/>
      <c r="Q141" s="829"/>
      <c r="R141" s="829"/>
      <c r="S141" s="829"/>
      <c r="T141" s="829"/>
      <c r="U141" s="829"/>
      <c r="V141" s="829"/>
      <c r="AA141" s="550"/>
    </row>
    <row r="142" spans="2:27" ht="33.6" hidden="1" customHeight="1">
      <c r="L142" s="446"/>
      <c r="M142" s="829"/>
      <c r="N142" s="829"/>
      <c r="O142" s="829"/>
      <c r="P142" s="829"/>
      <c r="Q142" s="829"/>
      <c r="R142" s="829"/>
      <c r="S142" s="829"/>
      <c r="T142" s="829"/>
      <c r="U142" s="829"/>
      <c r="V142" s="829"/>
      <c r="AA142" s="550"/>
    </row>
    <row r="143" spans="2:27" ht="33.6" hidden="1" customHeight="1">
      <c r="L143" s="446"/>
      <c r="M143" s="829"/>
      <c r="N143" s="829"/>
      <c r="O143" s="829"/>
      <c r="P143" s="829"/>
      <c r="Q143" s="829"/>
      <c r="R143" s="829"/>
      <c r="S143" s="829"/>
      <c r="T143" s="829"/>
      <c r="U143" s="829"/>
      <c r="V143" s="829"/>
      <c r="AA143" s="550"/>
    </row>
    <row r="144" spans="2:27" ht="33.6" hidden="1" customHeight="1">
      <c r="L144" s="446"/>
      <c r="M144" s="829"/>
      <c r="N144" s="829"/>
      <c r="O144" s="829"/>
      <c r="P144" s="829"/>
      <c r="Q144" s="829"/>
      <c r="R144" s="829"/>
      <c r="S144" s="829"/>
      <c r="T144" s="829"/>
      <c r="U144" s="829"/>
      <c r="V144" s="829"/>
      <c r="AA144" s="550"/>
    </row>
    <row r="145" spans="12:27" ht="33.6" hidden="1" customHeight="1">
      <c r="L145" s="446"/>
      <c r="M145" s="829"/>
      <c r="N145" s="829"/>
      <c r="O145" s="829"/>
      <c r="P145" s="829"/>
      <c r="Q145" s="829"/>
      <c r="R145" s="829"/>
      <c r="S145" s="829"/>
      <c r="T145" s="829"/>
      <c r="U145" s="829"/>
      <c r="V145" s="829"/>
      <c r="AA145" s="550"/>
    </row>
    <row r="146" spans="12:27" ht="33.6" hidden="1" customHeight="1">
      <c r="L146" s="446"/>
      <c r="M146" s="829"/>
      <c r="N146" s="829"/>
      <c r="O146" s="829"/>
      <c r="P146" s="829"/>
      <c r="Q146" s="829"/>
      <c r="R146" s="829"/>
      <c r="S146" s="829"/>
      <c r="T146" s="829"/>
      <c r="U146" s="829"/>
      <c r="V146" s="829"/>
      <c r="AA146" s="550"/>
    </row>
    <row r="147" spans="12:27" ht="33.6" hidden="1" customHeight="1">
      <c r="L147" s="446"/>
      <c r="M147" s="829"/>
      <c r="N147" s="829"/>
      <c r="O147" s="829"/>
      <c r="P147" s="829"/>
      <c r="Q147" s="829"/>
      <c r="R147" s="829"/>
      <c r="S147" s="829"/>
      <c r="T147" s="829"/>
      <c r="U147" s="829"/>
      <c r="V147" s="829"/>
      <c r="AA147" s="550"/>
    </row>
    <row r="148" spans="12:27" ht="33.6" hidden="1" customHeight="1">
      <c r="L148" s="446"/>
      <c r="M148" s="829"/>
      <c r="N148" s="829"/>
      <c r="O148" s="829"/>
      <c r="P148" s="829"/>
      <c r="Q148" s="829"/>
      <c r="R148" s="829"/>
      <c r="S148" s="829"/>
      <c r="T148" s="829"/>
      <c r="U148" s="829"/>
      <c r="V148" s="829"/>
      <c r="AA148" s="550"/>
    </row>
    <row r="149" spans="12:27" ht="33.6" hidden="1" customHeight="1">
      <c r="L149" s="446"/>
      <c r="M149" s="829"/>
      <c r="N149" s="829"/>
      <c r="O149" s="829"/>
      <c r="P149" s="829"/>
      <c r="Q149" s="829"/>
      <c r="R149" s="829"/>
      <c r="S149" s="829"/>
      <c r="T149" s="829"/>
      <c r="U149" s="829"/>
      <c r="V149" s="829"/>
      <c r="AA149" s="550"/>
    </row>
    <row r="150" spans="12:27" ht="33.6" hidden="1" customHeight="1">
      <c r="L150" s="446"/>
      <c r="M150" s="829"/>
      <c r="N150" s="829"/>
      <c r="O150" s="829"/>
      <c r="P150" s="829"/>
      <c r="Q150" s="829"/>
      <c r="R150" s="829"/>
      <c r="S150" s="829"/>
      <c r="T150" s="829"/>
      <c r="U150" s="829"/>
      <c r="V150" s="829"/>
      <c r="AA150" s="550"/>
    </row>
    <row r="151" spans="12:27" ht="33.6" hidden="1" customHeight="1">
      <c r="L151" s="446"/>
      <c r="M151" s="829"/>
      <c r="N151" s="829"/>
      <c r="O151" s="829"/>
      <c r="P151" s="829"/>
      <c r="Q151" s="829"/>
      <c r="R151" s="829"/>
      <c r="S151" s="829"/>
      <c r="T151" s="829"/>
      <c r="U151" s="829"/>
      <c r="V151" s="829"/>
      <c r="AA151" s="550"/>
    </row>
    <row r="152" spans="12:27" ht="33.6" hidden="1" customHeight="1">
      <c r="L152" s="446"/>
      <c r="M152" s="829"/>
      <c r="N152" s="829"/>
      <c r="O152" s="829"/>
      <c r="P152" s="829"/>
      <c r="Q152" s="829"/>
      <c r="R152" s="829"/>
      <c r="S152" s="829"/>
      <c r="T152" s="829"/>
      <c r="U152" s="829"/>
      <c r="V152" s="829"/>
      <c r="AA152" s="550"/>
    </row>
    <row r="153" spans="12:27" ht="33.6" hidden="1" customHeight="1">
      <c r="L153" s="446"/>
      <c r="M153" s="829"/>
      <c r="N153" s="829"/>
      <c r="O153" s="829"/>
      <c r="P153" s="829"/>
      <c r="Q153" s="829"/>
      <c r="R153" s="829"/>
      <c r="S153" s="829"/>
      <c r="T153" s="829"/>
      <c r="U153" s="829"/>
      <c r="V153" s="829"/>
      <c r="AA153" s="550"/>
    </row>
    <row r="154" spans="12:27" ht="33.6" hidden="1" customHeight="1">
      <c r="L154" s="446"/>
      <c r="M154" s="829"/>
      <c r="N154" s="829"/>
      <c r="O154" s="829"/>
      <c r="P154" s="829"/>
      <c r="Q154" s="829"/>
      <c r="R154" s="829"/>
      <c r="S154" s="829"/>
      <c r="T154" s="829"/>
      <c r="U154" s="829"/>
      <c r="V154" s="829"/>
      <c r="AA154" s="550"/>
    </row>
    <row r="155" spans="12:27" ht="33.6" hidden="1" customHeight="1">
      <c r="L155" s="446"/>
      <c r="M155" s="829"/>
      <c r="N155" s="829"/>
      <c r="O155" s="829"/>
      <c r="P155" s="829"/>
      <c r="Q155" s="829"/>
      <c r="R155" s="829"/>
      <c r="S155" s="829"/>
      <c r="T155" s="829"/>
      <c r="U155" s="829"/>
      <c r="V155" s="829"/>
      <c r="AA155" s="550"/>
    </row>
    <row r="156" spans="12:27" ht="33.6" hidden="1" customHeight="1">
      <c r="L156" s="446"/>
      <c r="M156" s="829"/>
      <c r="N156" s="829"/>
      <c r="O156" s="829"/>
      <c r="P156" s="829"/>
      <c r="Q156" s="829"/>
      <c r="R156" s="829"/>
      <c r="S156" s="829"/>
      <c r="T156" s="829"/>
      <c r="U156" s="829"/>
      <c r="V156" s="829"/>
      <c r="AA156" s="550"/>
    </row>
    <row r="157" spans="12:27" ht="33.6" hidden="1" customHeight="1">
      <c r="L157" s="446"/>
      <c r="M157" s="829"/>
      <c r="N157" s="829"/>
      <c r="O157" s="829"/>
      <c r="P157" s="829"/>
      <c r="Q157" s="829"/>
      <c r="R157" s="829"/>
      <c r="S157" s="829"/>
      <c r="T157" s="829"/>
      <c r="U157" s="829"/>
      <c r="V157" s="829"/>
      <c r="AA157" s="550"/>
    </row>
    <row r="158" spans="12:27" ht="33.6" hidden="1" customHeight="1">
      <c r="L158" s="446"/>
      <c r="M158" s="829"/>
      <c r="N158" s="829"/>
      <c r="O158" s="829"/>
      <c r="P158" s="829"/>
      <c r="Q158" s="829"/>
      <c r="R158" s="829"/>
      <c r="S158" s="829"/>
      <c r="T158" s="829"/>
      <c r="U158" s="829"/>
      <c r="V158" s="829"/>
      <c r="AA158" s="550"/>
    </row>
    <row r="159" spans="12:27" ht="33.6" hidden="1" customHeight="1">
      <c r="L159" s="446"/>
      <c r="M159" s="829"/>
      <c r="N159" s="829"/>
      <c r="O159" s="829"/>
      <c r="P159" s="829"/>
      <c r="Q159" s="829"/>
      <c r="R159" s="829"/>
      <c r="S159" s="829"/>
      <c r="T159" s="829"/>
      <c r="U159" s="829"/>
      <c r="V159" s="829"/>
      <c r="AA159" s="550"/>
    </row>
    <row r="160" spans="12:27" ht="33.6" hidden="1" customHeight="1">
      <c r="L160" s="446"/>
      <c r="M160" s="829"/>
      <c r="N160" s="829"/>
      <c r="O160" s="829"/>
      <c r="P160" s="829"/>
      <c r="Q160" s="829"/>
      <c r="R160" s="829"/>
      <c r="S160" s="829"/>
      <c r="T160" s="829"/>
      <c r="U160" s="829"/>
      <c r="V160" s="829"/>
      <c r="AA160" s="550"/>
    </row>
    <row r="161" spans="12:27" ht="33.6" hidden="1" customHeight="1">
      <c r="L161" s="446"/>
      <c r="M161" s="829"/>
      <c r="N161" s="829"/>
      <c r="O161" s="829"/>
      <c r="P161" s="829"/>
      <c r="Q161" s="829"/>
      <c r="R161" s="829"/>
      <c r="S161" s="829"/>
      <c r="T161" s="829"/>
      <c r="U161" s="829"/>
      <c r="V161" s="829"/>
      <c r="AA161" s="550"/>
    </row>
    <row r="162" spans="12:27" ht="33.6" hidden="1" customHeight="1">
      <c r="L162" s="446"/>
      <c r="M162" s="829"/>
      <c r="N162" s="829"/>
      <c r="O162" s="829"/>
      <c r="P162" s="829"/>
      <c r="Q162" s="829"/>
      <c r="R162" s="829"/>
      <c r="S162" s="829"/>
      <c r="T162" s="829"/>
      <c r="U162" s="829"/>
      <c r="V162" s="829"/>
      <c r="AA162" s="550"/>
    </row>
    <row r="163" spans="12:27" ht="33.6" hidden="1" customHeight="1">
      <c r="L163" s="446"/>
      <c r="M163" s="829"/>
      <c r="N163" s="829"/>
      <c r="O163" s="829"/>
      <c r="P163" s="829"/>
      <c r="Q163" s="829"/>
      <c r="R163" s="829"/>
      <c r="S163" s="829"/>
      <c r="T163" s="829"/>
      <c r="U163" s="829"/>
      <c r="V163" s="829"/>
      <c r="AA163" s="550"/>
    </row>
    <row r="164" spans="12:27" ht="33.6" hidden="1" customHeight="1">
      <c r="L164" s="446"/>
      <c r="M164" s="829"/>
      <c r="N164" s="829"/>
      <c r="O164" s="829"/>
      <c r="P164" s="829"/>
      <c r="Q164" s="829"/>
      <c r="R164" s="829"/>
      <c r="S164" s="829"/>
      <c r="T164" s="829"/>
      <c r="U164" s="829"/>
      <c r="V164" s="829"/>
      <c r="AA164" s="550"/>
    </row>
    <row r="165" spans="12:27" ht="33.6" hidden="1" customHeight="1">
      <c r="L165" s="446"/>
      <c r="M165" s="829"/>
      <c r="N165" s="829"/>
      <c r="O165" s="829"/>
      <c r="P165" s="829"/>
      <c r="Q165" s="829"/>
      <c r="R165" s="829"/>
      <c r="S165" s="829"/>
      <c r="T165" s="829"/>
      <c r="U165" s="829"/>
      <c r="V165" s="829"/>
      <c r="AA165" s="550"/>
    </row>
    <row r="166" spans="12:27" ht="33.6" hidden="1" customHeight="1">
      <c r="L166" s="446"/>
      <c r="M166" s="829"/>
      <c r="N166" s="829"/>
      <c r="O166" s="829"/>
      <c r="P166" s="829"/>
      <c r="Q166" s="829"/>
      <c r="R166" s="829"/>
      <c r="S166" s="829"/>
      <c r="T166" s="829"/>
      <c r="U166" s="829"/>
      <c r="V166" s="829"/>
      <c r="AA166" s="550"/>
    </row>
    <row r="167" spans="12:27" ht="33.6" hidden="1" customHeight="1">
      <c r="L167" s="446"/>
      <c r="M167" s="829"/>
      <c r="N167" s="829"/>
      <c r="O167" s="829"/>
      <c r="P167" s="829"/>
      <c r="Q167" s="829"/>
      <c r="R167" s="829"/>
      <c r="S167" s="829"/>
      <c r="T167" s="829"/>
      <c r="U167" s="829"/>
      <c r="V167" s="829"/>
      <c r="AA167" s="550"/>
    </row>
    <row r="168" spans="12:27" ht="33.6" hidden="1" customHeight="1">
      <c r="L168" s="446"/>
      <c r="M168" s="829"/>
      <c r="N168" s="829"/>
      <c r="O168" s="829"/>
      <c r="P168" s="829"/>
      <c r="Q168" s="829"/>
      <c r="R168" s="829"/>
      <c r="S168" s="829"/>
      <c r="T168" s="829"/>
      <c r="U168" s="829"/>
      <c r="V168" s="829"/>
      <c r="AA168" s="550"/>
    </row>
    <row r="169" spans="12:27" ht="33.6" hidden="1" customHeight="1">
      <c r="L169" s="446"/>
      <c r="M169" s="829"/>
      <c r="N169" s="829"/>
      <c r="O169" s="829"/>
      <c r="P169" s="829"/>
      <c r="Q169" s="829"/>
      <c r="R169" s="829"/>
      <c r="S169" s="829"/>
      <c r="T169" s="829"/>
      <c r="U169" s="829"/>
      <c r="V169" s="829"/>
      <c r="AA169" s="550"/>
    </row>
    <row r="170" spans="12:27" ht="33.6" hidden="1" customHeight="1">
      <c r="L170" s="446"/>
      <c r="M170" s="829"/>
      <c r="N170" s="829"/>
      <c r="O170" s="829"/>
      <c r="P170" s="829"/>
      <c r="Q170" s="829"/>
      <c r="R170" s="829"/>
      <c r="S170" s="829"/>
      <c r="T170" s="829"/>
      <c r="U170" s="829"/>
      <c r="V170" s="829"/>
      <c r="AA170" s="550"/>
    </row>
    <row r="171" spans="12:27" ht="33.6" hidden="1" customHeight="1">
      <c r="L171" s="446"/>
      <c r="M171" s="829"/>
      <c r="N171" s="829"/>
      <c r="O171" s="829"/>
      <c r="P171" s="829"/>
      <c r="Q171" s="829"/>
      <c r="R171" s="829"/>
      <c r="S171" s="829"/>
      <c r="T171" s="829"/>
      <c r="U171" s="829"/>
      <c r="V171" s="829"/>
      <c r="AA171" s="550"/>
    </row>
    <row r="172" spans="12:27" ht="33.6" hidden="1" customHeight="1">
      <c r="L172" s="446"/>
      <c r="M172" s="829"/>
      <c r="N172" s="829"/>
      <c r="O172" s="829"/>
      <c r="P172" s="829"/>
      <c r="Q172" s="829"/>
      <c r="R172" s="829"/>
      <c r="S172" s="829"/>
      <c r="T172" s="829"/>
      <c r="U172" s="829"/>
      <c r="V172" s="829"/>
      <c r="AA172" s="550"/>
    </row>
    <row r="173" spans="12:27" ht="33.6" hidden="1" customHeight="1">
      <c r="L173" s="446"/>
      <c r="M173" s="829"/>
      <c r="N173" s="829"/>
      <c r="O173" s="829"/>
      <c r="P173" s="829"/>
      <c r="Q173" s="829"/>
      <c r="R173" s="829"/>
      <c r="S173" s="829"/>
      <c r="T173" s="829"/>
      <c r="U173" s="829"/>
      <c r="V173" s="829"/>
      <c r="AA173" s="550"/>
    </row>
    <row r="174" spans="12:27" ht="33.6" hidden="1" customHeight="1">
      <c r="L174" s="446"/>
      <c r="M174" s="829"/>
      <c r="N174" s="829"/>
      <c r="O174" s="829"/>
      <c r="P174" s="829"/>
      <c r="Q174" s="829"/>
      <c r="R174" s="829"/>
      <c r="S174" s="829"/>
      <c r="T174" s="829"/>
      <c r="U174" s="829"/>
      <c r="V174" s="829"/>
      <c r="AA174" s="550"/>
    </row>
    <row r="175" spans="12:27" ht="33.6" hidden="1" customHeight="1">
      <c r="L175" s="446"/>
      <c r="M175" s="829"/>
      <c r="N175" s="829"/>
      <c r="O175" s="829"/>
      <c r="P175" s="829"/>
      <c r="Q175" s="829"/>
      <c r="R175" s="829"/>
      <c r="S175" s="829"/>
      <c r="T175" s="829"/>
      <c r="U175" s="829"/>
      <c r="V175" s="829"/>
      <c r="AA175" s="550"/>
    </row>
    <row r="176" spans="12:27" ht="33.6" hidden="1" customHeight="1">
      <c r="L176" s="446"/>
      <c r="M176" s="829"/>
      <c r="N176" s="829"/>
      <c r="O176" s="829"/>
      <c r="P176" s="829"/>
      <c r="Q176" s="829"/>
      <c r="R176" s="829"/>
      <c r="S176" s="829"/>
      <c r="T176" s="829"/>
      <c r="U176" s="829"/>
      <c r="V176" s="829"/>
      <c r="AA176" s="550"/>
    </row>
    <row r="177" spans="12:27" ht="33.6" hidden="1" customHeight="1">
      <c r="L177" s="446"/>
      <c r="M177" s="829"/>
      <c r="N177" s="829"/>
      <c r="O177" s="829"/>
      <c r="P177" s="829"/>
      <c r="Q177" s="829"/>
      <c r="R177" s="829"/>
      <c r="S177" s="829"/>
      <c r="T177" s="829"/>
      <c r="U177" s="829"/>
      <c r="V177" s="829"/>
      <c r="AA177" s="550"/>
    </row>
    <row r="178" spans="12:27" ht="33.6" hidden="1" customHeight="1">
      <c r="L178" s="446"/>
      <c r="M178" s="829"/>
      <c r="N178" s="829"/>
      <c r="O178" s="829"/>
      <c r="P178" s="829"/>
      <c r="Q178" s="829"/>
      <c r="R178" s="829"/>
      <c r="S178" s="829"/>
      <c r="T178" s="829"/>
      <c r="U178" s="829"/>
      <c r="V178" s="829"/>
      <c r="AA178" s="550"/>
    </row>
    <row r="179" spans="12:27" ht="33.6" hidden="1" customHeight="1">
      <c r="L179" s="446"/>
      <c r="M179" s="829"/>
      <c r="N179" s="829"/>
      <c r="O179" s="829"/>
      <c r="P179" s="829"/>
      <c r="Q179" s="829"/>
      <c r="R179" s="829"/>
      <c r="S179" s="829"/>
      <c r="T179" s="829"/>
      <c r="U179" s="829"/>
      <c r="V179" s="829"/>
      <c r="AA179" s="550"/>
    </row>
    <row r="180" spans="12:27" ht="33.6" hidden="1" customHeight="1">
      <c r="L180" s="446"/>
      <c r="M180" s="829"/>
      <c r="N180" s="829"/>
      <c r="O180" s="829"/>
      <c r="P180" s="829"/>
      <c r="Q180" s="829"/>
      <c r="R180" s="829"/>
      <c r="S180" s="829"/>
      <c r="T180" s="829"/>
      <c r="U180" s="829"/>
      <c r="V180" s="829"/>
      <c r="AA180" s="550"/>
    </row>
    <row r="181" spans="12:27" ht="33.6" hidden="1" customHeight="1">
      <c r="L181" s="446"/>
      <c r="M181" s="829"/>
      <c r="N181" s="829"/>
      <c r="O181" s="829"/>
      <c r="P181" s="829"/>
      <c r="Q181" s="829"/>
      <c r="R181" s="829"/>
      <c r="S181" s="829"/>
      <c r="T181" s="829"/>
      <c r="U181" s="829"/>
      <c r="V181" s="829"/>
      <c r="AA181" s="550"/>
    </row>
    <row r="182" spans="12:27" ht="33.6" hidden="1" customHeight="1">
      <c r="L182" s="446"/>
      <c r="M182" s="829"/>
      <c r="N182" s="829"/>
      <c r="O182" s="829"/>
      <c r="P182" s="829"/>
      <c r="Q182" s="829"/>
      <c r="R182" s="829"/>
      <c r="S182" s="829"/>
      <c r="T182" s="829"/>
      <c r="U182" s="829"/>
      <c r="V182" s="829"/>
      <c r="AA182" s="550"/>
    </row>
  </sheetData>
  <sheetProtection algorithmName="SHA-512" hashValue="ecFUtR3hDNjzKD25/jWE9eBE62cqapGV7lYX/Xh4l+t4VT/ZFTBha9D/lWQzN2vh7UaMP6BZRgs3Mfx4noHWDA==" saltValue="291emPzHi7qj+pxzTrTUrA==" spinCount="100000" sheet="1" selectLockedCells="1"/>
  <mergeCells count="345">
    <mergeCell ref="BJ29:BJ30"/>
    <mergeCell ref="BI29:BI30"/>
    <mergeCell ref="BH49:BH54"/>
    <mergeCell ref="BH29:BH30"/>
    <mergeCell ref="BH55:BH58"/>
    <mergeCell ref="BH45:BH48"/>
    <mergeCell ref="BH31:BH44"/>
    <mergeCell ref="BC25:BD25"/>
    <mergeCell ref="BE25:BF25"/>
    <mergeCell ref="BC26:BD26"/>
    <mergeCell ref="BE26:BF26"/>
    <mergeCell ref="BC22:BD22"/>
    <mergeCell ref="BE22:BF22"/>
    <mergeCell ref="BC23:BD23"/>
    <mergeCell ref="BE23:BF23"/>
    <mergeCell ref="BC24:BD24"/>
    <mergeCell ref="BE24:BF24"/>
    <mergeCell ref="AN20:AP21"/>
    <mergeCell ref="AS20:AS21"/>
    <mergeCell ref="AT20:AT21"/>
    <mergeCell ref="AY20:AZ21"/>
    <mergeCell ref="BA20:BA21"/>
    <mergeCell ref="BB20:BB21"/>
    <mergeCell ref="BC20:BF21"/>
    <mergeCell ref="R3:T3"/>
    <mergeCell ref="F5:L6"/>
    <mergeCell ref="C8:E8"/>
    <mergeCell ref="U10:V11"/>
    <mergeCell ref="R4:T4"/>
    <mergeCell ref="J22:K22"/>
    <mergeCell ref="L22:M22"/>
    <mergeCell ref="N22:O22"/>
    <mergeCell ref="S22:T22"/>
    <mergeCell ref="U22:V22"/>
    <mergeCell ref="C20:E21"/>
    <mergeCell ref="F20:G21"/>
    <mergeCell ref="H20:H21"/>
    <mergeCell ref="I20:I21"/>
    <mergeCell ref="J20:M21"/>
    <mergeCell ref="N20:P21"/>
    <mergeCell ref="Q20:Q21"/>
    <mergeCell ref="R20:R21"/>
    <mergeCell ref="S20:V21"/>
    <mergeCell ref="C3:G4"/>
    <mergeCell ref="H3:L4"/>
    <mergeCell ref="M3:M4"/>
    <mergeCell ref="L24:M24"/>
    <mergeCell ref="N24:O24"/>
    <mergeCell ref="S24:T24"/>
    <mergeCell ref="C12:E13"/>
    <mergeCell ref="F12:G13"/>
    <mergeCell ref="H12:H13"/>
    <mergeCell ref="J7:V7"/>
    <mergeCell ref="C5:E6"/>
    <mergeCell ref="M5:M6"/>
    <mergeCell ref="J23:K23"/>
    <mergeCell ref="L23:M23"/>
    <mergeCell ref="N23:O23"/>
    <mergeCell ref="S23:T23"/>
    <mergeCell ref="U23:V23"/>
    <mergeCell ref="D44:D45"/>
    <mergeCell ref="N14:O14"/>
    <mergeCell ref="S14:T14"/>
    <mergeCell ref="U14:V14"/>
    <mergeCell ref="I12:I13"/>
    <mergeCell ref="J12:M13"/>
    <mergeCell ref="N12:P13"/>
    <mergeCell ref="N16:O16"/>
    <mergeCell ref="S16:T16"/>
    <mergeCell ref="U16:V16"/>
    <mergeCell ref="J33:K33"/>
    <mergeCell ref="M38:P38"/>
    <mergeCell ref="S38:T38"/>
    <mergeCell ref="U38:V38"/>
    <mergeCell ref="E37:F37"/>
    <mergeCell ref="J37:K37"/>
    <mergeCell ref="E38:F38"/>
    <mergeCell ref="J38:K38"/>
    <mergeCell ref="M35:P35"/>
    <mergeCell ref="U33:V33"/>
    <mergeCell ref="D42:D43"/>
    <mergeCell ref="E42:F42"/>
    <mergeCell ref="J42:K42"/>
    <mergeCell ref="J24:K24"/>
    <mergeCell ref="A5:B6"/>
    <mergeCell ref="Q12:Q13"/>
    <mergeCell ref="J15:K15"/>
    <mergeCell ref="L15:M15"/>
    <mergeCell ref="N15:O15"/>
    <mergeCell ref="S15:T15"/>
    <mergeCell ref="U15:V15"/>
    <mergeCell ref="J16:K16"/>
    <mergeCell ref="L16:M16"/>
    <mergeCell ref="R5:T5"/>
    <mergeCell ref="R6:T6"/>
    <mergeCell ref="R12:R13"/>
    <mergeCell ref="S12:V13"/>
    <mergeCell ref="J14:K14"/>
    <mergeCell ref="L14:M14"/>
    <mergeCell ref="R9:R11"/>
    <mergeCell ref="S9:V9"/>
    <mergeCell ref="F10:F11"/>
    <mergeCell ref="G10:G11"/>
    <mergeCell ref="J10:K11"/>
    <mergeCell ref="L10:M11"/>
    <mergeCell ref="N10:O11"/>
    <mergeCell ref="P10:P11"/>
    <mergeCell ref="S10:T11"/>
    <mergeCell ref="Z16:Z19"/>
    <mergeCell ref="F8:M8"/>
    <mergeCell ref="N8:V8"/>
    <mergeCell ref="F9:G9"/>
    <mergeCell ref="H9:H11"/>
    <mergeCell ref="I9:I11"/>
    <mergeCell ref="J9:M9"/>
    <mergeCell ref="N9:P9"/>
    <mergeCell ref="Q9:Q11"/>
    <mergeCell ref="J17:K17"/>
    <mergeCell ref="L17:M17"/>
    <mergeCell ref="N17:O17"/>
    <mergeCell ref="S17:T17"/>
    <mergeCell ref="U17:V17"/>
    <mergeCell ref="J18:K18"/>
    <mergeCell ref="L18:M18"/>
    <mergeCell ref="N18:O18"/>
    <mergeCell ref="S18:T18"/>
    <mergeCell ref="U18:V18"/>
    <mergeCell ref="AI19:AJ19"/>
    <mergeCell ref="C31:F31"/>
    <mergeCell ref="J31:K31"/>
    <mergeCell ref="C29:F30"/>
    <mergeCell ref="G29:G30"/>
    <mergeCell ref="H29:I29"/>
    <mergeCell ref="J29:K30"/>
    <mergeCell ref="Q29:Q30"/>
    <mergeCell ref="AI21:AJ21"/>
    <mergeCell ref="M31:P31"/>
    <mergeCell ref="U31:V31"/>
    <mergeCell ref="AI24:AJ24"/>
    <mergeCell ref="AI25:AJ25"/>
    <mergeCell ref="U24:V24"/>
    <mergeCell ref="J25:K25"/>
    <mergeCell ref="L25:M25"/>
    <mergeCell ref="N25:O25"/>
    <mergeCell ref="S25:T25"/>
    <mergeCell ref="U25:V25"/>
    <mergeCell ref="J26:K26"/>
    <mergeCell ref="L26:M26"/>
    <mergeCell ref="N26:O26"/>
    <mergeCell ref="S26:T26"/>
    <mergeCell ref="U26:V26"/>
    <mergeCell ref="AI22:AJ22"/>
    <mergeCell ref="Z20:Z23"/>
    <mergeCell ref="C32:F32"/>
    <mergeCell ref="J32:K32"/>
    <mergeCell ref="M37:P37"/>
    <mergeCell ref="S37:T37"/>
    <mergeCell ref="U37:V37"/>
    <mergeCell ref="D34:D35"/>
    <mergeCell ref="E34:F34"/>
    <mergeCell ref="J34:K34"/>
    <mergeCell ref="AI23:AJ23"/>
    <mergeCell ref="E35:F35"/>
    <mergeCell ref="J35:K35"/>
    <mergeCell ref="M36:P36"/>
    <mergeCell ref="S36:T36"/>
    <mergeCell ref="U36:V36"/>
    <mergeCell ref="Z24:Z27"/>
    <mergeCell ref="D36:D37"/>
    <mergeCell ref="E36:F36"/>
    <mergeCell ref="J36:K36"/>
    <mergeCell ref="R29:T29"/>
    <mergeCell ref="U29:V30"/>
    <mergeCell ref="S30:T30"/>
    <mergeCell ref="Z33:Z35"/>
    <mergeCell ref="E39:F39"/>
    <mergeCell ref="J39:K39"/>
    <mergeCell ref="M45:P45"/>
    <mergeCell ref="S45:T45"/>
    <mergeCell ref="J44:K44"/>
    <mergeCell ref="E45:F45"/>
    <mergeCell ref="J45:K45"/>
    <mergeCell ref="E43:F43"/>
    <mergeCell ref="J43:K43"/>
    <mergeCell ref="E40:F40"/>
    <mergeCell ref="J40:K40"/>
    <mergeCell ref="E41:F41"/>
    <mergeCell ref="J41:K41"/>
    <mergeCell ref="M42:P42"/>
    <mergeCell ref="M43:P43"/>
    <mergeCell ref="S43:T43"/>
    <mergeCell ref="M41:P41"/>
    <mergeCell ref="S41:T41"/>
    <mergeCell ref="E44:F44"/>
    <mergeCell ref="D39:D41"/>
    <mergeCell ref="M39:P39"/>
    <mergeCell ref="S39:T39"/>
    <mergeCell ref="Y39:Y40"/>
    <mergeCell ref="E49:F49"/>
    <mergeCell ref="J49:K49"/>
    <mergeCell ref="E47:F47"/>
    <mergeCell ref="J47:K47"/>
    <mergeCell ref="M52:P52"/>
    <mergeCell ref="U52:V52"/>
    <mergeCell ref="E48:F48"/>
    <mergeCell ref="J48:K48"/>
    <mergeCell ref="U47:V47"/>
    <mergeCell ref="M50:P50"/>
    <mergeCell ref="M49:P49"/>
    <mergeCell ref="M47:P47"/>
    <mergeCell ref="M48:P48"/>
    <mergeCell ref="U45:V45"/>
    <mergeCell ref="U42:V42"/>
    <mergeCell ref="U43:V43"/>
    <mergeCell ref="U41:V41"/>
    <mergeCell ref="U39:V39"/>
    <mergeCell ref="M40:P40"/>
    <mergeCell ref="S40:T40"/>
    <mergeCell ref="U40:V40"/>
    <mergeCell ref="S32:T32"/>
    <mergeCell ref="S33:T33"/>
    <mergeCell ref="S34:T34"/>
    <mergeCell ref="M59:P59"/>
    <mergeCell ref="S59:T59"/>
    <mergeCell ref="U59:V59"/>
    <mergeCell ref="E54:F54"/>
    <mergeCell ref="J54:K54"/>
    <mergeCell ref="E51:F51"/>
    <mergeCell ref="J51:K51"/>
    <mergeCell ref="M53:P54"/>
    <mergeCell ref="U56:V56"/>
    <mergeCell ref="M56:P56"/>
    <mergeCell ref="M57:P57"/>
    <mergeCell ref="S57:T57"/>
    <mergeCell ref="U57:V57"/>
    <mergeCell ref="E46:F46"/>
    <mergeCell ref="M44:P44"/>
    <mergeCell ref="S44:T44"/>
    <mergeCell ref="U44:V44"/>
    <mergeCell ref="E52:F52"/>
    <mergeCell ref="J52:K52"/>
    <mergeCell ref="E53:F53"/>
    <mergeCell ref="M69:O70"/>
    <mergeCell ref="M46:P46"/>
    <mergeCell ref="Q53:Q54"/>
    <mergeCell ref="R53:R54"/>
    <mergeCell ref="S53:T54"/>
    <mergeCell ref="U53:V54"/>
    <mergeCell ref="P65:P66"/>
    <mergeCell ref="Q65:Q66"/>
    <mergeCell ref="M58:P58"/>
    <mergeCell ref="S58:T58"/>
    <mergeCell ref="N67:O67"/>
    <mergeCell ref="N64:O64"/>
    <mergeCell ref="M65:M68"/>
    <mergeCell ref="N65:O66"/>
    <mergeCell ref="U58:V58"/>
    <mergeCell ref="M55:P55"/>
    <mergeCell ref="S55:T55"/>
    <mergeCell ref="U55:V55"/>
    <mergeCell ref="M51:P51"/>
    <mergeCell ref="S51:T51"/>
    <mergeCell ref="M62:M64"/>
    <mergeCell ref="N62:O62"/>
    <mergeCell ref="N63:O63"/>
    <mergeCell ref="M60:V60"/>
    <mergeCell ref="S50:T50"/>
    <mergeCell ref="S49:T49"/>
    <mergeCell ref="S48:T48"/>
    <mergeCell ref="S47:T47"/>
    <mergeCell ref="W57:W60"/>
    <mergeCell ref="N68:O68"/>
    <mergeCell ref="Y48:Z48"/>
    <mergeCell ref="D47:D49"/>
    <mergeCell ref="D50:D51"/>
    <mergeCell ref="D52:D53"/>
    <mergeCell ref="J50:K50"/>
    <mergeCell ref="E64:F64"/>
    <mergeCell ref="J64:K64"/>
    <mergeCell ref="E65:F65"/>
    <mergeCell ref="J65:K65"/>
    <mergeCell ref="E57:F57"/>
    <mergeCell ref="J57:K57"/>
    <mergeCell ref="J53:K53"/>
    <mergeCell ref="E55:F55"/>
    <mergeCell ref="J55:K55"/>
    <mergeCell ref="E56:F56"/>
    <mergeCell ref="J56:K56"/>
    <mergeCell ref="E58:F58"/>
    <mergeCell ref="D58:D59"/>
    <mergeCell ref="E70:F70"/>
    <mergeCell ref="J70:K70"/>
    <mergeCell ref="D71:D73"/>
    <mergeCell ref="E71:F71"/>
    <mergeCell ref="J71:K71"/>
    <mergeCell ref="E72:F72"/>
    <mergeCell ref="J72:K72"/>
    <mergeCell ref="E73:F73"/>
    <mergeCell ref="J73:K73"/>
    <mergeCell ref="D55:D57"/>
    <mergeCell ref="D68:D69"/>
    <mergeCell ref="E68:F68"/>
    <mergeCell ref="J68:K68"/>
    <mergeCell ref="E69:F69"/>
    <mergeCell ref="J69:K69"/>
    <mergeCell ref="D66:D67"/>
    <mergeCell ref="E66:F66"/>
    <mergeCell ref="J66:K66"/>
    <mergeCell ref="E67:F67"/>
    <mergeCell ref="J58:K58"/>
    <mergeCell ref="E59:F59"/>
    <mergeCell ref="J59:K59"/>
    <mergeCell ref="D60:D61"/>
    <mergeCell ref="E60:F60"/>
    <mergeCell ref="J60:K60"/>
    <mergeCell ref="E63:F63"/>
    <mergeCell ref="J63:K63"/>
    <mergeCell ref="E61:F61"/>
    <mergeCell ref="J62:K62"/>
    <mergeCell ref="D63:D65"/>
    <mergeCell ref="E62:F62"/>
    <mergeCell ref="M29:P30"/>
    <mergeCell ref="S31:T31"/>
    <mergeCell ref="E50:F50"/>
    <mergeCell ref="M73:V75"/>
    <mergeCell ref="B32:B73"/>
    <mergeCell ref="C34:C35"/>
    <mergeCell ref="C42:C43"/>
    <mergeCell ref="C50:C51"/>
    <mergeCell ref="C58:C59"/>
    <mergeCell ref="C66:C67"/>
    <mergeCell ref="M71:V72"/>
    <mergeCell ref="J67:K67"/>
    <mergeCell ref="J61:K61"/>
    <mergeCell ref="M34:P34"/>
    <mergeCell ref="U34:V34"/>
    <mergeCell ref="U51:V51"/>
    <mergeCell ref="U48:V48"/>
    <mergeCell ref="U49:V49"/>
    <mergeCell ref="U50:V50"/>
    <mergeCell ref="J46:K46"/>
    <mergeCell ref="U32:V32"/>
    <mergeCell ref="M33:P33"/>
    <mergeCell ref="C33:F33"/>
    <mergeCell ref="M32:P32"/>
  </mergeCells>
  <phoneticPr fontId="2"/>
  <conditionalFormatting sqref="C36 C38">
    <cfRule type="cellIs" dxfId="117" priority="193" operator="equal">
      <formula>$AI$12=$AI$21</formula>
    </cfRule>
  </conditionalFormatting>
  <conditionalFormatting sqref="C44 C46">
    <cfRule type="cellIs" dxfId="116" priority="192" operator="equal">
      <formula>$AI$14=$AI$22</formula>
    </cfRule>
  </conditionalFormatting>
  <conditionalFormatting sqref="C52 C54">
    <cfRule type="cellIs" dxfId="115" priority="185" operator="equal">
      <formula>$AI$15=$AI$23</formula>
    </cfRule>
  </conditionalFormatting>
  <conditionalFormatting sqref="C60 C62">
    <cfRule type="cellIs" dxfId="114" priority="168" operator="equal">
      <formula>$AI$16=$AI$24</formula>
    </cfRule>
  </conditionalFormatting>
  <conditionalFormatting sqref="C68 C70">
    <cfRule type="cellIs" dxfId="113" priority="166" operator="equal">
      <formula>$AI$17=$AI$25</formula>
    </cfRule>
  </conditionalFormatting>
  <conditionalFormatting sqref="C16:D18">
    <cfRule type="cellIs" dxfId="112" priority="189" operator="equal">
      <formula>$AI$22</formula>
    </cfRule>
  </conditionalFormatting>
  <conditionalFormatting sqref="C24:D26">
    <cfRule type="cellIs" dxfId="111" priority="28" operator="equal">
      <formula>$AI$22</formula>
    </cfRule>
  </conditionalFormatting>
  <conditionalFormatting sqref="C16:E18">
    <cfRule type="cellIs" dxfId="108" priority="184" operator="equal">
      <formula>$AI$15</formula>
    </cfRule>
  </conditionalFormatting>
  <conditionalFormatting sqref="C24:E26">
    <cfRule type="cellIs" dxfId="104" priority="27" operator="equal">
      <formula>$AI$15</formula>
    </cfRule>
  </conditionalFormatting>
  <conditionalFormatting sqref="E16:E18">
    <cfRule type="cellIs" dxfId="101" priority="194" operator="equal">
      <formula>$AM$22</formula>
    </cfRule>
  </conditionalFormatting>
  <conditionalFormatting sqref="E24:E26">
    <cfRule type="cellIs" dxfId="100" priority="29" operator="equal">
      <formula>$AM$22</formula>
    </cfRule>
  </conditionalFormatting>
  <conditionalFormatting sqref="AN27">
    <cfRule type="cellIs" dxfId="89" priority="161" operator="equal">
      <formula>$AI$12</formula>
    </cfRule>
  </conditionalFormatting>
  <conditionalFormatting sqref="AN15:AO15">
    <cfRule type="cellIs" dxfId="88" priority="164" operator="equal">
      <formula>$AI$14</formula>
    </cfRule>
  </conditionalFormatting>
  <conditionalFormatting sqref="AN16:AO18">
    <cfRule type="cellIs" dxfId="87" priority="159" operator="equal">
      <formula>$AI$22</formula>
    </cfRule>
  </conditionalFormatting>
  <conditionalFormatting sqref="AN24:AO26">
    <cfRule type="cellIs" dxfId="86" priority="11" operator="equal">
      <formula>$AI$22</formula>
    </cfRule>
  </conditionalFormatting>
  <conditionalFormatting sqref="AN14:AP14">
    <cfRule type="cellIs" dxfId="85" priority="165" operator="equal">
      <formula>$AI$12</formula>
    </cfRule>
  </conditionalFormatting>
  <conditionalFormatting sqref="AN16:AP18">
    <cfRule type="cellIs" dxfId="84" priority="156" operator="equal">
      <formula>$AI$15</formula>
    </cfRule>
  </conditionalFormatting>
  <conditionalFormatting sqref="AN24:AP26">
    <cfRule type="cellIs" dxfId="82" priority="10" operator="equal">
      <formula>$AI$15</formula>
    </cfRule>
  </conditionalFormatting>
  <conditionalFormatting sqref="AP15">
    <cfRule type="cellIs" dxfId="79" priority="163" operator="equal">
      <formula>$AJ$14</formula>
    </cfRule>
  </conditionalFormatting>
  <conditionalFormatting sqref="AP16:AP18">
    <cfRule type="cellIs" dxfId="78" priority="162" operator="equal">
      <formula>$AM$22</formula>
    </cfRule>
  </conditionalFormatting>
  <conditionalFormatting sqref="AP24:AP26">
    <cfRule type="cellIs" dxfId="77" priority="12" operator="equal">
      <formula>$AM$22</formula>
    </cfRule>
  </conditionalFormatting>
  <dataValidations disablePrompts="1" count="12">
    <dataValidation imeMode="halfAlpha" allowBlank="1" showInputMessage="1" showErrorMessage="1" sqref="G38 I37:I38 H55:J61 H31:J33 I43 I40:I41 I35:J35 G31:G32 AB33:AB42 M46 AB16:AB30 Q42:Q53 F12 U47:U51 Q59:R59 G46:J46 H50:J53 G54:J54 H12 G70:J70 U31:U34 H63:J69 G62:J62 H71:J73 J34 J36:J44 Y48 Q55:Q58 U55 Q36:Q39 S55 S53 U57:U58 U53 H34:H44 Q31:R34 H45:J45 F20 AQ12 AS12 AQ20 H20 AS20 AW37:AY37 AQ31:AS73 AX31:AY36 AX38:AY73 AZ31:AZ73" xr:uid="{00000000-0002-0000-0300-000003000000}"/>
    <dataValidation imeMode="hiragana" allowBlank="1" showInputMessage="1" showErrorMessage="1" sqref="C31:C33 F5 AQ5" xr:uid="{00000000-0002-0000-0300-000004000000}"/>
    <dataValidation type="list" allowBlank="1" showInputMessage="1" showErrorMessage="1" sqref="N62:N65 P69:P70 R65:R66 N67:N68 BA56:BA57" xr:uid="{00000000-0002-0000-0300-000006000000}">
      <formula1>$AD$13:$AD$14</formula1>
    </dataValidation>
    <dataValidation errorStyle="information" imeMode="halfAlpha" allowBlank="1" showInputMessage="1" showErrorMessage="1" sqref="M40:Q41 AW31:AW32 AX31:AZ73" xr:uid="{713621D4-79DE-4A04-8141-59A43EEC408F}"/>
    <dataValidation type="list" errorStyle="warning" imeMode="hiragana" allowBlank="1" showInputMessage="1" showErrorMessage="1" errorTitle="確認してください。" error="リストにない値ですがよろしいでしょうか？" sqref="Q36:Q39" xr:uid="{00000000-0002-0000-0300-00000A000000}">
      <formula1>$AK$30:$AK$48</formula1>
    </dataValidation>
    <dataValidation type="list" allowBlank="1" showInputMessage="1" showErrorMessage="1" sqref="G46 G38 G70 G54 G62" xr:uid="{00000000-0002-0000-0300-000007000000}">
      <formula1>$AK$25:$AK$29</formula1>
    </dataValidation>
    <dataValidation type="list" allowBlank="1" showInputMessage="1" showErrorMessage="1" sqref="E38:F38 E46:F46 E54:F54 E62:F62 E70:F70" xr:uid="{EC79BD69-73CB-49FA-A45B-09758A4C9A13}">
      <formula1>$AK$26:$AK$29</formula1>
    </dataValidation>
    <dataValidation type="list" errorStyle="information" imeMode="hiragana" allowBlank="1" showInputMessage="1" showErrorMessage="1" errorTitle="確認してください。" error="リストにない値ですがよろしいでしょうか？" sqref="M43:P45 AW34:AW36" xr:uid="{F7E6CFFD-6B0F-4B66-910C-25DC261B7E9C}">
      <formula1>$BI$45:$BI$48</formula1>
    </dataValidation>
    <dataValidation type="list" errorStyle="warning" imeMode="hiragana" allowBlank="1" showInputMessage="1" showErrorMessage="1" errorTitle="確認してください。" error="リストにない値ですがよろしいでしょうか？" sqref="M36:P39" xr:uid="{5525F9E1-9317-44AD-A292-592388C5AA20}">
      <formula1>$BI$30:$BI$44</formula1>
    </dataValidation>
    <dataValidation type="list" errorStyle="warning" imeMode="hiragana" allowBlank="1" showInputMessage="1" showErrorMessage="1" errorTitle="確認してください。" error="リストにない値ですがよろしいでしょうか？" sqref="M47:P51 AW38:AW42" xr:uid="{15197AE3-77C1-434D-9A88-5F14C243CC21}">
      <formula1>$BI$49:$BI$54</formula1>
    </dataValidation>
    <dataValidation type="list" allowBlank="1" showInputMessage="1" showErrorMessage="1" sqref="M57:P57 AW48" xr:uid="{1F190673-FC06-4CAA-AC84-1DB65EF90A36}">
      <formula1>$BI$55:$BI$58</formula1>
    </dataValidation>
    <dataValidation type="list" allowBlank="1" showInputMessage="1" showErrorMessage="1" sqref="M58:P58 AW49" xr:uid="{22B02E0D-5D1D-420F-B1DF-ADCF610B9E0D}">
      <formula1>$BI$57:$BI$58</formula1>
    </dataValidation>
  </dataValidations>
  <pageMargins left="0.70866141732283472" right="0.59055118110236227" top="0.56000000000000005" bottom="0.27559055118110237" header="0.31496062992125984" footer="0.31496062992125984"/>
  <pageSetup paperSize="9" scale="3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0" id="{F04CB929-B658-4B27-BFED-4A17FA51898A}">
            <xm:f>①利用!$AD$20=0</xm:f>
            <x14:dxf>
              <font>
                <color theme="0"/>
              </font>
            </x14:dxf>
          </x14:cfRule>
          <xm:sqref>C14:E18 C36 C38 C44 C46 C52 C54 C60 C62 C68 C70</xm:sqref>
        </x14:conditionalFormatting>
        <x14:conditionalFormatting xmlns:xm="http://schemas.microsoft.com/office/excel/2006/main">
          <x14:cfRule type="expression" priority="2" id="{46D67B6E-F9A3-495C-8C55-8C7DD6FE1955}">
            <xm:f>①利用!$AI$20=2</xm:f>
            <x14:dxf>
              <font>
                <color theme="0"/>
              </font>
            </x14:dxf>
          </x14:cfRule>
          <xm:sqref>C16:E18 C24:E26 C52 C54 C60 C62 C68 C70</xm:sqref>
        </x14:conditionalFormatting>
        <x14:conditionalFormatting xmlns:xm="http://schemas.microsoft.com/office/excel/2006/main">
          <x14:cfRule type="expression" priority="47" id="{E5EC8E50-91D8-4730-A637-92BBFEB7E9EB}">
            <xm:f>①利用!$AI$20=3</xm:f>
            <x14:dxf>
              <font>
                <color theme="0"/>
              </font>
            </x14:dxf>
          </x14:cfRule>
          <xm:sqref>C17:E18 C60 C62 C68 C70</xm:sqref>
        </x14:conditionalFormatting>
        <x14:conditionalFormatting xmlns:xm="http://schemas.microsoft.com/office/excel/2006/main">
          <x14:cfRule type="expression" priority="58" id="{E0681C98-B184-4067-9CE1-659C48928D37}">
            <xm:f>①利用!$AI$20=4</xm:f>
            <x14:dxf>
              <font>
                <color theme="0"/>
              </font>
            </x14:dxf>
          </x14:cfRule>
          <xm:sqref>C18:E18 C68 C70</xm:sqref>
        </x14:conditionalFormatting>
        <x14:conditionalFormatting xmlns:xm="http://schemas.microsoft.com/office/excel/2006/main">
          <x14:cfRule type="expression" priority="24" id="{242E7225-C73D-4EF1-B72A-4BB05D0253E1}">
            <xm:f>①利用!$AD$20=0</xm:f>
            <x14:dxf>
              <font>
                <color theme="0"/>
              </font>
            </x14:dxf>
          </x14:cfRule>
          <xm:sqref>C22:E26</xm:sqref>
        </x14:conditionalFormatting>
        <x14:conditionalFormatting xmlns:xm="http://schemas.microsoft.com/office/excel/2006/main">
          <x14:cfRule type="expression" priority="25" id="{8AEE9AA4-CA9B-4CCB-8452-A89F9F326C48}">
            <xm:f>①利用!$AI$20=3</xm:f>
            <x14:dxf>
              <font>
                <color theme="0"/>
              </font>
            </x14:dxf>
          </x14:cfRule>
          <xm:sqref>C25:E26</xm:sqref>
        </x14:conditionalFormatting>
        <x14:conditionalFormatting xmlns:xm="http://schemas.microsoft.com/office/excel/2006/main">
          <x14:cfRule type="expression" priority="26" id="{8BC8C7ED-23D2-4FF9-9D47-D9257102D424}">
            <xm:f>①利用!$AI$20=4</xm:f>
            <x14:dxf>
              <font>
                <color theme="0"/>
              </font>
            </x14:dxf>
          </x14:cfRule>
          <xm:sqref>C26:E26</xm:sqref>
        </x14:conditionalFormatting>
        <x14:conditionalFormatting xmlns:xm="http://schemas.microsoft.com/office/excel/2006/main">
          <x14:cfRule type="expression" priority="45" id="{EB4538B4-7EC7-42B7-8DC6-F1B5E0BA5E06}">
            <xm:f>①利用!$AI$20=3</xm:f>
            <x14:dxf>
              <fill>
                <patternFill patternType="mediumGray"/>
              </fill>
            </x14:dxf>
          </x14:cfRule>
          <xm:sqref>F16:M18 N17:V18 AT24:AW26 BA25:BF26</xm:sqref>
        </x14:conditionalFormatting>
        <x14:conditionalFormatting xmlns:xm="http://schemas.microsoft.com/office/excel/2006/main">
          <x14:cfRule type="expression" priority="44" id="{A459ED20-12AE-4B97-B2E7-DB9C08EC5930}">
            <xm:f>①利用!$AI$20=4</xm:f>
            <x14:dxf>
              <fill>
                <patternFill patternType="mediumGray"/>
              </fill>
            </x14:dxf>
          </x14:cfRule>
          <xm:sqref>F17:M18 N18:V18 AT25:AW26 BA26:BF26</xm:sqref>
        </x14:conditionalFormatting>
        <x14:conditionalFormatting xmlns:xm="http://schemas.microsoft.com/office/excel/2006/main">
          <x14:cfRule type="expression" priority="43" id="{7CF8B038-A516-4BA4-B66D-30BEB2C9BB96}">
            <xm:f>①利用!$AI$20=5</xm:f>
            <x14:dxf>
              <fill>
                <patternFill patternType="mediumGray"/>
              </fill>
            </x14:dxf>
          </x14:cfRule>
          <xm:sqref>F18:M18 AT26:AW26</xm:sqref>
        </x14:conditionalFormatting>
        <x14:conditionalFormatting xmlns:xm="http://schemas.microsoft.com/office/excel/2006/main">
          <x14:cfRule type="expression" priority="23" id="{3451D592-78A2-4AF8-AD3D-3964FC96CAB8}">
            <xm:f>①利用!$AI$20=3</xm:f>
            <x14:dxf>
              <fill>
                <patternFill patternType="mediumGray"/>
              </fill>
            </x14:dxf>
          </x14:cfRule>
          <xm:sqref>F24:M26 N25:V26</xm:sqref>
        </x14:conditionalFormatting>
        <x14:conditionalFormatting xmlns:xm="http://schemas.microsoft.com/office/excel/2006/main">
          <x14:cfRule type="expression" priority="22" id="{E3E2FBDE-7802-4138-BB70-798310A8ED64}">
            <xm:f>①利用!$AI$20=4</xm:f>
            <x14:dxf>
              <fill>
                <patternFill patternType="mediumGray"/>
              </fill>
            </x14:dxf>
          </x14:cfRule>
          <xm:sqref>F25:M26 N26:V26</xm:sqref>
        </x14:conditionalFormatting>
        <x14:conditionalFormatting xmlns:xm="http://schemas.microsoft.com/office/excel/2006/main">
          <x14:cfRule type="expression" priority="21" id="{83E9D3F7-475C-49CC-AEBE-B74EA6322670}">
            <xm:f>①利用!$AI$20=5</xm:f>
            <x14:dxf>
              <fill>
                <patternFill patternType="mediumGray"/>
              </fill>
            </x14:dxf>
          </x14:cfRule>
          <xm:sqref>F26:M26</xm:sqref>
        </x14:conditionalFormatting>
        <x14:conditionalFormatting xmlns:xm="http://schemas.microsoft.com/office/excel/2006/main">
          <x14:cfRule type="expression" priority="31" id="{622F42AB-F925-4EB0-A756-7ADC92DBFD8B}">
            <xm:f>①利用!$AI$20=2</xm:f>
            <x14:dxf>
              <border>
                <left style="thin">
                  <color rgb="FFFF0000"/>
                </left>
                <right style="thin">
                  <color rgb="FFFF0000"/>
                </right>
                <top style="thin">
                  <color rgb="FFFF0000"/>
                </top>
                <bottom style="thin">
                  <color rgb="FFFF0000"/>
                </bottom>
                <vertical/>
                <horizontal/>
              </border>
            </x14:dxf>
          </x14:cfRule>
          <xm:sqref>F14:V14 N15:V15 AT22:AW22</xm:sqref>
        </x14:conditionalFormatting>
        <x14:conditionalFormatting xmlns:xm="http://schemas.microsoft.com/office/excel/2006/main">
          <x14:cfRule type="expression" priority="1" id="{6685539F-92A5-4465-9444-C9354A67EE63}">
            <xm:f>①利用!$AI$20=2</xm:f>
            <x14:dxf>
              <border>
                <left style="thin">
                  <color rgb="FFFF0000"/>
                </left>
                <right style="thin">
                  <color rgb="FFFF0000"/>
                </right>
                <top style="thin">
                  <color rgb="FFFF0000"/>
                </top>
                <bottom style="thin">
                  <color rgb="FFFF0000"/>
                </bottom>
                <vertical/>
                <horizontal/>
              </border>
            </x14:dxf>
          </x14:cfRule>
          <xm:sqref>F22:V22</xm:sqref>
        </x14:conditionalFormatting>
        <x14:conditionalFormatting xmlns:xm="http://schemas.microsoft.com/office/excel/2006/main">
          <x14:cfRule type="expression" priority="20" id="{D14F6664-02F5-4656-9698-E20E4333FCB9}">
            <xm:f>①利用!$AI$20=2</xm:f>
            <x14:dxf>
              <border>
                <left style="thin">
                  <color rgb="FFFF0000"/>
                </left>
                <right style="thin">
                  <color rgb="FFFF0000"/>
                </right>
                <top style="thin">
                  <color rgb="FFFF0000"/>
                </top>
                <bottom style="thin">
                  <color rgb="FFFF0000"/>
                </bottom>
                <vertical/>
                <horizontal/>
              </border>
            </x14:dxf>
          </x14:cfRule>
          <xm:sqref>N23:V23</xm:sqref>
        </x14:conditionalFormatting>
        <x14:conditionalFormatting xmlns:xm="http://schemas.microsoft.com/office/excel/2006/main">
          <x14:cfRule type="expression" priority="57" id="{043D7A68-E542-437B-8C70-C509C2DE1BED}">
            <xm:f>①利用!$AI$20=5</xm:f>
            <x14:dxf>
              <font>
                <color theme="0"/>
              </font>
            </x14:dxf>
          </x14:cfRule>
          <xm:sqref>Z62</xm:sqref>
        </x14:conditionalFormatting>
        <x14:conditionalFormatting xmlns:xm="http://schemas.microsoft.com/office/excel/2006/main">
          <x14:cfRule type="expression" priority="7" id="{541F32D6-CF1B-4F3C-9EDB-7C7E2CDC3D16}">
            <xm:f>①利用!$AD$20=0</xm:f>
            <x14:dxf>
              <font>
                <color theme="0"/>
              </font>
            </x14:dxf>
          </x14:cfRule>
          <xm:sqref>AN22:AP26</xm:sqref>
        </x14:conditionalFormatting>
        <x14:conditionalFormatting xmlns:xm="http://schemas.microsoft.com/office/excel/2006/main">
          <x14:cfRule type="expression" priority="8" id="{A194E568-6846-4932-A73C-869FA2EE265C}">
            <xm:f>①利用!$AI$20=3</xm:f>
            <x14:dxf>
              <font>
                <color theme="0"/>
              </font>
            </x14:dxf>
          </x14:cfRule>
          <xm:sqref>AN25:AP26</xm:sqref>
        </x14:conditionalFormatting>
        <x14:conditionalFormatting xmlns:xm="http://schemas.microsoft.com/office/excel/2006/main">
          <x14:cfRule type="expression" priority="9" id="{F15D8143-0C0B-42EB-A21E-787DAD70441B}">
            <xm:f>①利用!$AI$20=4</xm:f>
            <x14:dxf>
              <font>
                <color theme="0"/>
              </font>
            </x14:dxf>
          </x14:cfRule>
          <xm:sqref>AN26:AP26</xm:sqref>
        </x14:conditionalFormatting>
        <x14:conditionalFormatting xmlns:xm="http://schemas.microsoft.com/office/excel/2006/main">
          <x14:cfRule type="expression" priority="182" id="{93F81AB4-37D3-4709-A7CA-92861B16B87F}">
            <xm:f>①利用!$AI$20=3</xm:f>
            <x14:dxf>
              <fill>
                <patternFill patternType="mediumGray">
                  <fgColor auto="1"/>
                  <bgColor theme="0" tint="-4.9989318521683403E-2"/>
                </patternFill>
              </fill>
            </x14:dxf>
          </x14:cfRule>
          <xm:sqref>BA16:BC18</xm:sqref>
        </x14:conditionalFormatting>
        <x14:conditionalFormatting xmlns:xm="http://schemas.microsoft.com/office/excel/2006/main">
          <x14:cfRule type="expression" priority="3" id="{D2A483B1-8BC8-4E25-81D5-C5C6D1A4137F}">
            <xm:f>①利用!$AI$20=2</xm:f>
            <x14:dxf>
              <border>
                <left style="thin">
                  <color rgb="FFFF0000"/>
                </left>
                <right style="thin">
                  <color rgb="FFFF0000"/>
                </right>
                <top style="thin">
                  <color rgb="FFFF0000"/>
                </top>
                <bottom style="thin">
                  <color rgb="FFFF0000"/>
                </bottom>
                <vertical/>
                <horizontal/>
              </border>
            </x14:dxf>
          </x14:cfRule>
          <xm:sqref>BA22:BF23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CD53"/>
  <sheetViews>
    <sheetView showGridLines="0" topLeftCell="A38" zoomScale="60" zoomScaleNormal="60" workbookViewId="0">
      <selection activeCell="AS8" sqref="AS8"/>
    </sheetView>
  </sheetViews>
  <sheetFormatPr defaultColWidth="9" defaultRowHeight="18"/>
  <cols>
    <col min="1" max="1" width="11.19921875" style="11" customWidth="1"/>
    <col min="2" max="2" width="2.19921875" style="16" customWidth="1"/>
    <col min="3" max="3" width="3.19921875" style="16" customWidth="1"/>
    <col min="4" max="4" width="2.19921875" style="16" customWidth="1"/>
    <col min="5" max="5" width="3.69921875" style="14" customWidth="1"/>
    <col min="6" max="6" width="3.19921875" style="14" customWidth="1"/>
    <col min="7" max="7" width="5.19921875" style="14" customWidth="1"/>
    <col min="8" max="9" width="3.09765625" style="11" customWidth="1"/>
    <col min="10" max="10" width="7" style="11" customWidth="1"/>
    <col min="11" max="11" width="6.09765625" style="11" customWidth="1"/>
    <col min="12" max="12" width="6.5" style="11" customWidth="1"/>
    <col min="13" max="13" width="5.09765625" style="11" customWidth="1"/>
    <col min="14" max="15" width="6.09765625" style="11" customWidth="1"/>
    <col min="16" max="17" width="7.5" style="11" customWidth="1"/>
    <col min="18" max="18" width="3.19921875" style="14" customWidth="1"/>
    <col min="19" max="19" width="2.19921875" style="14" customWidth="1"/>
    <col min="20" max="20" width="3.19921875" style="14" customWidth="1"/>
    <col min="21" max="21" width="5.69921875" style="14" customWidth="1"/>
    <col min="22" max="22" width="3.69921875" style="11" customWidth="1"/>
    <col min="23" max="23" width="3.09765625" style="11" customWidth="1"/>
    <col min="24" max="24" width="6.69921875" style="11" customWidth="1"/>
    <col min="25" max="26" width="10.59765625" style="11" customWidth="1"/>
    <col min="27" max="27" width="9.59765625" style="11" customWidth="1"/>
    <col min="28" max="28" width="8.5" style="11" customWidth="1"/>
    <col min="29" max="29" width="7.19921875" style="11" customWidth="1"/>
    <col min="30" max="33" width="7.19921875" style="11" hidden="1" customWidth="1"/>
    <col min="34" max="34" width="6.3984375" style="14" customWidth="1"/>
    <col min="35" max="35" width="2.09765625" style="14" customWidth="1"/>
    <col min="36" max="36" width="2.69921875" style="14" customWidth="1"/>
    <col min="37" max="37" width="3.19921875" style="14" customWidth="1"/>
    <col min="38" max="38" width="3" style="11" customWidth="1"/>
    <col min="39" max="39" width="3.5" style="11" customWidth="1"/>
    <col min="40" max="40" width="3.09765625" style="11" customWidth="1"/>
    <col min="41" max="41" width="7" style="11" customWidth="1"/>
    <col min="42" max="43" width="8.19921875" style="11" customWidth="1"/>
    <col min="44" max="44" width="7.69921875" style="11" customWidth="1"/>
    <col min="45" max="45" width="8.19921875" style="11" customWidth="1"/>
    <col min="46" max="46" width="7.5" style="11" customWidth="1"/>
    <col min="47" max="47" width="7.09765625" style="11" hidden="1" customWidth="1"/>
    <col min="48" max="52" width="7.5" style="11" hidden="1" customWidth="1"/>
    <col min="53" max="54" width="4" style="11" hidden="1" customWidth="1"/>
    <col min="55" max="55" width="6.09765625" style="11" hidden="1" customWidth="1"/>
    <col min="56" max="56" width="2.69921875" style="11" hidden="1" customWidth="1"/>
    <col min="57" max="60" width="4" style="11" hidden="1" customWidth="1"/>
    <col min="61" max="61" width="12.09765625" style="11" hidden="1" customWidth="1"/>
    <col min="62" max="62" width="20.69921875" style="11" hidden="1" customWidth="1"/>
    <col min="63" max="63" width="9" style="11" hidden="1" customWidth="1"/>
    <col min="64" max="64" width="14.5" style="11" hidden="1" customWidth="1"/>
    <col min="65" max="67" width="9" style="11" hidden="1" customWidth="1"/>
    <col min="68" max="68" width="10.5" style="11" hidden="1" customWidth="1"/>
    <col min="69" max="69" width="17.09765625" style="11" hidden="1" customWidth="1"/>
    <col min="70" max="70" width="9.19921875" style="11" hidden="1" customWidth="1"/>
    <col min="71" max="73" width="9" style="11" hidden="1" customWidth="1"/>
    <col min="74" max="74" width="9" style="11" customWidth="1"/>
    <col min="75" max="16384" width="9" style="11"/>
  </cols>
  <sheetData>
    <row r="1" spans="1:82" ht="153" customHeight="1" thickBot="1">
      <c r="C1" s="2550"/>
      <c r="D1" s="2550"/>
      <c r="E1" s="380"/>
      <c r="F1" s="380"/>
      <c r="G1" s="380"/>
      <c r="H1" s="380"/>
      <c r="I1" s="380"/>
      <c r="J1" s="380"/>
      <c r="K1" s="380"/>
      <c r="L1" s="380"/>
      <c r="M1" s="380"/>
      <c r="N1" s="380"/>
      <c r="O1" s="380"/>
      <c r="P1" s="381"/>
      <c r="Q1" s="381"/>
      <c r="R1" s="857"/>
      <c r="S1" s="857"/>
      <c r="T1" s="857"/>
      <c r="U1" s="857"/>
      <c r="V1" s="857"/>
      <c r="W1" s="857"/>
      <c r="X1" s="857"/>
      <c r="Y1" s="857"/>
      <c r="Z1" s="857"/>
      <c r="AA1" s="857"/>
      <c r="AB1" s="857"/>
      <c r="AC1" s="857"/>
      <c r="AD1" s="857"/>
      <c r="AE1" s="857"/>
      <c r="AF1" s="857"/>
      <c r="AG1" s="857"/>
      <c r="AH1" s="857"/>
      <c r="AI1" s="857"/>
      <c r="AJ1" s="857"/>
      <c r="AK1" s="857"/>
      <c r="AL1" s="857"/>
      <c r="AM1" s="857"/>
      <c r="AN1" s="857"/>
      <c r="AO1" s="857"/>
      <c r="AP1" s="857"/>
      <c r="AQ1" s="857"/>
      <c r="AR1" s="857"/>
      <c r="AS1" s="858" t="s">
        <v>793</v>
      </c>
      <c r="AT1" s="858" t="s">
        <v>794</v>
      </c>
      <c r="AU1" s="510"/>
      <c r="AV1" s="510"/>
      <c r="AW1" s="510"/>
      <c r="AX1" s="510"/>
      <c r="AY1" s="510"/>
      <c r="AZ1" s="510"/>
      <c r="BM1" s="2471"/>
      <c r="BN1" s="2471"/>
    </row>
    <row r="2" spans="1:82" s="305" customFormat="1" ht="31.5" customHeight="1">
      <c r="B2" s="2478" t="s">
        <v>843</v>
      </c>
      <c r="C2" s="2479"/>
      <c r="D2" s="2479"/>
      <c r="E2" s="2479"/>
      <c r="F2" s="2479"/>
      <c r="G2" s="2479"/>
      <c r="H2" s="2479"/>
      <c r="I2" s="2479"/>
      <c r="J2" s="2479"/>
      <c r="K2" s="2479"/>
      <c r="L2" s="2479"/>
      <c r="M2" s="2479"/>
      <c r="N2" s="2479"/>
      <c r="O2" s="2479"/>
      <c r="P2" s="2479"/>
      <c r="Q2" s="2479"/>
      <c r="R2" s="2479"/>
      <c r="S2" s="2479"/>
      <c r="T2" s="2479"/>
      <c r="U2" s="2479"/>
      <c r="V2" s="2480"/>
      <c r="W2" s="2420" t="s">
        <v>526</v>
      </c>
      <c r="X2" s="2416"/>
      <c r="Y2" s="2416"/>
      <c r="Z2" s="382" t="s">
        <v>79</v>
      </c>
      <c r="AA2" s="382" t="s">
        <v>26</v>
      </c>
      <c r="AB2" s="2432" t="s">
        <v>27</v>
      </c>
      <c r="AC2" s="2433"/>
      <c r="AD2" s="493"/>
      <c r="AE2" s="493"/>
      <c r="AF2" s="493"/>
      <c r="AG2" s="493"/>
      <c r="AH2" s="2416" t="s">
        <v>525</v>
      </c>
      <c r="AI2" s="2416"/>
      <c r="AJ2" s="2416"/>
      <c r="AK2" s="2417"/>
      <c r="AL2" s="2639" t="s">
        <v>791</v>
      </c>
      <c r="AM2" s="2640"/>
      <c r="AN2" s="2640"/>
      <c r="AO2" s="2640"/>
      <c r="AP2" s="2640"/>
      <c r="AQ2" s="2640"/>
      <c r="AR2" s="2641"/>
      <c r="AS2" s="2645"/>
      <c r="AT2" s="2646"/>
      <c r="AU2" s="420"/>
      <c r="AV2" s="420"/>
      <c r="AW2" s="420"/>
      <c r="AX2" s="420"/>
      <c r="AY2" s="420"/>
      <c r="AZ2" s="420"/>
      <c r="BV2" s="583"/>
      <c r="BW2" s="583"/>
      <c r="BX2" s="583"/>
      <c r="BY2" s="583"/>
      <c r="BZ2" s="583"/>
      <c r="CA2" s="583"/>
      <c r="CB2" s="583"/>
      <c r="CC2" s="583"/>
      <c r="CD2" s="446"/>
    </row>
    <row r="3" spans="1:82" ht="31.5" customHeight="1">
      <c r="A3" s="305"/>
      <c r="B3" s="2481"/>
      <c r="C3" s="2482"/>
      <c r="D3" s="2482"/>
      <c r="E3" s="2482"/>
      <c r="F3" s="2482"/>
      <c r="G3" s="2482"/>
      <c r="H3" s="2482"/>
      <c r="I3" s="2482"/>
      <c r="J3" s="2482"/>
      <c r="K3" s="2482"/>
      <c r="L3" s="2482"/>
      <c r="M3" s="2482"/>
      <c r="N3" s="2482"/>
      <c r="O3" s="2482"/>
      <c r="P3" s="2482"/>
      <c r="Q3" s="2482"/>
      <c r="R3" s="2482"/>
      <c r="S3" s="2482"/>
      <c r="T3" s="2482"/>
      <c r="U3" s="2482"/>
      <c r="V3" s="2483"/>
      <c r="W3" s="2418" t="s">
        <v>337</v>
      </c>
      <c r="X3" s="2419"/>
      <c r="Y3" s="2419"/>
      <c r="Z3" s="645">
        <f>①利用!N27+①利用!Q27</f>
        <v>0</v>
      </c>
      <c r="AA3" s="645">
        <f>①利用!V27+①利用!Z27</f>
        <v>0</v>
      </c>
      <c r="AB3" s="2427">
        <f>SUM(Z3:AA3)</f>
        <v>0</v>
      </c>
      <c r="AC3" s="2428"/>
      <c r="AD3" s="646"/>
      <c r="AE3" s="646"/>
      <c r="AF3" s="646"/>
      <c r="AG3" s="646"/>
      <c r="AH3" s="2440">
        <f>SUM(AB3:AC5)</f>
        <v>0</v>
      </c>
      <c r="AI3" s="2441"/>
      <c r="AJ3" s="2441"/>
      <c r="AK3" s="2442"/>
      <c r="AL3" s="2642" t="s">
        <v>792</v>
      </c>
      <c r="AM3" s="2643"/>
      <c r="AN3" s="2643"/>
      <c r="AO3" s="2643"/>
      <c r="AP3" s="2643"/>
      <c r="AQ3" s="2643"/>
      <c r="AR3" s="2644"/>
      <c r="AS3" s="2647"/>
      <c r="AT3" s="2648"/>
      <c r="AU3" s="420"/>
      <c r="AV3" s="420"/>
      <c r="AW3" s="420"/>
      <c r="AX3" s="420"/>
      <c r="AY3" s="420"/>
      <c r="AZ3" s="420"/>
      <c r="BV3" s="584"/>
      <c r="BW3" s="584"/>
      <c r="BX3" s="584"/>
      <c r="BY3" s="584"/>
      <c r="BZ3" s="584"/>
      <c r="CA3" s="584"/>
      <c r="CB3" s="584"/>
      <c r="CC3" s="584"/>
      <c r="CD3" s="576" t="s">
        <v>125</v>
      </c>
    </row>
    <row r="4" spans="1:82" ht="31.5" customHeight="1" thickBot="1">
      <c r="B4" s="2491" t="s">
        <v>706</v>
      </c>
      <c r="C4" s="2492"/>
      <c r="D4" s="2492"/>
      <c r="E4" s="2492"/>
      <c r="F4" s="2492"/>
      <c r="G4" s="2492"/>
      <c r="H4" s="587"/>
      <c r="I4" s="2493">
        <f>①利用!S8</f>
        <v>0</v>
      </c>
      <c r="J4" s="2493"/>
      <c r="K4" s="2493"/>
      <c r="L4" s="2493"/>
      <c r="M4" s="2493"/>
      <c r="N4" s="2493"/>
      <c r="O4" s="2493"/>
      <c r="P4" s="2493"/>
      <c r="Q4" s="2493"/>
      <c r="R4" s="2493"/>
      <c r="S4" s="2493"/>
      <c r="T4" s="2493"/>
      <c r="U4" s="2493"/>
      <c r="V4" s="2493"/>
      <c r="W4" s="2449" t="s">
        <v>522</v>
      </c>
      <c r="X4" s="2450"/>
      <c r="Y4" s="2450"/>
      <c r="Z4" s="647">
        <f>SUM(①利用!N24:R26)</f>
        <v>0</v>
      </c>
      <c r="AA4" s="647">
        <f>SUM(①利用!V24:Z26)</f>
        <v>0</v>
      </c>
      <c r="AB4" s="2427">
        <f>SUM(Z4:AA4)</f>
        <v>0</v>
      </c>
      <c r="AC4" s="2428"/>
      <c r="AD4" s="648"/>
      <c r="AE4" s="648"/>
      <c r="AF4" s="648"/>
      <c r="AG4" s="648"/>
      <c r="AH4" s="2443"/>
      <c r="AI4" s="2444"/>
      <c r="AJ4" s="2444"/>
      <c r="AK4" s="2445"/>
      <c r="AL4" s="2472" t="s">
        <v>140</v>
      </c>
      <c r="AM4" s="2473"/>
      <c r="AN4" s="2474"/>
      <c r="AO4" s="2434">
        <f>①利用!G29</f>
        <v>0</v>
      </c>
      <c r="AP4" s="2435"/>
      <c r="AQ4" s="2435"/>
      <c r="AR4" s="2435"/>
      <c r="AS4" s="2435"/>
      <c r="AT4" s="2436"/>
      <c r="AU4" s="514"/>
      <c r="AV4" s="514"/>
      <c r="AW4" s="514"/>
      <c r="AX4" s="514"/>
      <c r="AY4" s="514"/>
      <c r="AZ4" s="514"/>
      <c r="BV4" s="584"/>
      <c r="BW4" s="584"/>
      <c r="BX4" s="584"/>
      <c r="BY4" s="584"/>
      <c r="BZ4" s="584"/>
      <c r="CA4" s="584"/>
      <c r="CB4" s="584"/>
      <c r="CC4" s="584"/>
      <c r="CD4" s="577" t="s">
        <v>126</v>
      </c>
    </row>
    <row r="5" spans="1:82" s="12" customFormat="1" ht="31.5" customHeight="1" thickBot="1">
      <c r="A5" s="10"/>
      <c r="B5" s="2494" t="s">
        <v>302</v>
      </c>
      <c r="C5" s="2495"/>
      <c r="D5" s="2524">
        <f>①利用!O20</f>
        <v>0</v>
      </c>
      <c r="E5" s="2524"/>
      <c r="F5" s="889" t="s">
        <v>92</v>
      </c>
      <c r="G5" s="2525">
        <f>①利用!Q20</f>
        <v>0</v>
      </c>
      <c r="H5" s="2525"/>
      <c r="I5" s="890" t="s">
        <v>84</v>
      </c>
      <c r="J5" s="889" t="s">
        <v>46</v>
      </c>
      <c r="K5" s="891">
        <f>①利用!O21</f>
        <v>0</v>
      </c>
      <c r="L5" s="892" t="s">
        <v>3</v>
      </c>
      <c r="M5" s="893">
        <f>①利用!Q21</f>
        <v>0</v>
      </c>
      <c r="N5" s="894" t="s">
        <v>84</v>
      </c>
      <c r="O5" s="895" t="s">
        <v>15</v>
      </c>
      <c r="P5" s="896">
        <f>①利用!AD20</f>
        <v>0</v>
      </c>
      <c r="Q5" s="897" t="s">
        <v>738</v>
      </c>
      <c r="R5" s="2496">
        <f>①利用!AI20</f>
        <v>1</v>
      </c>
      <c r="S5" s="2496"/>
      <c r="T5" s="2496"/>
      <c r="U5" s="2542" t="s">
        <v>393</v>
      </c>
      <c r="V5" s="2543"/>
      <c r="W5" s="2544" t="s">
        <v>89</v>
      </c>
      <c r="X5" s="2545"/>
      <c r="Y5" s="2545"/>
      <c r="Z5" s="649">
        <f>①利用!N23</f>
        <v>0</v>
      </c>
      <c r="AA5" s="649">
        <f>①利用!V23</f>
        <v>0</v>
      </c>
      <c r="AB5" s="2427">
        <f>SUM(Z5:AA5)</f>
        <v>0</v>
      </c>
      <c r="AC5" s="2428"/>
      <c r="AD5" s="650"/>
      <c r="AE5" s="650"/>
      <c r="AF5" s="650"/>
      <c r="AG5" s="650"/>
      <c r="AH5" s="2446"/>
      <c r="AI5" s="2447"/>
      <c r="AJ5" s="2447"/>
      <c r="AK5" s="2448"/>
      <c r="AL5" s="2475" t="s">
        <v>527</v>
      </c>
      <c r="AM5" s="2476"/>
      <c r="AN5" s="2477"/>
      <c r="AO5" s="2437">
        <f>①利用!Y29</f>
        <v>0</v>
      </c>
      <c r="AP5" s="2438"/>
      <c r="AQ5" s="2438"/>
      <c r="AR5" s="2438"/>
      <c r="AS5" s="2438"/>
      <c r="AT5" s="2439"/>
      <c r="AU5" s="514"/>
      <c r="AV5" s="514"/>
      <c r="AW5" s="514"/>
      <c r="AX5" s="514"/>
      <c r="AY5" s="514"/>
      <c r="AZ5" s="514"/>
      <c r="BJ5" s="12" t="s">
        <v>793</v>
      </c>
      <c r="BV5" s="585"/>
      <c r="BW5" s="585"/>
      <c r="BX5" s="585"/>
      <c r="BY5" s="585"/>
      <c r="BZ5" s="585"/>
      <c r="CA5" s="585"/>
      <c r="CB5" s="585"/>
      <c r="CC5" s="585"/>
      <c r="CD5" s="577" t="s">
        <v>127</v>
      </c>
    </row>
    <row r="6" spans="1:82" s="13" customFormat="1" ht="18" customHeight="1">
      <c r="B6" s="411"/>
      <c r="C6" s="412"/>
      <c r="D6" s="413"/>
      <c r="E6" s="2485" t="s">
        <v>106</v>
      </c>
      <c r="F6" s="2561" t="s">
        <v>660</v>
      </c>
      <c r="G6" s="2562"/>
      <c r="H6" s="2563"/>
      <c r="I6" s="2487" t="s">
        <v>506</v>
      </c>
      <c r="J6" s="2488"/>
      <c r="K6" s="2488"/>
      <c r="L6" s="410" t="s">
        <v>507</v>
      </c>
      <c r="M6" s="2464" t="s">
        <v>659</v>
      </c>
      <c r="N6" s="2464"/>
      <c r="O6" s="2464"/>
      <c r="P6" s="2464"/>
      <c r="Q6" s="409" t="s">
        <v>658</v>
      </c>
      <c r="R6" s="2465" t="s">
        <v>134</v>
      </c>
      <c r="S6" s="2466"/>
      <c r="T6" s="2466"/>
      <c r="U6" s="2466"/>
      <c r="V6" s="2467"/>
      <c r="W6" s="2429" t="s">
        <v>152</v>
      </c>
      <c r="X6" s="2429"/>
      <c r="Y6" s="2429"/>
      <c r="Z6" s="2429"/>
      <c r="AA6" s="2429"/>
      <c r="AB6" s="2429"/>
      <c r="AC6" s="2429"/>
      <c r="AD6" s="409"/>
      <c r="AE6" s="409"/>
      <c r="AF6" s="409"/>
      <c r="AG6" s="409"/>
      <c r="AH6" s="2452" t="s">
        <v>139</v>
      </c>
      <c r="AI6" s="2453"/>
      <c r="AJ6" s="2453"/>
      <c r="AK6" s="2453"/>
      <c r="AL6" s="2453"/>
      <c r="AM6" s="2454"/>
      <c r="AN6" s="2460" t="s">
        <v>700</v>
      </c>
      <c r="AO6" s="2429"/>
      <c r="AP6" s="2429"/>
      <c r="AQ6" s="2429"/>
      <c r="AR6" s="2429"/>
      <c r="AS6" s="2429"/>
      <c r="AT6" s="2461"/>
      <c r="AU6" s="515"/>
      <c r="AV6" s="515"/>
      <c r="AW6" s="515"/>
      <c r="AX6" s="515"/>
      <c r="AY6" s="515"/>
      <c r="AZ6" s="515"/>
      <c r="BJ6" s="13" t="s">
        <v>794</v>
      </c>
      <c r="BV6" s="435"/>
      <c r="BW6" s="435"/>
      <c r="BX6" s="435"/>
      <c r="BY6" s="435"/>
      <c r="BZ6" s="435"/>
      <c r="CA6" s="435"/>
      <c r="CB6" s="435"/>
      <c r="CC6" s="435"/>
    </row>
    <row r="7" spans="1:82" s="13" customFormat="1" ht="18" customHeight="1" thickBot="1">
      <c r="B7" s="414"/>
      <c r="C7" s="415"/>
      <c r="D7" s="416"/>
      <c r="E7" s="2486"/>
      <c r="F7" s="2564" t="s">
        <v>661</v>
      </c>
      <c r="G7" s="2565"/>
      <c r="H7" s="2566"/>
      <c r="I7" s="2489"/>
      <c r="J7" s="2490"/>
      <c r="K7" s="2490"/>
      <c r="L7" s="507" t="s">
        <v>508</v>
      </c>
      <c r="M7" s="2484" t="s">
        <v>509</v>
      </c>
      <c r="N7" s="2484"/>
      <c r="O7" s="2484"/>
      <c r="P7" s="2484"/>
      <c r="Q7" s="508" t="s">
        <v>658</v>
      </c>
      <c r="R7" s="2468"/>
      <c r="S7" s="2469"/>
      <c r="T7" s="2469"/>
      <c r="U7" s="2469"/>
      <c r="V7" s="2470"/>
      <c r="W7" s="2430"/>
      <c r="X7" s="2430"/>
      <c r="Y7" s="2430"/>
      <c r="Z7" s="2430"/>
      <c r="AA7" s="2430"/>
      <c r="AB7" s="2430"/>
      <c r="AC7" s="2430"/>
      <c r="AD7" s="508"/>
      <c r="AE7" s="508"/>
      <c r="AF7" s="508"/>
      <c r="AG7" s="508"/>
      <c r="AH7" s="2455"/>
      <c r="AI7" s="2456"/>
      <c r="AJ7" s="2456"/>
      <c r="AK7" s="2456"/>
      <c r="AL7" s="2456"/>
      <c r="AM7" s="2457"/>
      <c r="AN7" s="2462"/>
      <c r="AO7" s="2430"/>
      <c r="AP7" s="2430"/>
      <c r="AQ7" s="2430"/>
      <c r="AR7" s="2430"/>
      <c r="AS7" s="2430"/>
      <c r="AT7" s="2463"/>
      <c r="AU7" s="515"/>
      <c r="AV7" s="515"/>
      <c r="AW7" s="515"/>
      <c r="AX7" s="515"/>
      <c r="AY7" s="515"/>
      <c r="AZ7" s="515"/>
    </row>
    <row r="8" spans="1:82" ht="36.75" customHeight="1" thickBot="1">
      <c r="B8" s="2497" t="s">
        <v>720</v>
      </c>
      <c r="C8" s="2498"/>
      <c r="D8" s="2499"/>
      <c r="E8" s="2558"/>
      <c r="F8" s="2559"/>
      <c r="G8" s="2559"/>
      <c r="H8" s="2560"/>
      <c r="I8" s="2459" t="s">
        <v>80</v>
      </c>
      <c r="J8" s="2451"/>
      <c r="K8" s="2414" t="s">
        <v>308</v>
      </c>
      <c r="L8" s="2415"/>
      <c r="M8" s="2415"/>
      <c r="N8" s="2415"/>
      <c r="O8" s="2451"/>
      <c r="P8" s="418" t="s">
        <v>81</v>
      </c>
      <c r="Q8" s="419" t="s">
        <v>662</v>
      </c>
      <c r="R8" s="2421" t="s">
        <v>736</v>
      </c>
      <c r="S8" s="2422"/>
      <c r="T8" s="2422"/>
      <c r="U8" s="2422"/>
      <c r="V8" s="2423"/>
      <c r="W8" s="2415" t="s">
        <v>80</v>
      </c>
      <c r="X8" s="2451"/>
      <c r="Y8" s="2414" t="s">
        <v>82</v>
      </c>
      <c r="Z8" s="2415"/>
      <c r="AA8" s="2415"/>
      <c r="AB8" s="417" t="s">
        <v>81</v>
      </c>
      <c r="AC8" s="408" t="s">
        <v>662</v>
      </c>
      <c r="AD8" s="419"/>
      <c r="AE8" s="419"/>
      <c r="AF8" s="419"/>
      <c r="AG8" s="419"/>
      <c r="AH8" s="2421" t="s">
        <v>737</v>
      </c>
      <c r="AI8" s="2422"/>
      <c r="AJ8" s="2422"/>
      <c r="AK8" s="2422"/>
      <c r="AL8" s="2422"/>
      <c r="AM8" s="2423"/>
      <c r="AN8" s="2459" t="s">
        <v>80</v>
      </c>
      <c r="AO8" s="2451"/>
      <c r="AP8" s="2458" t="s">
        <v>143</v>
      </c>
      <c r="AQ8" s="2422"/>
      <c r="AR8" s="2422"/>
      <c r="AS8" s="417" t="s">
        <v>81</v>
      </c>
      <c r="AT8" s="509" t="s">
        <v>662</v>
      </c>
      <c r="AU8" s="516"/>
      <c r="AV8" s="516"/>
      <c r="AW8" s="516"/>
      <c r="AX8" s="516"/>
      <c r="AY8" s="516"/>
      <c r="AZ8" s="516"/>
      <c r="BD8" s="13"/>
      <c r="BF8" s="13"/>
    </row>
    <row r="9" spans="1:82" ht="36.75" customHeight="1">
      <c r="B9" s="2500"/>
      <c r="C9" s="2501"/>
      <c r="D9" s="2502"/>
      <c r="E9" s="573"/>
      <c r="F9" s="859" t="s">
        <v>657</v>
      </c>
      <c r="G9" s="860"/>
      <c r="H9" s="859" t="s">
        <v>656</v>
      </c>
      <c r="I9" s="2503"/>
      <c r="J9" s="2504"/>
      <c r="K9" s="2375"/>
      <c r="L9" s="2376"/>
      <c r="M9" s="2376"/>
      <c r="N9" s="2376"/>
      <c r="O9" s="2377"/>
      <c r="P9" s="2"/>
      <c r="Q9" s="398"/>
      <c r="R9" s="2424"/>
      <c r="S9" s="2425"/>
      <c r="T9" s="551" t="s">
        <v>19</v>
      </c>
      <c r="U9" s="575"/>
      <c r="V9" s="552" t="s">
        <v>20</v>
      </c>
      <c r="W9" s="2431"/>
      <c r="X9" s="2353"/>
      <c r="Y9" s="2350"/>
      <c r="Z9" s="2351"/>
      <c r="AA9" s="2351"/>
      <c r="AB9" s="5"/>
      <c r="AC9" s="5"/>
      <c r="AD9" s="861"/>
      <c r="AE9" s="861"/>
      <c r="AF9" s="861"/>
      <c r="AG9" s="861"/>
      <c r="AH9" s="2424">
        <v>17</v>
      </c>
      <c r="AI9" s="2425"/>
      <c r="AJ9" s="551" t="s">
        <v>19</v>
      </c>
      <c r="AK9" s="2425"/>
      <c r="AL9" s="2425"/>
      <c r="AM9" s="552" t="s">
        <v>20</v>
      </c>
      <c r="AN9" s="2352"/>
      <c r="AO9" s="2353"/>
      <c r="AP9" s="2375"/>
      <c r="AQ9" s="2376"/>
      <c r="AR9" s="2377"/>
      <c r="AS9" s="407"/>
      <c r="AT9" s="3"/>
      <c r="AU9" s="398"/>
      <c r="AV9" s="2390">
        <f>I4</f>
        <v>0</v>
      </c>
      <c r="AW9" s="2360"/>
      <c r="AX9" s="2361"/>
      <c r="AY9" s="2357">
        <f>AO4</f>
        <v>0</v>
      </c>
      <c r="AZ9" s="517" t="s">
        <v>691</v>
      </c>
      <c r="BA9" s="518">
        <f>Z3</f>
        <v>0</v>
      </c>
      <c r="BB9" s="518">
        <f>AA3</f>
        <v>0</v>
      </c>
      <c r="BC9" s="519">
        <f>SUM(BA9:BB9)</f>
        <v>0</v>
      </c>
      <c r="BD9" s="2426" t="s">
        <v>702</v>
      </c>
      <c r="BE9" s="2426"/>
      <c r="BJ9" s="11">
        <v>7</v>
      </c>
      <c r="BN9" s="586"/>
    </row>
    <row r="10" spans="1:82" ht="36.75" customHeight="1">
      <c r="B10" s="898"/>
      <c r="C10" s="899"/>
      <c r="D10" s="900"/>
      <c r="E10" s="2534" t="s">
        <v>739</v>
      </c>
      <c r="F10" s="2551"/>
      <c r="G10" s="2552"/>
      <c r="H10" s="2553"/>
      <c r="I10" s="2503"/>
      <c r="J10" s="2504"/>
      <c r="K10" s="2375"/>
      <c r="L10" s="2376"/>
      <c r="M10" s="2376"/>
      <c r="N10" s="2376"/>
      <c r="O10" s="2377"/>
      <c r="P10" s="2"/>
      <c r="Q10" s="398"/>
      <c r="R10" s="2529" t="s">
        <v>739</v>
      </c>
      <c r="S10" s="2391">
        <f>③料金!L35</f>
        <v>0</v>
      </c>
      <c r="T10" s="2392"/>
      <c r="U10" s="2392"/>
      <c r="V10" s="2393"/>
      <c r="W10" s="2431"/>
      <c r="X10" s="2353"/>
      <c r="Y10" s="2350"/>
      <c r="Z10" s="2351"/>
      <c r="AA10" s="2351"/>
      <c r="AB10" s="5"/>
      <c r="AC10" s="5"/>
      <c r="AD10" s="861"/>
      <c r="AE10" s="861"/>
      <c r="AF10" s="861"/>
      <c r="AG10" s="861"/>
      <c r="AH10" s="2332" t="s">
        <v>739</v>
      </c>
      <c r="AI10" s="2335">
        <f>③料金!L40</f>
        <v>0</v>
      </c>
      <c r="AJ10" s="2336"/>
      <c r="AK10" s="2336"/>
      <c r="AL10" s="2336"/>
      <c r="AM10" s="2337"/>
      <c r="AN10" s="2352"/>
      <c r="AO10" s="2353"/>
      <c r="AP10" s="2375"/>
      <c r="AQ10" s="2376"/>
      <c r="AR10" s="2377"/>
      <c r="AS10" s="407"/>
      <c r="AT10" s="3"/>
      <c r="AU10" s="398"/>
      <c r="AV10" s="2362"/>
      <c r="AW10" s="2363"/>
      <c r="AX10" s="2364"/>
      <c r="AY10" s="2358"/>
      <c r="AZ10" s="520" t="s">
        <v>692</v>
      </c>
      <c r="BA10" s="521">
        <f>Z4+Z5</f>
        <v>0</v>
      </c>
      <c r="BB10" s="521">
        <f>AA4+AA5</f>
        <v>0</v>
      </c>
      <c r="BC10" s="522">
        <f>SUM(BA10:BB10)</f>
        <v>0</v>
      </c>
      <c r="BD10" s="2426"/>
      <c r="BE10" s="2426"/>
      <c r="BJ10" s="156">
        <v>43069</v>
      </c>
    </row>
    <row r="11" spans="1:82" ht="36.75" customHeight="1" thickBot="1">
      <c r="B11" s="2516">
        <f>BJ12</f>
        <v>45991</v>
      </c>
      <c r="C11" s="2517"/>
      <c r="D11" s="2518"/>
      <c r="E11" s="2557"/>
      <c r="F11" s="2554"/>
      <c r="G11" s="2555"/>
      <c r="H11" s="2556"/>
      <c r="I11" s="2503"/>
      <c r="J11" s="2504"/>
      <c r="K11" s="2375"/>
      <c r="L11" s="2376"/>
      <c r="M11" s="2376"/>
      <c r="N11" s="2376"/>
      <c r="O11" s="2377"/>
      <c r="P11" s="2"/>
      <c r="Q11" s="398"/>
      <c r="R11" s="2530"/>
      <c r="S11" s="2526"/>
      <c r="T11" s="2527"/>
      <c r="U11" s="2527"/>
      <c r="V11" s="2528"/>
      <c r="W11" s="2431"/>
      <c r="X11" s="2353"/>
      <c r="Y11" s="2350"/>
      <c r="Z11" s="2351"/>
      <c r="AA11" s="2351"/>
      <c r="AB11" s="5"/>
      <c r="AC11" s="5"/>
      <c r="AD11" s="861"/>
      <c r="AE11" s="861"/>
      <c r="AF11" s="861"/>
      <c r="AG11" s="861"/>
      <c r="AH11" s="2333"/>
      <c r="AI11" s="2338"/>
      <c r="AJ11" s="2339"/>
      <c r="AK11" s="2339"/>
      <c r="AL11" s="2339"/>
      <c r="AM11" s="2340"/>
      <c r="AN11" s="2352"/>
      <c r="AO11" s="2353"/>
      <c r="AP11" s="2375"/>
      <c r="AQ11" s="2376"/>
      <c r="AR11" s="2377"/>
      <c r="AS11" s="407"/>
      <c r="AT11" s="3"/>
      <c r="AU11" s="398"/>
      <c r="AW11" s="516"/>
      <c r="AX11" s="516"/>
      <c r="AY11" s="2358"/>
      <c r="AZ11" s="520" t="s">
        <v>684</v>
      </c>
      <c r="BA11" s="521">
        <f>SUM(BA9:BA10)</f>
        <v>0</v>
      </c>
      <c r="BB11" s="523">
        <f>SUM(BB9:BB10)</f>
        <v>0</v>
      </c>
      <c r="BC11" s="522">
        <f>SUM(BC9:BC10)</f>
        <v>0</v>
      </c>
      <c r="BJ11" s="639">
        <v>8</v>
      </c>
    </row>
    <row r="12" spans="1:82" ht="36.75" customHeight="1">
      <c r="B12" s="2516"/>
      <c r="C12" s="2517"/>
      <c r="D12" s="2518"/>
      <c r="E12" s="554"/>
      <c r="F12" s="555"/>
      <c r="G12" s="555"/>
      <c r="H12" s="556"/>
      <c r="I12" s="2503"/>
      <c r="J12" s="2504"/>
      <c r="K12" s="2375"/>
      <c r="L12" s="2376"/>
      <c r="M12" s="2376"/>
      <c r="N12" s="2376"/>
      <c r="O12" s="2377"/>
      <c r="P12" s="2"/>
      <c r="Q12" s="398"/>
      <c r="R12" s="2508" t="s">
        <v>686</v>
      </c>
      <c r="S12" s="2509"/>
      <c r="T12" s="2509"/>
      <c r="U12" s="2509"/>
      <c r="V12" s="2510"/>
      <c r="W12" s="2431"/>
      <c r="X12" s="2353"/>
      <c r="Y12" s="2350"/>
      <c r="Z12" s="2351"/>
      <c r="AA12" s="2351"/>
      <c r="AB12" s="5"/>
      <c r="AC12" s="5"/>
      <c r="AD12" s="861"/>
      <c r="AE12" s="861"/>
      <c r="AF12" s="861"/>
      <c r="AG12" s="861"/>
      <c r="AH12" s="2334"/>
      <c r="AI12" s="2341"/>
      <c r="AJ12" s="2342"/>
      <c r="AK12" s="2342"/>
      <c r="AL12" s="2342"/>
      <c r="AM12" s="2343"/>
      <c r="AN12" s="2352"/>
      <c r="AO12" s="2353"/>
      <c r="AP12" s="2375"/>
      <c r="AQ12" s="2376"/>
      <c r="AR12" s="2377"/>
      <c r="AS12" s="407"/>
      <c r="AT12" s="3"/>
      <c r="AU12" s="398"/>
      <c r="AW12" s="516"/>
      <c r="AX12" s="516"/>
      <c r="AY12" s="2358"/>
      <c r="AZ12" s="524"/>
      <c r="BA12" s="525"/>
      <c r="BB12" s="526"/>
      <c r="BC12" s="527"/>
      <c r="BH12" s="11">
        <v>1</v>
      </c>
      <c r="BI12" s="638">
        <v>45991</v>
      </c>
      <c r="BJ12" s="309">
        <f>DATE(BJ11+2018,D5,G5)</f>
        <v>45991</v>
      </c>
      <c r="BL12" s="309"/>
    </row>
    <row r="13" spans="1:82" ht="36.75" customHeight="1" thickBot="1">
      <c r="B13" s="2531" t="s">
        <v>83</v>
      </c>
      <c r="C13" s="2532"/>
      <c r="D13" s="2533"/>
      <c r="E13" s="557"/>
      <c r="F13" s="558"/>
      <c r="G13" s="558"/>
      <c r="H13" s="559"/>
      <c r="I13" s="2503"/>
      <c r="J13" s="2504"/>
      <c r="K13" s="2375"/>
      <c r="L13" s="2376"/>
      <c r="M13" s="2376"/>
      <c r="N13" s="2376"/>
      <c r="O13" s="2377"/>
      <c r="P13" s="2"/>
      <c r="Q13" s="398"/>
      <c r="R13" s="2519">
        <f>③料金!E38</f>
        <v>0</v>
      </c>
      <c r="S13" s="2520"/>
      <c r="T13" s="2520"/>
      <c r="U13" s="2520"/>
      <c r="V13" s="2521"/>
      <c r="W13" s="2431"/>
      <c r="X13" s="2353"/>
      <c r="Y13" s="2350"/>
      <c r="Z13" s="2351"/>
      <c r="AA13" s="2351"/>
      <c r="AB13" s="5"/>
      <c r="AC13" s="5"/>
      <c r="AD13" s="861"/>
      <c r="AE13" s="861"/>
      <c r="AF13" s="861"/>
      <c r="AG13" s="861"/>
      <c r="AH13" s="2329" t="s">
        <v>859</v>
      </c>
      <c r="AI13" s="2378">
        <f>③料金!L41</f>
        <v>0</v>
      </c>
      <c r="AJ13" s="2379"/>
      <c r="AK13" s="2379"/>
      <c r="AL13" s="2379"/>
      <c r="AM13" s="2380"/>
      <c r="AN13" s="2352"/>
      <c r="AO13" s="2353"/>
      <c r="AP13" s="2387"/>
      <c r="AQ13" s="2388"/>
      <c r="AR13" s="2389"/>
      <c r="AS13" s="407"/>
      <c r="AT13" s="3"/>
      <c r="AU13" s="398"/>
      <c r="AW13" s="516"/>
      <c r="AX13" s="516"/>
      <c r="AY13" s="2358"/>
      <c r="AZ13" s="524"/>
      <c r="BA13" s="525"/>
      <c r="BB13" s="526"/>
      <c r="BC13" s="527"/>
      <c r="BH13" s="11">
        <v>2</v>
      </c>
      <c r="BI13" s="638">
        <v>45992</v>
      </c>
      <c r="BJ13" s="309">
        <f>BJ12+1</f>
        <v>45992</v>
      </c>
      <c r="BL13" s="309"/>
    </row>
    <row r="14" spans="1:82" ht="36.75" customHeight="1" thickTop="1">
      <c r="B14" s="2547">
        <f>BJ12</f>
        <v>45991</v>
      </c>
      <c r="C14" s="2548"/>
      <c r="D14" s="2549"/>
      <c r="E14" s="2572" t="s">
        <v>698</v>
      </c>
      <c r="F14" s="2574" t="s">
        <v>688</v>
      </c>
      <c r="G14" s="2575"/>
      <c r="H14" s="2576"/>
      <c r="I14" s="2503"/>
      <c r="J14" s="2504"/>
      <c r="K14" s="2375"/>
      <c r="L14" s="2376"/>
      <c r="M14" s="2376"/>
      <c r="N14" s="2376"/>
      <c r="O14" s="2377"/>
      <c r="P14" s="2"/>
      <c r="Q14" s="398"/>
      <c r="R14" s="2529" t="s">
        <v>121</v>
      </c>
      <c r="S14" s="2378">
        <f>③料金!L38</f>
        <v>0</v>
      </c>
      <c r="T14" s="2379"/>
      <c r="U14" s="2379"/>
      <c r="V14" s="2380"/>
      <c r="W14" s="862"/>
      <c r="X14" s="404"/>
      <c r="Y14" s="2350"/>
      <c r="Z14" s="2351"/>
      <c r="AA14" s="2351"/>
      <c r="AB14" s="5"/>
      <c r="AC14" s="5"/>
      <c r="AD14" s="861"/>
      <c r="AE14" s="861"/>
      <c r="AF14" s="861"/>
      <c r="AG14" s="861"/>
      <c r="AH14" s="2330"/>
      <c r="AI14" s="2381"/>
      <c r="AJ14" s="2382"/>
      <c r="AK14" s="2382"/>
      <c r="AL14" s="2382"/>
      <c r="AM14" s="2383"/>
      <c r="AN14" s="2371" t="s">
        <v>663</v>
      </c>
      <c r="AO14" s="2372"/>
      <c r="AP14" s="2372"/>
      <c r="AQ14" s="2372"/>
      <c r="AR14" s="2372"/>
      <c r="AS14" s="2372"/>
      <c r="AT14" s="2373"/>
      <c r="AU14" s="578"/>
      <c r="AW14" s="516"/>
      <c r="AX14" s="516"/>
      <c r="AY14" s="2358"/>
      <c r="AZ14" s="524"/>
      <c r="BA14" s="525"/>
      <c r="BB14" s="526"/>
      <c r="BC14" s="527"/>
      <c r="BH14" s="11">
        <v>3</v>
      </c>
      <c r="BI14" s="638">
        <v>45991</v>
      </c>
      <c r="BJ14" s="309">
        <f t="shared" ref="BJ14:BJ16" si="0">BJ13+1</f>
        <v>45993</v>
      </c>
      <c r="BL14" s="309"/>
    </row>
    <row r="15" spans="1:82" ht="36.75" customHeight="1">
      <c r="B15" s="2547"/>
      <c r="C15" s="2548"/>
      <c r="D15" s="2549"/>
      <c r="E15" s="2573"/>
      <c r="F15" s="2577"/>
      <c r="G15" s="2578"/>
      <c r="H15" s="2579"/>
      <c r="I15" s="2583"/>
      <c r="J15" s="2584"/>
      <c r="K15" s="2375"/>
      <c r="L15" s="2376"/>
      <c r="M15" s="2376"/>
      <c r="N15" s="2376"/>
      <c r="O15" s="2377"/>
      <c r="P15" s="399"/>
      <c r="Q15" s="403"/>
      <c r="R15" s="2546"/>
      <c r="S15" s="2384"/>
      <c r="T15" s="2385"/>
      <c r="U15" s="2385"/>
      <c r="V15" s="2386"/>
      <c r="W15" s="2514">
        <v>0.6875</v>
      </c>
      <c r="X15" s="2515"/>
      <c r="Y15" s="81" t="s">
        <v>629</v>
      </c>
      <c r="Z15" s="82"/>
      <c r="AA15" s="82"/>
      <c r="AB15" s="402"/>
      <c r="AC15" s="405"/>
      <c r="AD15" s="560"/>
      <c r="AE15" s="560"/>
      <c r="AF15" s="560"/>
      <c r="AG15" s="560"/>
      <c r="AH15" s="2331"/>
      <c r="AI15" s="2384"/>
      <c r="AJ15" s="2385"/>
      <c r="AK15" s="2385"/>
      <c r="AL15" s="2385"/>
      <c r="AM15" s="2386"/>
      <c r="AN15" s="2327"/>
      <c r="AO15" s="2328"/>
      <c r="AP15" s="561" t="s">
        <v>46</v>
      </c>
      <c r="AQ15" s="2374"/>
      <c r="AR15" s="2374"/>
      <c r="AS15" s="624"/>
      <c r="AT15" s="625"/>
      <c r="AW15" s="516"/>
      <c r="AX15" s="516"/>
      <c r="AY15" s="528" t="s">
        <v>693</v>
      </c>
      <c r="AZ15" s="524"/>
      <c r="BA15" s="525"/>
      <c r="BB15" s="526"/>
      <c r="BC15" s="527"/>
      <c r="BH15" s="11">
        <v>4</v>
      </c>
      <c r="BI15" s="638">
        <v>45992</v>
      </c>
      <c r="BJ15" s="309">
        <f t="shared" si="0"/>
        <v>45994</v>
      </c>
      <c r="BL15" s="309"/>
    </row>
    <row r="16" spans="1:82" ht="36.75" customHeight="1">
      <c r="B16" s="2531" t="s">
        <v>84</v>
      </c>
      <c r="C16" s="2532"/>
      <c r="D16" s="2533"/>
      <c r="E16" s="562"/>
      <c r="F16" s="856"/>
      <c r="G16" s="856"/>
      <c r="H16" s="563"/>
      <c r="I16" s="2603" t="s">
        <v>86</v>
      </c>
      <c r="J16" s="500"/>
      <c r="K16" s="2600"/>
      <c r="L16" s="2601"/>
      <c r="M16" s="2601"/>
      <c r="N16" s="2601"/>
      <c r="O16" s="2602"/>
      <c r="P16" s="400"/>
      <c r="Q16" s="398"/>
      <c r="R16" s="651" t="s">
        <v>698</v>
      </c>
      <c r="S16" s="2586" t="s">
        <v>687</v>
      </c>
      <c r="T16" s="2586"/>
      <c r="U16" s="2586"/>
      <c r="V16" s="2587"/>
      <c r="W16" s="2605" t="s">
        <v>86</v>
      </c>
      <c r="X16" s="511"/>
      <c r="Y16" s="2346"/>
      <c r="Z16" s="2347"/>
      <c r="AA16" s="2347"/>
      <c r="AB16" s="5"/>
      <c r="AC16" s="5"/>
      <c r="AD16" s="861"/>
      <c r="AE16" s="861"/>
      <c r="AF16" s="861"/>
      <c r="AG16" s="861"/>
      <c r="AH16" s="652" t="s">
        <v>698</v>
      </c>
      <c r="AI16" s="2365" t="s">
        <v>688</v>
      </c>
      <c r="AJ16" s="2366"/>
      <c r="AK16" s="2366"/>
      <c r="AL16" s="2366"/>
      <c r="AM16" s="2367"/>
      <c r="AN16" s="2344" t="s">
        <v>858</v>
      </c>
      <c r="AO16" s="564"/>
      <c r="AP16" s="2324"/>
      <c r="AQ16" s="2325"/>
      <c r="AR16" s="2326"/>
      <c r="AS16" s="565"/>
      <c r="AT16" s="553"/>
      <c r="AU16" s="579"/>
      <c r="AW16" s="516"/>
      <c r="AX16" s="516"/>
      <c r="AY16" s="528"/>
      <c r="AZ16" s="524"/>
      <c r="BA16" s="525"/>
      <c r="BB16" s="526"/>
      <c r="BC16" s="527"/>
      <c r="BH16" s="11">
        <v>5</v>
      </c>
      <c r="BI16" s="638">
        <v>45993</v>
      </c>
      <c r="BJ16" s="309">
        <f t="shared" si="0"/>
        <v>45995</v>
      </c>
      <c r="BL16" s="309"/>
    </row>
    <row r="17" spans="2:62" ht="36.75" customHeight="1" thickBot="1">
      <c r="B17" s="502" t="s">
        <v>304</v>
      </c>
      <c r="C17" s="888">
        <f>BJ12</f>
        <v>45991</v>
      </c>
      <c r="D17" s="503" t="s">
        <v>85</v>
      </c>
      <c r="E17" s="566"/>
      <c r="F17" s="567"/>
      <c r="G17" s="567"/>
      <c r="H17" s="568"/>
      <c r="I17" s="2604"/>
      <c r="J17" s="501"/>
      <c r="K17" s="2511"/>
      <c r="L17" s="2512"/>
      <c r="M17" s="2512"/>
      <c r="N17" s="2512"/>
      <c r="O17" s="2513"/>
      <c r="P17" s="401"/>
      <c r="Q17" s="4"/>
      <c r="R17" s="626" t="s">
        <v>701</v>
      </c>
      <c r="S17" s="2588" t="s">
        <v>688</v>
      </c>
      <c r="T17" s="2589"/>
      <c r="U17" s="2589"/>
      <c r="V17" s="2590"/>
      <c r="W17" s="2606"/>
      <c r="X17" s="501"/>
      <c r="Y17" s="2348"/>
      <c r="Z17" s="2349"/>
      <c r="AA17" s="2349"/>
      <c r="AB17" s="504"/>
      <c r="AC17" s="4"/>
      <c r="AD17" s="570"/>
      <c r="AE17" s="570"/>
      <c r="AF17" s="570"/>
      <c r="AG17" s="570"/>
      <c r="AH17" s="653" t="s">
        <v>698</v>
      </c>
      <c r="AI17" s="2368" t="s">
        <v>690</v>
      </c>
      <c r="AJ17" s="2369"/>
      <c r="AK17" s="2369"/>
      <c r="AL17" s="2369"/>
      <c r="AM17" s="2370"/>
      <c r="AN17" s="2345"/>
      <c r="AO17" s="569"/>
      <c r="AP17" s="2411"/>
      <c r="AQ17" s="2412"/>
      <c r="AR17" s="2413"/>
      <c r="AS17" s="571"/>
      <c r="AT17" s="572"/>
      <c r="AU17" s="398"/>
      <c r="AW17" s="516"/>
      <c r="AX17" s="516"/>
      <c r="AY17" s="528"/>
      <c r="AZ17" s="529"/>
      <c r="BA17" s="525"/>
      <c r="BB17" s="526"/>
      <c r="BC17" s="527"/>
      <c r="BJ17" s="309">
        <f>DATE(BJ11+2018,K9,M9)</f>
        <v>45991</v>
      </c>
    </row>
    <row r="18" spans="2:62" ht="36.75" customHeight="1" thickBot="1">
      <c r="B18" s="2497" t="s">
        <v>797</v>
      </c>
      <c r="C18" s="2498"/>
      <c r="D18" s="2499"/>
      <c r="E18" s="876"/>
      <c r="F18" s="877" t="s">
        <v>19</v>
      </c>
      <c r="G18" s="878"/>
      <c r="H18" s="879" t="s">
        <v>20</v>
      </c>
      <c r="I18" s="2570"/>
      <c r="J18" s="2571"/>
      <c r="K18" s="2567" t="s">
        <v>703</v>
      </c>
      <c r="L18" s="2568"/>
      <c r="M18" s="2568"/>
      <c r="N18" s="2568"/>
      <c r="O18" s="2569"/>
      <c r="P18" s="880"/>
      <c r="Q18" s="881"/>
      <c r="R18" s="2409"/>
      <c r="S18" s="2410"/>
      <c r="T18" s="882" t="s">
        <v>19</v>
      </c>
      <c r="U18" s="883"/>
      <c r="V18" s="884" t="s">
        <v>20</v>
      </c>
      <c r="W18" s="2522"/>
      <c r="X18" s="2523"/>
      <c r="Y18" s="2505"/>
      <c r="Z18" s="2506"/>
      <c r="AA18" s="2507"/>
      <c r="AB18" s="885"/>
      <c r="AC18" s="885"/>
      <c r="AD18" s="574"/>
      <c r="AE18" s="574"/>
      <c r="AF18" s="574"/>
      <c r="AG18" s="574"/>
      <c r="AH18" s="2409"/>
      <c r="AI18" s="2410"/>
      <c r="AJ18" s="882" t="s">
        <v>657</v>
      </c>
      <c r="AK18" s="2410"/>
      <c r="AL18" s="2410"/>
      <c r="AM18" s="884" t="s">
        <v>656</v>
      </c>
      <c r="AN18" s="2522"/>
      <c r="AO18" s="2523"/>
      <c r="AP18" s="2607"/>
      <c r="AQ18" s="2608"/>
      <c r="AR18" s="2609"/>
      <c r="AS18" s="886"/>
      <c r="AT18" s="887"/>
      <c r="AU18" s="398"/>
      <c r="AV18" s="2359">
        <f>AV9</f>
        <v>0</v>
      </c>
      <c r="AW18" s="2360"/>
      <c r="AX18" s="2361"/>
      <c r="AY18" s="2357">
        <f>AY9</f>
        <v>0</v>
      </c>
      <c r="AZ18" s="517" t="s">
        <v>691</v>
      </c>
      <c r="BA18" s="518">
        <f>BA9</f>
        <v>0</v>
      </c>
      <c r="BB18" s="518">
        <f>BB9</f>
        <v>0</v>
      </c>
      <c r="BC18" s="519">
        <f>SUM(BA18:BB18)</f>
        <v>0</v>
      </c>
    </row>
    <row r="19" spans="2:62" ht="36.75" customHeight="1">
      <c r="B19" s="2500"/>
      <c r="C19" s="2501"/>
      <c r="D19" s="2502"/>
      <c r="E19" s="2534" t="s">
        <v>739</v>
      </c>
      <c r="F19" s="2536">
        <f>③料金!L43</f>
        <v>0</v>
      </c>
      <c r="G19" s="2537"/>
      <c r="H19" s="2538"/>
      <c r="I19" s="2503"/>
      <c r="J19" s="2504"/>
      <c r="K19" s="2375"/>
      <c r="L19" s="2376"/>
      <c r="M19" s="2376"/>
      <c r="N19" s="2376"/>
      <c r="O19" s="2377"/>
      <c r="P19" s="2"/>
      <c r="Q19" s="398"/>
      <c r="R19" s="2534" t="s">
        <v>739</v>
      </c>
      <c r="S19" s="2391">
        <f>③料金!L45</f>
        <v>0</v>
      </c>
      <c r="T19" s="2392"/>
      <c r="U19" s="2392"/>
      <c r="V19" s="2393"/>
      <c r="W19" s="2352"/>
      <c r="X19" s="2353"/>
      <c r="Y19" s="865"/>
      <c r="Z19" s="865"/>
      <c r="AA19" s="865"/>
      <c r="AB19" s="5"/>
      <c r="AC19" s="5"/>
      <c r="AD19" s="861"/>
      <c r="AE19" s="861"/>
      <c r="AF19" s="861"/>
      <c r="AG19" s="861"/>
      <c r="AH19" s="2354" t="s">
        <v>739</v>
      </c>
      <c r="AI19" s="2391">
        <f>③料金!L48</f>
        <v>0</v>
      </c>
      <c r="AJ19" s="2392"/>
      <c r="AK19" s="2392"/>
      <c r="AL19" s="2392"/>
      <c r="AM19" s="2393"/>
      <c r="AN19" s="2352"/>
      <c r="AO19" s="2353"/>
      <c r="AP19" s="2375"/>
      <c r="AQ19" s="2376"/>
      <c r="AR19" s="2377"/>
      <c r="AS19" s="407"/>
      <c r="AT19" s="3"/>
      <c r="AU19" s="398"/>
      <c r="AV19" s="2362"/>
      <c r="AW19" s="2363"/>
      <c r="AX19" s="2364"/>
      <c r="AY19" s="2358"/>
      <c r="AZ19" s="520" t="s">
        <v>692</v>
      </c>
      <c r="BA19" s="518">
        <f>BA10</f>
        <v>0</v>
      </c>
      <c r="BB19" s="518">
        <f>BB10</f>
        <v>0</v>
      </c>
      <c r="BC19" s="522">
        <f>SUM(BA19:BB19)</f>
        <v>0</v>
      </c>
      <c r="BJ19" s="11" t="s">
        <v>699</v>
      </c>
    </row>
    <row r="20" spans="2:62" ht="36.75" customHeight="1" thickBot="1">
      <c r="B20" s="2516">
        <f>BJ13</f>
        <v>45992</v>
      </c>
      <c r="C20" s="2517"/>
      <c r="D20" s="2518"/>
      <c r="E20" s="2557"/>
      <c r="F20" s="2539"/>
      <c r="G20" s="2540"/>
      <c r="H20" s="2541"/>
      <c r="I20" s="2503"/>
      <c r="J20" s="2504"/>
      <c r="K20" s="2375"/>
      <c r="L20" s="2376"/>
      <c r="M20" s="2376"/>
      <c r="N20" s="2376"/>
      <c r="O20" s="2377"/>
      <c r="P20" s="2"/>
      <c r="Q20" s="398"/>
      <c r="R20" s="2535"/>
      <c r="S20" s="2526"/>
      <c r="T20" s="2527"/>
      <c r="U20" s="2527"/>
      <c r="V20" s="2528"/>
      <c r="W20" s="2352"/>
      <c r="X20" s="2353"/>
      <c r="Y20" s="2350"/>
      <c r="Z20" s="2351"/>
      <c r="AA20" s="2615"/>
      <c r="AB20" s="5"/>
      <c r="AC20" s="5"/>
      <c r="AD20" s="861"/>
      <c r="AE20" s="861"/>
      <c r="AF20" s="861"/>
      <c r="AG20" s="861"/>
      <c r="AH20" s="2355"/>
      <c r="AI20" s="2394"/>
      <c r="AJ20" s="2395"/>
      <c r="AK20" s="2395"/>
      <c r="AL20" s="2395"/>
      <c r="AM20" s="2396"/>
      <c r="AN20" s="2352"/>
      <c r="AO20" s="2353"/>
      <c r="AP20" s="2375"/>
      <c r="AQ20" s="2376"/>
      <c r="AR20" s="2377"/>
      <c r="AS20" s="407"/>
      <c r="AT20" s="3"/>
      <c r="AU20" s="398"/>
      <c r="AW20" s="516"/>
      <c r="AX20" s="516"/>
      <c r="AY20" s="2358"/>
      <c r="AZ20" s="520" t="s">
        <v>684</v>
      </c>
      <c r="BA20" s="521">
        <f>SUM(BA18:BA19)</f>
        <v>0</v>
      </c>
      <c r="BB20" s="523">
        <f>SUM(BB18:BB19)</f>
        <v>0</v>
      </c>
      <c r="BC20" s="522">
        <f>SUM(BC18:BC19)</f>
        <v>0</v>
      </c>
      <c r="BJ20" s="11" t="s">
        <v>689</v>
      </c>
    </row>
    <row r="21" spans="2:62" ht="36.75" customHeight="1">
      <c r="B21" s="2516"/>
      <c r="C21" s="2517"/>
      <c r="D21" s="2518"/>
      <c r="E21" s="554"/>
      <c r="F21" s="555"/>
      <c r="G21" s="555"/>
      <c r="H21" s="556"/>
      <c r="I21" s="2503"/>
      <c r="J21" s="2504"/>
      <c r="K21" s="2375"/>
      <c r="L21" s="2376"/>
      <c r="M21" s="2376"/>
      <c r="N21" s="2376"/>
      <c r="O21" s="2377"/>
      <c r="P21" s="2"/>
      <c r="Q21" s="398"/>
      <c r="R21" s="2508" t="s">
        <v>686</v>
      </c>
      <c r="S21" s="2509"/>
      <c r="T21" s="2509"/>
      <c r="U21" s="2509"/>
      <c r="V21" s="2510"/>
      <c r="W21" s="2352"/>
      <c r="X21" s="2353"/>
      <c r="Y21" s="2350"/>
      <c r="Z21" s="2351"/>
      <c r="AA21" s="2615"/>
      <c r="AB21" s="5"/>
      <c r="AC21" s="5"/>
      <c r="AD21" s="861"/>
      <c r="AE21" s="861"/>
      <c r="AF21" s="861"/>
      <c r="AG21" s="861"/>
      <c r="AH21" s="2356"/>
      <c r="AI21" s="2397"/>
      <c r="AJ21" s="2398"/>
      <c r="AK21" s="2398"/>
      <c r="AL21" s="2398"/>
      <c r="AM21" s="2399"/>
      <c r="AN21" s="2352"/>
      <c r="AO21" s="2353"/>
      <c r="AP21" s="866"/>
      <c r="AQ21" s="866"/>
      <c r="AR21" s="866"/>
      <c r="AS21" s="407"/>
      <c r="AT21" s="3"/>
      <c r="AU21" s="398"/>
      <c r="AW21" s="516"/>
      <c r="AX21" s="516"/>
      <c r="AY21" s="2358"/>
      <c r="AZ21" s="524"/>
      <c r="BA21" s="525"/>
      <c r="BB21" s="526"/>
      <c r="BC21" s="527"/>
    </row>
    <row r="22" spans="2:62" ht="36.75" customHeight="1" thickBot="1">
      <c r="B22" s="2531" t="s">
        <v>83</v>
      </c>
      <c r="C22" s="2532"/>
      <c r="D22" s="2533"/>
      <c r="E22" s="557"/>
      <c r="F22" s="558"/>
      <c r="G22" s="558"/>
      <c r="H22" s="559"/>
      <c r="I22" s="2503"/>
      <c r="J22" s="2504"/>
      <c r="K22" s="2375"/>
      <c r="L22" s="2376"/>
      <c r="M22" s="2376"/>
      <c r="N22" s="2376"/>
      <c r="O22" s="2377"/>
      <c r="P22" s="2"/>
      <c r="Q22" s="398"/>
      <c r="R22" s="2580">
        <f>③料金!E46</f>
        <v>0</v>
      </c>
      <c r="S22" s="2581"/>
      <c r="T22" s="2581"/>
      <c r="U22" s="2581"/>
      <c r="V22" s="2582"/>
      <c r="W22" s="2352"/>
      <c r="X22" s="2353"/>
      <c r="Y22" s="2350"/>
      <c r="Z22" s="2351"/>
      <c r="AA22" s="2615"/>
      <c r="AB22" s="5"/>
      <c r="AC22" s="5"/>
      <c r="AD22" s="861"/>
      <c r="AE22" s="861"/>
      <c r="AF22" s="861"/>
      <c r="AG22" s="861"/>
      <c r="AH22" s="2329" t="s">
        <v>859</v>
      </c>
      <c r="AI22" s="2400">
        <f>③料金!L49</f>
        <v>0</v>
      </c>
      <c r="AJ22" s="2401"/>
      <c r="AK22" s="2401"/>
      <c r="AL22" s="2401"/>
      <c r="AM22" s="2402"/>
      <c r="AN22" s="2610"/>
      <c r="AO22" s="2611"/>
      <c r="AP22" s="2387"/>
      <c r="AQ22" s="2388"/>
      <c r="AR22" s="2389"/>
      <c r="AS22" s="407"/>
      <c r="AT22" s="3"/>
      <c r="AU22" s="398"/>
      <c r="AW22" s="516"/>
      <c r="AX22" s="516"/>
      <c r="AY22" s="2358"/>
      <c r="AZ22" s="524"/>
      <c r="BA22" s="525"/>
      <c r="BB22" s="526"/>
      <c r="BC22" s="527"/>
    </row>
    <row r="23" spans="2:62" ht="36.75" customHeight="1" thickTop="1">
      <c r="B23" s="2547">
        <f>BJ13</f>
        <v>45992</v>
      </c>
      <c r="C23" s="2548"/>
      <c r="D23" s="2549"/>
      <c r="E23" s="2572" t="s">
        <v>698</v>
      </c>
      <c r="F23" s="2574" t="s">
        <v>688</v>
      </c>
      <c r="G23" s="2575"/>
      <c r="H23" s="2576"/>
      <c r="I23" s="2503"/>
      <c r="J23" s="2504"/>
      <c r="K23" s="2375"/>
      <c r="L23" s="2376"/>
      <c r="M23" s="2376"/>
      <c r="N23" s="2376"/>
      <c r="O23" s="2377"/>
      <c r="P23" s="2"/>
      <c r="Q23" s="398"/>
      <c r="R23" s="2534" t="s">
        <v>121</v>
      </c>
      <c r="S23" s="2400">
        <f>③料金!L46</f>
        <v>0</v>
      </c>
      <c r="T23" s="2401"/>
      <c r="U23" s="2401"/>
      <c r="V23" s="2402"/>
      <c r="W23" s="2352"/>
      <c r="X23" s="2353"/>
      <c r="Y23" s="2350"/>
      <c r="Z23" s="2351"/>
      <c r="AA23" s="2615"/>
      <c r="AB23" s="5"/>
      <c r="AC23" s="5"/>
      <c r="AD23" s="861"/>
      <c r="AE23" s="861"/>
      <c r="AF23" s="861"/>
      <c r="AG23" s="861"/>
      <c r="AH23" s="2330"/>
      <c r="AI23" s="2403"/>
      <c r="AJ23" s="2404"/>
      <c r="AK23" s="2404"/>
      <c r="AL23" s="2404"/>
      <c r="AM23" s="2405"/>
      <c r="AN23" s="2371" t="s">
        <v>663</v>
      </c>
      <c r="AO23" s="2372"/>
      <c r="AP23" s="2372"/>
      <c r="AQ23" s="2372"/>
      <c r="AR23" s="2372"/>
      <c r="AS23" s="2372"/>
      <c r="AT23" s="2373"/>
      <c r="AU23" s="578"/>
      <c r="AW23" s="516"/>
      <c r="AX23" s="516"/>
      <c r="AY23" s="2358"/>
      <c r="AZ23" s="524"/>
      <c r="BA23" s="525"/>
      <c r="BB23" s="526"/>
      <c r="BC23" s="527"/>
    </row>
    <row r="24" spans="2:62" ht="36.75" customHeight="1">
      <c r="B24" s="2547"/>
      <c r="C24" s="2548"/>
      <c r="D24" s="2549"/>
      <c r="E24" s="2573"/>
      <c r="F24" s="2577"/>
      <c r="G24" s="2578"/>
      <c r="H24" s="2579"/>
      <c r="I24" s="2585"/>
      <c r="J24" s="2584"/>
      <c r="K24" s="2612"/>
      <c r="L24" s="2613"/>
      <c r="M24" s="2613"/>
      <c r="N24" s="2613"/>
      <c r="O24" s="2614"/>
      <c r="P24" s="399"/>
      <c r="Q24" s="403"/>
      <c r="R24" s="2557"/>
      <c r="S24" s="2406"/>
      <c r="T24" s="2407"/>
      <c r="U24" s="2407"/>
      <c r="V24" s="2408"/>
      <c r="W24" s="2514">
        <v>0.6875</v>
      </c>
      <c r="X24" s="2515"/>
      <c r="Y24" s="81" t="s">
        <v>629</v>
      </c>
      <c r="Z24" s="82"/>
      <c r="AA24" s="82"/>
      <c r="AB24" s="402"/>
      <c r="AC24" s="405"/>
      <c r="AD24" s="560"/>
      <c r="AE24" s="560"/>
      <c r="AF24" s="560"/>
      <c r="AG24" s="560"/>
      <c r="AH24" s="2331"/>
      <c r="AI24" s="2406"/>
      <c r="AJ24" s="2407"/>
      <c r="AK24" s="2407"/>
      <c r="AL24" s="2407"/>
      <c r="AM24" s="2408"/>
      <c r="AN24" s="2327"/>
      <c r="AO24" s="2328"/>
      <c r="AP24" s="561" t="s">
        <v>46</v>
      </c>
      <c r="AQ24" s="2374"/>
      <c r="AR24" s="2374"/>
      <c r="AS24" s="624"/>
      <c r="AT24" s="625"/>
      <c r="AU24" s="579"/>
      <c r="AW24" s="516"/>
      <c r="AX24" s="516"/>
      <c r="AY24" s="528" t="s">
        <v>693</v>
      </c>
      <c r="AZ24" s="524"/>
      <c r="BA24" s="525"/>
      <c r="BB24" s="526"/>
      <c r="BC24" s="527"/>
    </row>
    <row r="25" spans="2:62" ht="36.75" customHeight="1">
      <c r="B25" s="2531" t="s">
        <v>84</v>
      </c>
      <c r="C25" s="2532"/>
      <c r="D25" s="2533"/>
      <c r="E25" s="562"/>
      <c r="F25" s="856"/>
      <c r="G25" s="856"/>
      <c r="H25" s="563"/>
      <c r="I25" s="2603" t="s">
        <v>86</v>
      </c>
      <c r="J25" s="500"/>
      <c r="K25" s="2600"/>
      <c r="L25" s="2601"/>
      <c r="M25" s="2601"/>
      <c r="N25" s="2601"/>
      <c r="O25" s="2602"/>
      <c r="P25" s="400"/>
      <c r="Q25" s="398"/>
      <c r="R25" s="652" t="s">
        <v>698</v>
      </c>
      <c r="S25" s="2586" t="s">
        <v>687</v>
      </c>
      <c r="T25" s="2586"/>
      <c r="U25" s="2586"/>
      <c r="V25" s="2587"/>
      <c r="W25" s="2603" t="s">
        <v>86</v>
      </c>
      <c r="X25" s="511"/>
      <c r="Y25" s="2616"/>
      <c r="Z25" s="2617"/>
      <c r="AA25" s="2618"/>
      <c r="AB25" s="5"/>
      <c r="AC25" s="5"/>
      <c r="AD25" s="861"/>
      <c r="AE25" s="861"/>
      <c r="AF25" s="861"/>
      <c r="AG25" s="861"/>
      <c r="AH25" s="652" t="s">
        <v>698</v>
      </c>
      <c r="AI25" s="2365" t="s">
        <v>688</v>
      </c>
      <c r="AJ25" s="2366"/>
      <c r="AK25" s="2366"/>
      <c r="AL25" s="2366"/>
      <c r="AM25" s="2367"/>
      <c r="AN25" s="2344" t="s">
        <v>858</v>
      </c>
      <c r="AO25" s="512"/>
      <c r="AP25" s="2597"/>
      <c r="AQ25" s="2598"/>
      <c r="AR25" s="2599"/>
      <c r="AS25" s="80"/>
      <c r="AT25" s="3"/>
      <c r="AU25" s="398"/>
      <c r="AW25" s="516"/>
      <c r="AX25" s="516"/>
      <c r="AY25" s="528"/>
      <c r="AZ25" s="524"/>
      <c r="BA25" s="525"/>
      <c r="BB25" s="526"/>
      <c r="BC25" s="527"/>
    </row>
    <row r="26" spans="2:62" ht="36.75" customHeight="1" thickBot="1">
      <c r="B26" s="867" t="s">
        <v>304</v>
      </c>
      <c r="C26" s="1066">
        <f>BJ13</f>
        <v>45992</v>
      </c>
      <c r="D26" s="868" t="s">
        <v>85</v>
      </c>
      <c r="E26" s="566"/>
      <c r="F26" s="567"/>
      <c r="G26" s="567"/>
      <c r="H26" s="568"/>
      <c r="I26" s="2604"/>
      <c r="J26" s="501"/>
      <c r="K26" s="2511"/>
      <c r="L26" s="2512"/>
      <c r="M26" s="2512"/>
      <c r="N26" s="2512"/>
      <c r="O26" s="2513"/>
      <c r="P26" s="401"/>
      <c r="Q26" s="4"/>
      <c r="R26" s="654" t="s">
        <v>698</v>
      </c>
      <c r="S26" s="2588" t="s">
        <v>688</v>
      </c>
      <c r="T26" s="2589"/>
      <c r="U26" s="2589"/>
      <c r="V26" s="2590"/>
      <c r="W26" s="2604"/>
      <c r="X26" s="501"/>
      <c r="Y26" s="2591"/>
      <c r="Z26" s="2592"/>
      <c r="AA26" s="2593"/>
      <c r="AB26" s="504"/>
      <c r="AC26" s="4"/>
      <c r="AD26" s="570"/>
      <c r="AE26" s="570"/>
      <c r="AF26" s="570"/>
      <c r="AG26" s="570"/>
      <c r="AH26" s="653" t="s">
        <v>698</v>
      </c>
      <c r="AI26" s="2368" t="s">
        <v>690</v>
      </c>
      <c r="AJ26" s="2369"/>
      <c r="AK26" s="2369"/>
      <c r="AL26" s="2369"/>
      <c r="AM26" s="2370"/>
      <c r="AN26" s="2345"/>
      <c r="AO26" s="869"/>
      <c r="AP26" s="2594"/>
      <c r="AQ26" s="2595"/>
      <c r="AR26" s="2596"/>
      <c r="AS26" s="870"/>
      <c r="AT26" s="871"/>
      <c r="AU26" s="398"/>
      <c r="AW26" s="516"/>
      <c r="AX26" s="516"/>
      <c r="AY26" s="528"/>
      <c r="AZ26" s="529"/>
      <c r="BA26" s="525"/>
      <c r="BB26" s="526"/>
      <c r="BC26" s="527"/>
    </row>
    <row r="27" spans="2:62" ht="36.75" customHeight="1" thickBot="1">
      <c r="B27" s="2497" t="s">
        <v>721</v>
      </c>
      <c r="C27" s="2498"/>
      <c r="D27" s="2499"/>
      <c r="E27" s="573"/>
      <c r="F27" s="863" t="s">
        <v>19</v>
      </c>
      <c r="G27" s="860"/>
      <c r="H27" s="864" t="s">
        <v>20</v>
      </c>
      <c r="I27" s="2503"/>
      <c r="J27" s="2504"/>
      <c r="K27" s="2619" t="s">
        <v>703</v>
      </c>
      <c r="L27" s="2620"/>
      <c r="M27" s="2620"/>
      <c r="N27" s="2620"/>
      <c r="O27" s="2621"/>
      <c r="P27" s="2"/>
      <c r="Q27" s="398"/>
      <c r="R27" s="2424"/>
      <c r="S27" s="2425"/>
      <c r="T27" s="551" t="s">
        <v>19</v>
      </c>
      <c r="U27" s="575"/>
      <c r="V27" s="552" t="s">
        <v>20</v>
      </c>
      <c r="W27" s="2352"/>
      <c r="X27" s="2353"/>
      <c r="Y27" s="2350"/>
      <c r="Z27" s="2351"/>
      <c r="AA27" s="2615"/>
      <c r="AB27" s="5"/>
      <c r="AC27" s="5"/>
      <c r="AD27" s="861"/>
      <c r="AE27" s="861"/>
      <c r="AF27" s="861"/>
      <c r="AG27" s="861"/>
      <c r="AH27" s="2424"/>
      <c r="AI27" s="2425"/>
      <c r="AJ27" s="551" t="s">
        <v>19</v>
      </c>
      <c r="AK27" s="2425"/>
      <c r="AL27" s="2425"/>
      <c r="AM27" s="552" t="s">
        <v>20</v>
      </c>
      <c r="AN27" s="2352"/>
      <c r="AO27" s="2353"/>
      <c r="AP27" s="2375"/>
      <c r="AQ27" s="2376"/>
      <c r="AR27" s="2377"/>
      <c r="AS27" s="407"/>
      <c r="AT27" s="3"/>
      <c r="AU27" s="398"/>
      <c r="AV27" s="2359">
        <f>AV18</f>
        <v>0</v>
      </c>
      <c r="AW27" s="2360"/>
      <c r="AX27" s="2361"/>
      <c r="AY27" s="2357">
        <f>AY18</f>
        <v>0</v>
      </c>
      <c r="AZ27" s="517" t="s">
        <v>691</v>
      </c>
      <c r="BA27" s="518">
        <f>BA18</f>
        <v>0</v>
      </c>
      <c r="BB27" s="518">
        <f>BB18</f>
        <v>0</v>
      </c>
      <c r="BC27" s="519">
        <f>SUM(BA27:BB27)</f>
        <v>0</v>
      </c>
    </row>
    <row r="28" spans="2:62" ht="36.75" customHeight="1">
      <c r="B28" s="2500"/>
      <c r="C28" s="2501"/>
      <c r="D28" s="2502"/>
      <c r="E28" s="2534" t="s">
        <v>739</v>
      </c>
      <c r="F28" s="2536">
        <f>③料金!L51</f>
        <v>0</v>
      </c>
      <c r="G28" s="2537"/>
      <c r="H28" s="2538"/>
      <c r="I28" s="2503"/>
      <c r="J28" s="2504"/>
      <c r="K28" s="2375"/>
      <c r="L28" s="2376"/>
      <c r="M28" s="2376"/>
      <c r="N28" s="2376"/>
      <c r="O28" s="2377"/>
      <c r="P28" s="2"/>
      <c r="Q28" s="398"/>
      <c r="R28" s="2534" t="s">
        <v>739</v>
      </c>
      <c r="S28" s="2391">
        <f>③料金!L53</f>
        <v>0</v>
      </c>
      <c r="T28" s="2392"/>
      <c r="U28" s="2392"/>
      <c r="V28" s="2393"/>
      <c r="W28" s="2352"/>
      <c r="X28" s="2353"/>
      <c r="Y28" s="865"/>
      <c r="Z28" s="865"/>
      <c r="AA28" s="865"/>
      <c r="AB28" s="5"/>
      <c r="AC28" s="5"/>
      <c r="AD28" s="861"/>
      <c r="AE28" s="861"/>
      <c r="AF28" s="861"/>
      <c r="AG28" s="861"/>
      <c r="AH28" s="2354" t="s">
        <v>739</v>
      </c>
      <c r="AI28" s="2391">
        <f>③料金!L56</f>
        <v>0</v>
      </c>
      <c r="AJ28" s="2392"/>
      <c r="AK28" s="2392"/>
      <c r="AL28" s="2392"/>
      <c r="AM28" s="2393"/>
      <c r="AN28" s="2352"/>
      <c r="AO28" s="2353"/>
      <c r="AP28" s="2375"/>
      <c r="AQ28" s="2376"/>
      <c r="AR28" s="2377"/>
      <c r="AS28" s="407"/>
      <c r="AT28" s="3"/>
      <c r="AU28" s="398"/>
      <c r="AV28" s="2362"/>
      <c r="AW28" s="2363"/>
      <c r="AX28" s="2364"/>
      <c r="AY28" s="2358"/>
      <c r="AZ28" s="520" t="s">
        <v>692</v>
      </c>
      <c r="BA28" s="518">
        <f>BA19</f>
        <v>0</v>
      </c>
      <c r="BB28" s="518">
        <f>BB19</f>
        <v>0</v>
      </c>
      <c r="BC28" s="522">
        <f>SUM(BA28:BB28)</f>
        <v>0</v>
      </c>
      <c r="BJ28" s="11" t="s">
        <v>431</v>
      </c>
    </row>
    <row r="29" spans="2:62" ht="36.75" customHeight="1" thickBot="1">
      <c r="B29" s="2516">
        <f>BJ14</f>
        <v>45993</v>
      </c>
      <c r="C29" s="2517"/>
      <c r="D29" s="2518"/>
      <c r="E29" s="2557"/>
      <c r="F29" s="2539"/>
      <c r="G29" s="2540"/>
      <c r="H29" s="2541"/>
      <c r="I29" s="2503"/>
      <c r="J29" s="2504"/>
      <c r="K29" s="2375"/>
      <c r="L29" s="2376"/>
      <c r="M29" s="2376"/>
      <c r="N29" s="2376"/>
      <c r="O29" s="2377"/>
      <c r="P29" s="2"/>
      <c r="Q29" s="398"/>
      <c r="R29" s="2535"/>
      <c r="S29" s="2526"/>
      <c r="T29" s="2527"/>
      <c r="U29" s="2527"/>
      <c r="V29" s="2528"/>
      <c r="W29" s="2352"/>
      <c r="X29" s="2353"/>
      <c r="Y29" s="2350"/>
      <c r="Z29" s="2351"/>
      <c r="AA29" s="2615"/>
      <c r="AB29" s="5"/>
      <c r="AC29" s="5"/>
      <c r="AD29" s="861"/>
      <c r="AE29" s="861"/>
      <c r="AF29" s="861"/>
      <c r="AG29" s="861"/>
      <c r="AH29" s="2355"/>
      <c r="AI29" s="2394"/>
      <c r="AJ29" s="2395"/>
      <c r="AK29" s="2395"/>
      <c r="AL29" s="2395"/>
      <c r="AM29" s="2396"/>
      <c r="AN29" s="2352"/>
      <c r="AO29" s="2353"/>
      <c r="AP29" s="2375"/>
      <c r="AQ29" s="2376"/>
      <c r="AR29" s="2377"/>
      <c r="AS29" s="407"/>
      <c r="AT29" s="3"/>
      <c r="AU29" s="398"/>
      <c r="AW29" s="516"/>
      <c r="AX29" s="516"/>
      <c r="AY29" s="2358"/>
      <c r="AZ29" s="520" t="s">
        <v>684</v>
      </c>
      <c r="BA29" s="521">
        <f>SUM(BA27:BA28)</f>
        <v>0</v>
      </c>
      <c r="BB29" s="523">
        <f>SUM(BB27:BB28)</f>
        <v>0</v>
      </c>
      <c r="BC29" s="522">
        <f>SUM(BC27:BC28)</f>
        <v>0</v>
      </c>
      <c r="BJ29" s="11" t="s">
        <v>599</v>
      </c>
    </row>
    <row r="30" spans="2:62" ht="36.75" customHeight="1">
      <c r="B30" s="2516"/>
      <c r="C30" s="2517"/>
      <c r="D30" s="2518"/>
      <c r="E30" s="554"/>
      <c r="F30" s="555"/>
      <c r="G30" s="555"/>
      <c r="H30" s="556"/>
      <c r="I30" s="2503"/>
      <c r="J30" s="2504"/>
      <c r="K30" s="2375"/>
      <c r="L30" s="2376"/>
      <c r="M30" s="2376"/>
      <c r="N30" s="2376"/>
      <c r="O30" s="2377"/>
      <c r="P30" s="2"/>
      <c r="Q30" s="398"/>
      <c r="R30" s="2508" t="s">
        <v>686</v>
      </c>
      <c r="S30" s="2509"/>
      <c r="T30" s="2509"/>
      <c r="U30" s="2509"/>
      <c r="V30" s="2510"/>
      <c r="W30" s="2352"/>
      <c r="X30" s="2353"/>
      <c r="Y30" s="2350"/>
      <c r="Z30" s="2351"/>
      <c r="AA30" s="2615"/>
      <c r="AB30" s="5"/>
      <c r="AC30" s="5"/>
      <c r="AD30" s="861"/>
      <c r="AE30" s="861"/>
      <c r="AF30" s="861"/>
      <c r="AG30" s="861"/>
      <c r="AH30" s="2356"/>
      <c r="AI30" s="2397"/>
      <c r="AJ30" s="2398"/>
      <c r="AK30" s="2398"/>
      <c r="AL30" s="2398"/>
      <c r="AM30" s="2399"/>
      <c r="AN30" s="2352"/>
      <c r="AO30" s="2353"/>
      <c r="AP30" s="866"/>
      <c r="AQ30" s="866"/>
      <c r="AR30" s="866"/>
      <c r="AS30" s="407"/>
      <c r="AT30" s="3"/>
      <c r="AU30" s="398"/>
      <c r="AW30" s="516"/>
      <c r="AX30" s="516"/>
      <c r="AY30" s="2358"/>
      <c r="AZ30" s="524"/>
      <c r="BA30" s="525"/>
      <c r="BB30" s="526"/>
      <c r="BC30" s="527"/>
    </row>
    <row r="31" spans="2:62" ht="36.75" customHeight="1" thickBot="1">
      <c r="B31" s="2531" t="s">
        <v>83</v>
      </c>
      <c r="C31" s="2532"/>
      <c r="D31" s="2533"/>
      <c r="E31" s="557"/>
      <c r="F31" s="558"/>
      <c r="G31" s="558"/>
      <c r="H31" s="559"/>
      <c r="I31" s="2503"/>
      <c r="J31" s="2504"/>
      <c r="K31" s="2375"/>
      <c r="L31" s="2376"/>
      <c r="M31" s="2376"/>
      <c r="N31" s="2376"/>
      <c r="O31" s="2377"/>
      <c r="P31" s="2"/>
      <c r="Q31" s="398"/>
      <c r="R31" s="2580">
        <f>③料金!E54</f>
        <v>0</v>
      </c>
      <c r="S31" s="2581"/>
      <c r="T31" s="2581"/>
      <c r="U31" s="2581"/>
      <c r="V31" s="2582"/>
      <c r="W31" s="2352"/>
      <c r="X31" s="2353"/>
      <c r="Y31" s="2350"/>
      <c r="Z31" s="2351"/>
      <c r="AA31" s="2615"/>
      <c r="AB31" s="5"/>
      <c r="AC31" s="5"/>
      <c r="AD31" s="861"/>
      <c r="AE31" s="861"/>
      <c r="AF31" s="861"/>
      <c r="AG31" s="861"/>
      <c r="AH31" s="2329" t="s">
        <v>859</v>
      </c>
      <c r="AI31" s="2400">
        <f>③料金!L57</f>
        <v>0</v>
      </c>
      <c r="AJ31" s="2401"/>
      <c r="AK31" s="2401"/>
      <c r="AL31" s="2401"/>
      <c r="AM31" s="2402"/>
      <c r="AN31" s="2610"/>
      <c r="AO31" s="2611"/>
      <c r="AP31" s="2387"/>
      <c r="AQ31" s="2388"/>
      <c r="AR31" s="2389"/>
      <c r="AS31" s="407"/>
      <c r="AT31" s="3"/>
      <c r="AU31" s="398"/>
      <c r="AW31" s="516"/>
      <c r="AX31" s="516"/>
      <c r="AY31" s="2358"/>
      <c r="AZ31" s="524"/>
      <c r="BA31" s="525"/>
      <c r="BB31" s="526"/>
      <c r="BC31" s="527"/>
    </row>
    <row r="32" spans="2:62" ht="36.75" customHeight="1" thickTop="1">
      <c r="B32" s="2547">
        <f>BJ14</f>
        <v>45993</v>
      </c>
      <c r="C32" s="2548"/>
      <c r="D32" s="2549"/>
      <c r="E32" s="2572" t="s">
        <v>698</v>
      </c>
      <c r="F32" s="2574" t="s">
        <v>688</v>
      </c>
      <c r="G32" s="2575"/>
      <c r="H32" s="2576"/>
      <c r="I32" s="2503"/>
      <c r="J32" s="2504"/>
      <c r="K32" s="2375"/>
      <c r="L32" s="2376"/>
      <c r="M32" s="2376"/>
      <c r="N32" s="2376"/>
      <c r="O32" s="2377"/>
      <c r="P32" s="2"/>
      <c r="Q32" s="398"/>
      <c r="R32" s="2534" t="s">
        <v>121</v>
      </c>
      <c r="S32" s="2400">
        <f>③料金!L54</f>
        <v>0</v>
      </c>
      <c r="T32" s="2401"/>
      <c r="U32" s="2401"/>
      <c r="V32" s="2402"/>
      <c r="W32" s="2352"/>
      <c r="X32" s="2353"/>
      <c r="Y32" s="2350"/>
      <c r="Z32" s="2351"/>
      <c r="AA32" s="2615"/>
      <c r="AB32" s="5"/>
      <c r="AC32" s="5"/>
      <c r="AD32" s="861"/>
      <c r="AE32" s="861"/>
      <c r="AF32" s="861"/>
      <c r="AG32" s="861"/>
      <c r="AH32" s="2330"/>
      <c r="AI32" s="2403"/>
      <c r="AJ32" s="2404"/>
      <c r="AK32" s="2404"/>
      <c r="AL32" s="2404"/>
      <c r="AM32" s="2405"/>
      <c r="AN32" s="2371" t="s">
        <v>663</v>
      </c>
      <c r="AO32" s="2372"/>
      <c r="AP32" s="2372"/>
      <c r="AQ32" s="2372"/>
      <c r="AR32" s="2372"/>
      <c r="AS32" s="2372"/>
      <c r="AT32" s="2373"/>
      <c r="AU32" s="578"/>
      <c r="AW32" s="516"/>
      <c r="AX32" s="516"/>
      <c r="AY32" s="2358"/>
      <c r="AZ32" s="524"/>
      <c r="BA32" s="525"/>
      <c r="BB32" s="526"/>
      <c r="BC32" s="527"/>
    </row>
    <row r="33" spans="2:62" ht="36.75" customHeight="1">
      <c r="B33" s="2547"/>
      <c r="C33" s="2548"/>
      <c r="D33" s="2549"/>
      <c r="E33" s="2573"/>
      <c r="F33" s="2577"/>
      <c r="G33" s="2578"/>
      <c r="H33" s="2579"/>
      <c r="I33" s="2585"/>
      <c r="J33" s="2584"/>
      <c r="K33" s="2612"/>
      <c r="L33" s="2613"/>
      <c r="M33" s="2613"/>
      <c r="N33" s="2613"/>
      <c r="O33" s="2614"/>
      <c r="P33" s="399"/>
      <c r="Q33" s="403"/>
      <c r="R33" s="2557"/>
      <c r="S33" s="2406"/>
      <c r="T33" s="2407"/>
      <c r="U33" s="2407"/>
      <c r="V33" s="2408"/>
      <c r="W33" s="2514">
        <v>0.6875</v>
      </c>
      <c r="X33" s="2515"/>
      <c r="Y33" s="81" t="s">
        <v>629</v>
      </c>
      <c r="Z33" s="82"/>
      <c r="AA33" s="82"/>
      <c r="AB33" s="402"/>
      <c r="AC33" s="405"/>
      <c r="AD33" s="560"/>
      <c r="AE33" s="560"/>
      <c r="AF33" s="560"/>
      <c r="AG33" s="560"/>
      <c r="AH33" s="2331"/>
      <c r="AI33" s="2406"/>
      <c r="AJ33" s="2407"/>
      <c r="AK33" s="2407"/>
      <c r="AL33" s="2407"/>
      <c r="AM33" s="2408"/>
      <c r="AN33" s="2327"/>
      <c r="AO33" s="2328"/>
      <c r="AP33" s="561" t="s">
        <v>46</v>
      </c>
      <c r="AQ33" s="2374"/>
      <c r="AR33" s="2374"/>
      <c r="AS33" s="624"/>
      <c r="AT33" s="625"/>
      <c r="AU33" s="579"/>
      <c r="AW33" s="516"/>
      <c r="AX33" s="516"/>
      <c r="AY33" s="528" t="s">
        <v>693</v>
      </c>
      <c r="AZ33" s="524"/>
      <c r="BA33" s="525"/>
      <c r="BB33" s="526"/>
      <c r="BC33" s="527"/>
    </row>
    <row r="34" spans="2:62" ht="36.75" customHeight="1">
      <c r="B34" s="2531" t="s">
        <v>84</v>
      </c>
      <c r="C34" s="2532"/>
      <c r="D34" s="2533"/>
      <c r="E34" s="562"/>
      <c r="F34" s="856"/>
      <c r="G34" s="856"/>
      <c r="H34" s="563"/>
      <c r="I34" s="2603" t="s">
        <v>86</v>
      </c>
      <c r="J34" s="500"/>
      <c r="K34" s="2600"/>
      <c r="L34" s="2601"/>
      <c r="M34" s="2601"/>
      <c r="N34" s="2601"/>
      <c r="O34" s="2602"/>
      <c r="P34" s="400"/>
      <c r="Q34" s="398"/>
      <c r="R34" s="652" t="s">
        <v>698</v>
      </c>
      <c r="S34" s="2586" t="s">
        <v>687</v>
      </c>
      <c r="T34" s="2586"/>
      <c r="U34" s="2586"/>
      <c r="V34" s="2587"/>
      <c r="W34" s="2603" t="s">
        <v>86</v>
      </c>
      <c r="X34" s="511"/>
      <c r="Y34" s="2616"/>
      <c r="Z34" s="2617"/>
      <c r="AA34" s="2618"/>
      <c r="AB34" s="5"/>
      <c r="AC34" s="5"/>
      <c r="AD34" s="861"/>
      <c r="AE34" s="861"/>
      <c r="AF34" s="861"/>
      <c r="AG34" s="861"/>
      <c r="AH34" s="652" t="s">
        <v>698</v>
      </c>
      <c r="AI34" s="2365" t="s">
        <v>688</v>
      </c>
      <c r="AJ34" s="2366"/>
      <c r="AK34" s="2366"/>
      <c r="AL34" s="2366"/>
      <c r="AM34" s="2367"/>
      <c r="AN34" s="2344" t="s">
        <v>858</v>
      </c>
      <c r="AO34" s="512"/>
      <c r="AP34" s="2597"/>
      <c r="AQ34" s="2598"/>
      <c r="AR34" s="2599"/>
      <c r="AS34" s="80"/>
      <c r="AT34" s="3"/>
      <c r="AU34" s="398"/>
      <c r="AW34" s="516"/>
      <c r="AX34" s="516"/>
      <c r="AY34" s="528"/>
      <c r="AZ34" s="524"/>
      <c r="BA34" s="525"/>
      <c r="BB34" s="526"/>
      <c r="BC34" s="527"/>
    </row>
    <row r="35" spans="2:62" ht="36.75" customHeight="1" thickBot="1">
      <c r="B35" s="505" t="s">
        <v>304</v>
      </c>
      <c r="C35" s="1067">
        <f>BJ14</f>
        <v>45993</v>
      </c>
      <c r="D35" s="506" t="s">
        <v>85</v>
      </c>
      <c r="E35" s="562"/>
      <c r="F35" s="856"/>
      <c r="G35" s="856"/>
      <c r="H35" s="563"/>
      <c r="I35" s="2637"/>
      <c r="J35" s="511"/>
      <c r="K35" s="2622"/>
      <c r="L35" s="2623"/>
      <c r="M35" s="2623"/>
      <c r="N35" s="2623"/>
      <c r="O35" s="2624"/>
      <c r="P35" s="2"/>
      <c r="Q35" s="5"/>
      <c r="R35" s="872" t="s">
        <v>698</v>
      </c>
      <c r="S35" s="2625" t="s">
        <v>688</v>
      </c>
      <c r="T35" s="2626"/>
      <c r="U35" s="2626"/>
      <c r="V35" s="2627"/>
      <c r="W35" s="2637"/>
      <c r="X35" s="511"/>
      <c r="Y35" s="2628"/>
      <c r="Z35" s="2629"/>
      <c r="AA35" s="2630"/>
      <c r="AB35" s="873"/>
      <c r="AC35" s="5"/>
      <c r="AD35" s="861"/>
      <c r="AE35" s="861"/>
      <c r="AF35" s="861"/>
      <c r="AG35" s="861"/>
      <c r="AH35" s="874" t="s">
        <v>698</v>
      </c>
      <c r="AI35" s="2631" t="s">
        <v>690</v>
      </c>
      <c r="AJ35" s="2632"/>
      <c r="AK35" s="2632"/>
      <c r="AL35" s="2632"/>
      <c r="AM35" s="2633"/>
      <c r="AN35" s="2638"/>
      <c r="AO35" s="512"/>
      <c r="AP35" s="2634"/>
      <c r="AQ35" s="2635"/>
      <c r="AR35" s="2636"/>
      <c r="AS35" s="875"/>
      <c r="AT35" s="3"/>
      <c r="AU35" s="398"/>
      <c r="AW35" s="516"/>
      <c r="AX35" s="516"/>
      <c r="AY35" s="528"/>
      <c r="AZ35" s="529"/>
      <c r="BA35" s="525"/>
      <c r="BB35" s="526"/>
      <c r="BC35" s="527"/>
    </row>
    <row r="36" spans="2:62" ht="36.75" customHeight="1" thickBot="1">
      <c r="B36" s="2497" t="s">
        <v>796</v>
      </c>
      <c r="C36" s="2498"/>
      <c r="D36" s="2499"/>
      <c r="E36" s="876"/>
      <c r="F36" s="877" t="s">
        <v>19</v>
      </c>
      <c r="G36" s="878"/>
      <c r="H36" s="879" t="s">
        <v>20</v>
      </c>
      <c r="I36" s="2570"/>
      <c r="J36" s="2571"/>
      <c r="K36" s="2567" t="s">
        <v>703</v>
      </c>
      <c r="L36" s="2568"/>
      <c r="M36" s="2568"/>
      <c r="N36" s="2568"/>
      <c r="O36" s="2569"/>
      <c r="P36" s="880"/>
      <c r="Q36" s="881"/>
      <c r="R36" s="2409"/>
      <c r="S36" s="2410"/>
      <c r="T36" s="882" t="s">
        <v>19</v>
      </c>
      <c r="U36" s="883"/>
      <c r="V36" s="884" t="s">
        <v>20</v>
      </c>
      <c r="W36" s="2522"/>
      <c r="X36" s="2523"/>
      <c r="Y36" s="2505"/>
      <c r="Z36" s="2506"/>
      <c r="AA36" s="2507"/>
      <c r="AB36" s="885"/>
      <c r="AC36" s="885"/>
      <c r="AD36" s="574"/>
      <c r="AE36" s="574"/>
      <c r="AF36" s="574"/>
      <c r="AG36" s="574"/>
      <c r="AH36" s="2409"/>
      <c r="AI36" s="2410"/>
      <c r="AJ36" s="882" t="s">
        <v>19</v>
      </c>
      <c r="AK36" s="2410"/>
      <c r="AL36" s="2410"/>
      <c r="AM36" s="884" t="s">
        <v>20</v>
      </c>
      <c r="AN36" s="2522"/>
      <c r="AO36" s="2523"/>
      <c r="AP36" s="2607"/>
      <c r="AQ36" s="2608"/>
      <c r="AR36" s="2609"/>
      <c r="AS36" s="886"/>
      <c r="AT36" s="887"/>
      <c r="AU36" s="398"/>
      <c r="AV36" s="2359">
        <f>AV27</f>
        <v>0</v>
      </c>
      <c r="AW36" s="2360"/>
      <c r="AX36" s="2361"/>
      <c r="AY36" s="2357">
        <f>AY27</f>
        <v>0</v>
      </c>
      <c r="AZ36" s="517" t="s">
        <v>691</v>
      </c>
      <c r="BA36" s="518">
        <f>BA27</f>
        <v>0</v>
      </c>
      <c r="BB36" s="518">
        <f>BB27</f>
        <v>0</v>
      </c>
      <c r="BC36" s="519">
        <f>SUM(BA36:BB36)</f>
        <v>0</v>
      </c>
    </row>
    <row r="37" spans="2:62" ht="36.75" customHeight="1">
      <c r="B37" s="2500"/>
      <c r="C37" s="2501"/>
      <c r="D37" s="2502"/>
      <c r="E37" s="2534" t="s">
        <v>739</v>
      </c>
      <c r="F37" s="2536">
        <f>③料金!L59</f>
        <v>0</v>
      </c>
      <c r="G37" s="2537"/>
      <c r="H37" s="2538"/>
      <c r="I37" s="2503"/>
      <c r="J37" s="2504"/>
      <c r="K37" s="2375"/>
      <c r="L37" s="2376"/>
      <c r="M37" s="2376"/>
      <c r="N37" s="2376"/>
      <c r="O37" s="2377"/>
      <c r="P37" s="2"/>
      <c r="Q37" s="398"/>
      <c r="R37" s="2534" t="s">
        <v>739</v>
      </c>
      <c r="S37" s="2391">
        <f>③料金!L61</f>
        <v>0</v>
      </c>
      <c r="T37" s="2392"/>
      <c r="U37" s="2392"/>
      <c r="V37" s="2393"/>
      <c r="W37" s="2352"/>
      <c r="X37" s="2353"/>
      <c r="Y37" s="865"/>
      <c r="Z37" s="865"/>
      <c r="AA37" s="865"/>
      <c r="AB37" s="5"/>
      <c r="AC37" s="5"/>
      <c r="AD37" s="861"/>
      <c r="AE37" s="861"/>
      <c r="AF37" s="861"/>
      <c r="AG37" s="861"/>
      <c r="AH37" s="2354" t="s">
        <v>739</v>
      </c>
      <c r="AI37" s="2391">
        <f>③料金!L64</f>
        <v>0</v>
      </c>
      <c r="AJ37" s="2392"/>
      <c r="AK37" s="2392"/>
      <c r="AL37" s="2392"/>
      <c r="AM37" s="2393"/>
      <c r="AN37" s="2352"/>
      <c r="AO37" s="2353"/>
      <c r="AP37" s="2375"/>
      <c r="AQ37" s="2376"/>
      <c r="AR37" s="2377"/>
      <c r="AS37" s="407"/>
      <c r="AT37" s="3"/>
      <c r="AU37" s="398"/>
      <c r="AV37" s="2362"/>
      <c r="AW37" s="2363"/>
      <c r="AX37" s="2364"/>
      <c r="AY37" s="2358"/>
      <c r="AZ37" s="520" t="s">
        <v>692</v>
      </c>
      <c r="BA37" s="518">
        <f>BA28</f>
        <v>0</v>
      </c>
      <c r="BB37" s="518">
        <f>BB28</f>
        <v>0</v>
      </c>
      <c r="BC37" s="522">
        <f>SUM(BA37:BB37)</f>
        <v>0</v>
      </c>
      <c r="BJ37" s="11" t="s">
        <v>431</v>
      </c>
    </row>
    <row r="38" spans="2:62" ht="36.75" customHeight="1" thickBot="1">
      <c r="B38" s="2516">
        <f>BJ15</f>
        <v>45994</v>
      </c>
      <c r="C38" s="2517"/>
      <c r="D38" s="2518"/>
      <c r="E38" s="2557"/>
      <c r="F38" s="2539"/>
      <c r="G38" s="2540"/>
      <c r="H38" s="2541"/>
      <c r="I38" s="2503"/>
      <c r="J38" s="2504"/>
      <c r="K38" s="2375"/>
      <c r="L38" s="2376"/>
      <c r="M38" s="2376"/>
      <c r="N38" s="2376"/>
      <c r="O38" s="2377"/>
      <c r="P38" s="2"/>
      <c r="Q38" s="398"/>
      <c r="R38" s="2535"/>
      <c r="S38" s="2526"/>
      <c r="T38" s="2527"/>
      <c r="U38" s="2527"/>
      <c r="V38" s="2528"/>
      <c r="W38" s="2352"/>
      <c r="X38" s="2353"/>
      <c r="Y38" s="2350"/>
      <c r="Z38" s="2351"/>
      <c r="AA38" s="2615"/>
      <c r="AB38" s="5"/>
      <c r="AC38" s="5"/>
      <c r="AD38" s="861"/>
      <c r="AE38" s="861"/>
      <c r="AF38" s="861"/>
      <c r="AG38" s="861"/>
      <c r="AH38" s="2355"/>
      <c r="AI38" s="2394"/>
      <c r="AJ38" s="2395"/>
      <c r="AK38" s="2395"/>
      <c r="AL38" s="2395"/>
      <c r="AM38" s="2396"/>
      <c r="AN38" s="2352"/>
      <c r="AO38" s="2353"/>
      <c r="AP38" s="2375"/>
      <c r="AQ38" s="2376"/>
      <c r="AR38" s="2377"/>
      <c r="AS38" s="407"/>
      <c r="AT38" s="3"/>
      <c r="AU38" s="398"/>
      <c r="AW38" s="516"/>
      <c r="AX38" s="516"/>
      <c r="AY38" s="2358"/>
      <c r="AZ38" s="520" t="s">
        <v>684</v>
      </c>
      <c r="BA38" s="521">
        <f>SUM(BA36:BA37)</f>
        <v>0</v>
      </c>
      <c r="BB38" s="523">
        <f>SUM(BB36:BB37)</f>
        <v>0</v>
      </c>
      <c r="BC38" s="522">
        <f>SUM(BC36:BC37)</f>
        <v>0</v>
      </c>
      <c r="BJ38" s="11" t="s">
        <v>599</v>
      </c>
    </row>
    <row r="39" spans="2:62" ht="36.75" customHeight="1">
      <c r="B39" s="2516"/>
      <c r="C39" s="2517"/>
      <c r="D39" s="2518"/>
      <c r="E39" s="554"/>
      <c r="F39" s="555"/>
      <c r="G39" s="555"/>
      <c r="H39" s="556"/>
      <c r="I39" s="2503"/>
      <c r="J39" s="2504"/>
      <c r="K39" s="2375"/>
      <c r="L39" s="2376"/>
      <c r="M39" s="2376"/>
      <c r="N39" s="2376"/>
      <c r="O39" s="2377"/>
      <c r="P39" s="2"/>
      <c r="Q39" s="398"/>
      <c r="R39" s="2508" t="s">
        <v>686</v>
      </c>
      <c r="S39" s="2509"/>
      <c r="T39" s="2509"/>
      <c r="U39" s="2509"/>
      <c r="V39" s="2510"/>
      <c r="W39" s="2352"/>
      <c r="X39" s="2353"/>
      <c r="Y39" s="2350"/>
      <c r="Z39" s="2351"/>
      <c r="AA39" s="2615"/>
      <c r="AB39" s="5"/>
      <c r="AC39" s="5"/>
      <c r="AD39" s="861"/>
      <c r="AE39" s="861"/>
      <c r="AF39" s="861"/>
      <c r="AG39" s="861"/>
      <c r="AH39" s="2356"/>
      <c r="AI39" s="2397"/>
      <c r="AJ39" s="2398"/>
      <c r="AK39" s="2398"/>
      <c r="AL39" s="2398"/>
      <c r="AM39" s="2399"/>
      <c r="AN39" s="2352"/>
      <c r="AO39" s="2353"/>
      <c r="AP39" s="866"/>
      <c r="AQ39" s="866"/>
      <c r="AR39" s="866"/>
      <c r="AS39" s="407"/>
      <c r="AT39" s="3"/>
      <c r="AU39" s="398"/>
      <c r="AW39" s="516"/>
      <c r="AX39" s="516"/>
      <c r="AY39" s="2358"/>
      <c r="AZ39" s="524"/>
      <c r="BA39" s="525"/>
      <c r="BB39" s="526"/>
      <c r="BC39" s="527"/>
    </row>
    <row r="40" spans="2:62" ht="36.75" customHeight="1" thickBot="1">
      <c r="B40" s="2531" t="s">
        <v>83</v>
      </c>
      <c r="C40" s="2532"/>
      <c r="D40" s="2533"/>
      <c r="E40" s="557"/>
      <c r="F40" s="558"/>
      <c r="G40" s="558"/>
      <c r="H40" s="559"/>
      <c r="I40" s="2503"/>
      <c r="J40" s="2504"/>
      <c r="K40" s="2375"/>
      <c r="L40" s="2376"/>
      <c r="M40" s="2376"/>
      <c r="N40" s="2376"/>
      <c r="O40" s="2377"/>
      <c r="P40" s="2"/>
      <c r="Q40" s="398"/>
      <c r="R40" s="2580">
        <f>③料金!E62</f>
        <v>0</v>
      </c>
      <c r="S40" s="2581"/>
      <c r="T40" s="2581"/>
      <c r="U40" s="2581"/>
      <c r="V40" s="2582"/>
      <c r="W40" s="2352"/>
      <c r="X40" s="2353"/>
      <c r="Y40" s="2350"/>
      <c r="Z40" s="2351"/>
      <c r="AA40" s="2615"/>
      <c r="AB40" s="5"/>
      <c r="AC40" s="5"/>
      <c r="AD40" s="861"/>
      <c r="AE40" s="861"/>
      <c r="AF40" s="861"/>
      <c r="AG40" s="861"/>
      <c r="AH40" s="2329" t="s">
        <v>859</v>
      </c>
      <c r="AI40" s="2400">
        <f>③料金!L65</f>
        <v>0</v>
      </c>
      <c r="AJ40" s="2401"/>
      <c r="AK40" s="2401"/>
      <c r="AL40" s="2401"/>
      <c r="AM40" s="2402"/>
      <c r="AN40" s="2610"/>
      <c r="AO40" s="2611"/>
      <c r="AP40" s="2387"/>
      <c r="AQ40" s="2388"/>
      <c r="AR40" s="2389"/>
      <c r="AS40" s="407"/>
      <c r="AT40" s="3"/>
      <c r="AU40" s="398"/>
      <c r="AW40" s="516"/>
      <c r="AX40" s="516"/>
      <c r="AY40" s="2358"/>
      <c r="AZ40" s="524"/>
      <c r="BA40" s="525"/>
      <c r="BB40" s="526"/>
      <c r="BC40" s="527"/>
    </row>
    <row r="41" spans="2:62" ht="36.75" customHeight="1" thickTop="1">
      <c r="B41" s="2547">
        <f>BJ15</f>
        <v>45994</v>
      </c>
      <c r="C41" s="2548"/>
      <c r="D41" s="2549"/>
      <c r="E41" s="2572" t="s">
        <v>698</v>
      </c>
      <c r="F41" s="2574" t="s">
        <v>688</v>
      </c>
      <c r="G41" s="2575"/>
      <c r="H41" s="2576"/>
      <c r="I41" s="2503"/>
      <c r="J41" s="2504"/>
      <c r="K41" s="2375"/>
      <c r="L41" s="2376"/>
      <c r="M41" s="2376"/>
      <c r="N41" s="2376"/>
      <c r="O41" s="2377"/>
      <c r="P41" s="2"/>
      <c r="Q41" s="398"/>
      <c r="R41" s="2534" t="s">
        <v>121</v>
      </c>
      <c r="S41" s="2400">
        <f>③料金!L62</f>
        <v>0</v>
      </c>
      <c r="T41" s="2401"/>
      <c r="U41" s="2401"/>
      <c r="V41" s="2402"/>
      <c r="W41" s="2352"/>
      <c r="X41" s="2353"/>
      <c r="Y41" s="2350"/>
      <c r="Z41" s="2351"/>
      <c r="AA41" s="2615"/>
      <c r="AB41" s="5"/>
      <c r="AC41" s="5"/>
      <c r="AD41" s="861"/>
      <c r="AE41" s="861"/>
      <c r="AF41" s="861"/>
      <c r="AG41" s="861"/>
      <c r="AH41" s="2330"/>
      <c r="AI41" s="2403"/>
      <c r="AJ41" s="2404"/>
      <c r="AK41" s="2404"/>
      <c r="AL41" s="2404"/>
      <c r="AM41" s="2405"/>
      <c r="AN41" s="2371" t="s">
        <v>663</v>
      </c>
      <c r="AO41" s="2372"/>
      <c r="AP41" s="2372"/>
      <c r="AQ41" s="2372"/>
      <c r="AR41" s="2372"/>
      <c r="AS41" s="2372"/>
      <c r="AT41" s="2373"/>
      <c r="AU41" s="578"/>
      <c r="AW41" s="516"/>
      <c r="AX41" s="516"/>
      <c r="AY41" s="2358"/>
      <c r="AZ41" s="524"/>
      <c r="BA41" s="525"/>
      <c r="BB41" s="526"/>
      <c r="BC41" s="527"/>
    </row>
    <row r="42" spans="2:62" ht="36.75" customHeight="1">
      <c r="B42" s="2547"/>
      <c r="C42" s="2548"/>
      <c r="D42" s="2549"/>
      <c r="E42" s="2573"/>
      <c r="F42" s="2577"/>
      <c r="G42" s="2578"/>
      <c r="H42" s="2579"/>
      <c r="I42" s="2585"/>
      <c r="J42" s="2584"/>
      <c r="K42" s="2612"/>
      <c r="L42" s="2613"/>
      <c r="M42" s="2613"/>
      <c r="N42" s="2613"/>
      <c r="O42" s="2614"/>
      <c r="P42" s="399"/>
      <c r="Q42" s="403"/>
      <c r="R42" s="2557"/>
      <c r="S42" s="2406"/>
      <c r="T42" s="2407"/>
      <c r="U42" s="2407"/>
      <c r="V42" s="2408"/>
      <c r="W42" s="2514">
        <v>0.6875</v>
      </c>
      <c r="X42" s="2515"/>
      <c r="Y42" s="81" t="s">
        <v>629</v>
      </c>
      <c r="Z42" s="82"/>
      <c r="AA42" s="82"/>
      <c r="AB42" s="402"/>
      <c r="AC42" s="405"/>
      <c r="AD42" s="560"/>
      <c r="AE42" s="560"/>
      <c r="AF42" s="560"/>
      <c r="AG42" s="560"/>
      <c r="AH42" s="2331"/>
      <c r="AI42" s="2406"/>
      <c r="AJ42" s="2407"/>
      <c r="AK42" s="2407"/>
      <c r="AL42" s="2407"/>
      <c r="AM42" s="2408"/>
      <c r="AN42" s="2327"/>
      <c r="AO42" s="2328"/>
      <c r="AP42" s="561" t="s">
        <v>46</v>
      </c>
      <c r="AQ42" s="2374"/>
      <c r="AR42" s="2374"/>
      <c r="AS42" s="624"/>
      <c r="AT42" s="625"/>
      <c r="AU42" s="579"/>
      <c r="AW42" s="516"/>
      <c r="AX42" s="516"/>
      <c r="AY42" s="528" t="s">
        <v>693</v>
      </c>
      <c r="AZ42" s="524"/>
      <c r="BA42" s="525"/>
      <c r="BB42" s="526"/>
      <c r="BC42" s="527"/>
    </row>
    <row r="43" spans="2:62" ht="36.75" customHeight="1">
      <c r="B43" s="2531" t="s">
        <v>84</v>
      </c>
      <c r="C43" s="2532"/>
      <c r="D43" s="2533"/>
      <c r="E43" s="562"/>
      <c r="F43" s="856"/>
      <c r="G43" s="856"/>
      <c r="H43" s="563"/>
      <c r="I43" s="2603" t="s">
        <v>86</v>
      </c>
      <c r="J43" s="500"/>
      <c r="K43" s="2600"/>
      <c r="L43" s="2601"/>
      <c r="M43" s="2601"/>
      <c r="N43" s="2601"/>
      <c r="O43" s="2602"/>
      <c r="P43" s="400"/>
      <c r="Q43" s="398"/>
      <c r="R43" s="652" t="s">
        <v>698</v>
      </c>
      <c r="S43" s="2586" t="s">
        <v>687</v>
      </c>
      <c r="T43" s="2586"/>
      <c r="U43" s="2586"/>
      <c r="V43" s="2587"/>
      <c r="W43" s="2603" t="s">
        <v>86</v>
      </c>
      <c r="X43" s="511"/>
      <c r="Y43" s="2616"/>
      <c r="Z43" s="2617"/>
      <c r="AA43" s="2618"/>
      <c r="AB43" s="5"/>
      <c r="AC43" s="5"/>
      <c r="AD43" s="861"/>
      <c r="AE43" s="861"/>
      <c r="AF43" s="861"/>
      <c r="AG43" s="861"/>
      <c r="AH43" s="652" t="s">
        <v>698</v>
      </c>
      <c r="AI43" s="2365" t="s">
        <v>688</v>
      </c>
      <c r="AJ43" s="2366"/>
      <c r="AK43" s="2366"/>
      <c r="AL43" s="2366"/>
      <c r="AM43" s="2367"/>
      <c r="AN43" s="2344" t="s">
        <v>858</v>
      </c>
      <c r="AO43" s="512"/>
      <c r="AP43" s="2597"/>
      <c r="AQ43" s="2598"/>
      <c r="AR43" s="2599"/>
      <c r="AS43" s="80"/>
      <c r="AT43" s="3"/>
      <c r="AU43" s="398"/>
      <c r="AW43" s="516"/>
      <c r="AX43" s="516"/>
      <c r="AY43" s="528"/>
      <c r="AZ43" s="524"/>
      <c r="BA43" s="525"/>
      <c r="BB43" s="526"/>
      <c r="BC43" s="527"/>
    </row>
    <row r="44" spans="2:62" ht="36.75" customHeight="1" thickBot="1">
      <c r="B44" s="867" t="s">
        <v>304</v>
      </c>
      <c r="C44" s="1066">
        <f>BJ15</f>
        <v>45994</v>
      </c>
      <c r="D44" s="868" t="s">
        <v>85</v>
      </c>
      <c r="E44" s="566"/>
      <c r="F44" s="567"/>
      <c r="G44" s="567"/>
      <c r="H44" s="568"/>
      <c r="I44" s="2604"/>
      <c r="J44" s="501"/>
      <c r="K44" s="2511"/>
      <c r="L44" s="2512"/>
      <c r="M44" s="2512"/>
      <c r="N44" s="2512"/>
      <c r="O44" s="2513"/>
      <c r="P44" s="401"/>
      <c r="Q44" s="4"/>
      <c r="R44" s="654" t="s">
        <v>698</v>
      </c>
      <c r="S44" s="2588" t="s">
        <v>688</v>
      </c>
      <c r="T44" s="2589"/>
      <c r="U44" s="2589"/>
      <c r="V44" s="2590"/>
      <c r="W44" s="2604"/>
      <c r="X44" s="501"/>
      <c r="Y44" s="2591"/>
      <c r="Z44" s="2592"/>
      <c r="AA44" s="2593"/>
      <c r="AB44" s="504"/>
      <c r="AC44" s="4"/>
      <c r="AD44" s="570"/>
      <c r="AE44" s="570"/>
      <c r="AF44" s="570"/>
      <c r="AG44" s="570"/>
      <c r="AH44" s="653" t="s">
        <v>698</v>
      </c>
      <c r="AI44" s="2368" t="s">
        <v>690</v>
      </c>
      <c r="AJ44" s="2369"/>
      <c r="AK44" s="2369"/>
      <c r="AL44" s="2369"/>
      <c r="AM44" s="2370"/>
      <c r="AN44" s="2345"/>
      <c r="AO44" s="869"/>
      <c r="AP44" s="2594"/>
      <c r="AQ44" s="2595"/>
      <c r="AR44" s="2596"/>
      <c r="AS44" s="870"/>
      <c r="AT44" s="871"/>
      <c r="AU44" s="398"/>
      <c r="AW44" s="516"/>
      <c r="AX44" s="516"/>
      <c r="AY44" s="528"/>
      <c r="AZ44" s="529"/>
      <c r="BA44" s="525"/>
      <c r="BB44" s="526"/>
      <c r="BC44" s="527"/>
    </row>
    <row r="45" spans="2:62" ht="36.75" customHeight="1" thickBot="1">
      <c r="B45" s="2497" t="s">
        <v>795</v>
      </c>
      <c r="C45" s="2498"/>
      <c r="D45" s="2499"/>
      <c r="E45" s="573"/>
      <c r="F45" s="863" t="s">
        <v>19</v>
      </c>
      <c r="G45" s="860"/>
      <c r="H45" s="864" t="s">
        <v>20</v>
      </c>
      <c r="I45" s="2503"/>
      <c r="J45" s="2504"/>
      <c r="K45" s="2619" t="s">
        <v>703</v>
      </c>
      <c r="L45" s="2620"/>
      <c r="M45" s="2620"/>
      <c r="N45" s="2620"/>
      <c r="O45" s="2621"/>
      <c r="P45" s="2"/>
      <c r="Q45" s="398"/>
      <c r="R45" s="2424"/>
      <c r="S45" s="2425"/>
      <c r="T45" s="551" t="s">
        <v>19</v>
      </c>
      <c r="U45" s="575"/>
      <c r="V45" s="552" t="s">
        <v>20</v>
      </c>
      <c r="W45" s="2352"/>
      <c r="X45" s="2353"/>
      <c r="Y45" s="2350"/>
      <c r="Z45" s="2351"/>
      <c r="AA45" s="2615"/>
      <c r="AB45" s="5"/>
      <c r="AC45" s="5"/>
      <c r="AD45" s="861"/>
      <c r="AE45" s="861"/>
      <c r="AF45" s="861"/>
      <c r="AG45" s="861"/>
      <c r="AH45" s="2424"/>
      <c r="AI45" s="2425"/>
      <c r="AJ45" s="551" t="s">
        <v>19</v>
      </c>
      <c r="AK45" s="2425"/>
      <c r="AL45" s="2425"/>
      <c r="AM45" s="552" t="s">
        <v>20</v>
      </c>
      <c r="AN45" s="2352"/>
      <c r="AO45" s="2353"/>
      <c r="AP45" s="2375"/>
      <c r="AQ45" s="2376"/>
      <c r="AR45" s="2377"/>
      <c r="AS45" s="407"/>
      <c r="AT45" s="3"/>
      <c r="AU45" s="398"/>
      <c r="AV45" s="2359">
        <f>AV36</f>
        <v>0</v>
      </c>
      <c r="AW45" s="2360"/>
      <c r="AX45" s="2361"/>
      <c r="AY45" s="2357">
        <f>AY36</f>
        <v>0</v>
      </c>
      <c r="AZ45" s="517" t="s">
        <v>691</v>
      </c>
      <c r="BA45" s="518">
        <f>BA36</f>
        <v>0</v>
      </c>
      <c r="BB45" s="518">
        <f>BB36</f>
        <v>0</v>
      </c>
      <c r="BC45" s="519">
        <f>SUM(BA45:BB45)</f>
        <v>0</v>
      </c>
    </row>
    <row r="46" spans="2:62" ht="36.75" customHeight="1">
      <c r="B46" s="2500"/>
      <c r="C46" s="2501"/>
      <c r="D46" s="2502"/>
      <c r="E46" s="2534" t="s">
        <v>739</v>
      </c>
      <c r="F46" s="2536">
        <f>③料金!L67</f>
        <v>0</v>
      </c>
      <c r="G46" s="2537"/>
      <c r="H46" s="2538"/>
      <c r="I46" s="2503"/>
      <c r="J46" s="2504"/>
      <c r="K46" s="2375"/>
      <c r="L46" s="2376"/>
      <c r="M46" s="2376"/>
      <c r="N46" s="2376"/>
      <c r="O46" s="2377"/>
      <c r="P46" s="2"/>
      <c r="Q46" s="398"/>
      <c r="R46" s="2534" t="s">
        <v>739</v>
      </c>
      <c r="S46" s="2391">
        <f>③料金!L69</f>
        <v>0</v>
      </c>
      <c r="T46" s="2392"/>
      <c r="U46" s="2392"/>
      <c r="V46" s="2393"/>
      <c r="W46" s="2352"/>
      <c r="X46" s="2353"/>
      <c r="Y46" s="865"/>
      <c r="Z46" s="865"/>
      <c r="AA46" s="865"/>
      <c r="AB46" s="5"/>
      <c r="AC46" s="5"/>
      <c r="AD46" s="861"/>
      <c r="AE46" s="861"/>
      <c r="AF46" s="861"/>
      <c r="AG46" s="861"/>
      <c r="AH46" s="2354" t="s">
        <v>739</v>
      </c>
      <c r="AI46" s="2391">
        <f>③料金!L72</f>
        <v>0</v>
      </c>
      <c r="AJ46" s="2392"/>
      <c r="AK46" s="2392"/>
      <c r="AL46" s="2392"/>
      <c r="AM46" s="2393"/>
      <c r="AN46" s="2352"/>
      <c r="AO46" s="2353"/>
      <c r="AP46" s="2375"/>
      <c r="AQ46" s="2376"/>
      <c r="AR46" s="2377"/>
      <c r="AS46" s="407"/>
      <c r="AT46" s="3"/>
      <c r="AU46" s="398"/>
      <c r="AV46" s="2362"/>
      <c r="AW46" s="2363"/>
      <c r="AX46" s="2364"/>
      <c r="AY46" s="2358"/>
      <c r="AZ46" s="520" t="s">
        <v>692</v>
      </c>
      <c r="BA46" s="518">
        <f>BA37</f>
        <v>0</v>
      </c>
      <c r="BB46" s="518">
        <f>BB37</f>
        <v>0</v>
      </c>
      <c r="BC46" s="522">
        <f>SUM(BA46:BB46)</f>
        <v>0</v>
      </c>
      <c r="BJ46" s="11" t="s">
        <v>431</v>
      </c>
    </row>
    <row r="47" spans="2:62" ht="36.75" customHeight="1" thickBot="1">
      <c r="B47" s="2516">
        <f>BJ16</f>
        <v>45995</v>
      </c>
      <c r="C47" s="2517"/>
      <c r="D47" s="2518"/>
      <c r="E47" s="2557"/>
      <c r="F47" s="2539"/>
      <c r="G47" s="2540"/>
      <c r="H47" s="2541"/>
      <c r="I47" s="2503"/>
      <c r="J47" s="2504"/>
      <c r="K47" s="2375"/>
      <c r="L47" s="2376"/>
      <c r="M47" s="2376"/>
      <c r="N47" s="2376"/>
      <c r="O47" s="2377"/>
      <c r="P47" s="2"/>
      <c r="Q47" s="398"/>
      <c r="R47" s="2535"/>
      <c r="S47" s="2526"/>
      <c r="T47" s="2527"/>
      <c r="U47" s="2527"/>
      <c r="V47" s="2528"/>
      <c r="W47" s="2352"/>
      <c r="X47" s="2353"/>
      <c r="Y47" s="2350"/>
      <c r="Z47" s="2351"/>
      <c r="AA47" s="2615"/>
      <c r="AB47" s="5"/>
      <c r="AC47" s="5"/>
      <c r="AD47" s="861"/>
      <c r="AE47" s="861"/>
      <c r="AF47" s="861"/>
      <c r="AG47" s="861"/>
      <c r="AH47" s="2355"/>
      <c r="AI47" s="2394"/>
      <c r="AJ47" s="2395"/>
      <c r="AK47" s="2395"/>
      <c r="AL47" s="2395"/>
      <c r="AM47" s="2396"/>
      <c r="AN47" s="2352"/>
      <c r="AO47" s="2353"/>
      <c r="AP47" s="2375"/>
      <c r="AQ47" s="2376"/>
      <c r="AR47" s="2377"/>
      <c r="AS47" s="407"/>
      <c r="AT47" s="3"/>
      <c r="AU47" s="398"/>
      <c r="AW47" s="516"/>
      <c r="AX47" s="516"/>
      <c r="AY47" s="2358"/>
      <c r="AZ47" s="520" t="s">
        <v>684</v>
      </c>
      <c r="BA47" s="521">
        <f>SUM(BA45:BA46)</f>
        <v>0</v>
      </c>
      <c r="BB47" s="523">
        <f>SUM(BB45:BB46)</f>
        <v>0</v>
      </c>
      <c r="BC47" s="522">
        <f>SUM(BC45:BC46)</f>
        <v>0</v>
      </c>
      <c r="BJ47" s="11" t="s">
        <v>599</v>
      </c>
    </row>
    <row r="48" spans="2:62" ht="36.75" customHeight="1">
      <c r="B48" s="2516"/>
      <c r="C48" s="2517"/>
      <c r="D48" s="2518"/>
      <c r="E48" s="554"/>
      <c r="F48" s="555"/>
      <c r="G48" s="555"/>
      <c r="H48" s="556"/>
      <c r="I48" s="2503"/>
      <c r="J48" s="2504"/>
      <c r="K48" s="2375"/>
      <c r="L48" s="2376"/>
      <c r="M48" s="2376"/>
      <c r="N48" s="2376"/>
      <c r="O48" s="2377"/>
      <c r="P48" s="2"/>
      <c r="Q48" s="398"/>
      <c r="R48" s="2508" t="s">
        <v>686</v>
      </c>
      <c r="S48" s="2509"/>
      <c r="T48" s="2509"/>
      <c r="U48" s="2509"/>
      <c r="V48" s="2510"/>
      <c r="W48" s="2352"/>
      <c r="X48" s="2353"/>
      <c r="Y48" s="2350"/>
      <c r="Z48" s="2351"/>
      <c r="AA48" s="2615"/>
      <c r="AB48" s="5"/>
      <c r="AC48" s="5"/>
      <c r="AD48" s="861"/>
      <c r="AE48" s="861"/>
      <c r="AF48" s="861"/>
      <c r="AG48" s="861"/>
      <c r="AH48" s="2356"/>
      <c r="AI48" s="2397"/>
      <c r="AJ48" s="2398"/>
      <c r="AK48" s="2398"/>
      <c r="AL48" s="2398"/>
      <c r="AM48" s="2399"/>
      <c r="AN48" s="2352"/>
      <c r="AO48" s="2353"/>
      <c r="AP48" s="866"/>
      <c r="AQ48" s="866"/>
      <c r="AR48" s="866"/>
      <c r="AS48" s="407"/>
      <c r="AT48" s="3"/>
      <c r="AU48" s="398"/>
      <c r="AW48" s="516"/>
      <c r="AX48" s="516"/>
      <c r="AY48" s="2358"/>
      <c r="AZ48" s="524"/>
      <c r="BA48" s="525"/>
      <c r="BB48" s="526"/>
      <c r="BC48" s="527"/>
    </row>
    <row r="49" spans="2:55" ht="36.75" customHeight="1" thickBot="1">
      <c r="B49" s="2531" t="s">
        <v>83</v>
      </c>
      <c r="C49" s="2532"/>
      <c r="D49" s="2533"/>
      <c r="E49" s="557"/>
      <c r="F49" s="558"/>
      <c r="G49" s="558"/>
      <c r="H49" s="559"/>
      <c r="I49" s="2503"/>
      <c r="J49" s="2504"/>
      <c r="K49" s="2375"/>
      <c r="L49" s="2376"/>
      <c r="M49" s="2376"/>
      <c r="N49" s="2376"/>
      <c r="O49" s="2377"/>
      <c r="P49" s="2"/>
      <c r="Q49" s="398"/>
      <c r="R49" s="2580">
        <f>③料金!E70</f>
        <v>0</v>
      </c>
      <c r="S49" s="2581"/>
      <c r="T49" s="2581"/>
      <c r="U49" s="2581"/>
      <c r="V49" s="2582"/>
      <c r="W49" s="2352"/>
      <c r="X49" s="2353"/>
      <c r="Y49" s="2350"/>
      <c r="Z49" s="2351"/>
      <c r="AA49" s="2615"/>
      <c r="AB49" s="5"/>
      <c r="AC49" s="5"/>
      <c r="AD49" s="861"/>
      <c r="AE49" s="861"/>
      <c r="AF49" s="861"/>
      <c r="AG49" s="861"/>
      <c r="AH49" s="2329" t="s">
        <v>859</v>
      </c>
      <c r="AI49" s="2400">
        <f>③料金!L73</f>
        <v>0</v>
      </c>
      <c r="AJ49" s="2401"/>
      <c r="AK49" s="2401"/>
      <c r="AL49" s="2401"/>
      <c r="AM49" s="2402"/>
      <c r="AN49" s="2610"/>
      <c r="AO49" s="2611"/>
      <c r="AP49" s="2387"/>
      <c r="AQ49" s="2388"/>
      <c r="AR49" s="2389"/>
      <c r="AS49" s="407"/>
      <c r="AT49" s="3"/>
      <c r="AU49" s="398"/>
      <c r="AW49" s="516"/>
      <c r="AX49" s="516"/>
      <c r="AY49" s="2358"/>
      <c r="AZ49" s="524"/>
      <c r="BA49" s="525"/>
      <c r="BB49" s="526"/>
      <c r="BC49" s="527"/>
    </row>
    <row r="50" spans="2:55" ht="36.75" customHeight="1" thickTop="1">
      <c r="B50" s="2547">
        <f>BJ16</f>
        <v>45995</v>
      </c>
      <c r="C50" s="2548"/>
      <c r="D50" s="2549"/>
      <c r="E50" s="2572" t="s">
        <v>698</v>
      </c>
      <c r="F50" s="2574" t="s">
        <v>688</v>
      </c>
      <c r="G50" s="2575"/>
      <c r="H50" s="2576"/>
      <c r="I50" s="2503"/>
      <c r="J50" s="2504"/>
      <c r="K50" s="2375"/>
      <c r="L50" s="2376"/>
      <c r="M50" s="2376"/>
      <c r="N50" s="2376"/>
      <c r="O50" s="2377"/>
      <c r="P50" s="2"/>
      <c r="Q50" s="398"/>
      <c r="R50" s="2534" t="s">
        <v>121</v>
      </c>
      <c r="S50" s="2400">
        <f>③料金!L70</f>
        <v>0</v>
      </c>
      <c r="T50" s="2401"/>
      <c r="U50" s="2401"/>
      <c r="V50" s="2402"/>
      <c r="W50" s="2352"/>
      <c r="X50" s="2353"/>
      <c r="Y50" s="2350"/>
      <c r="Z50" s="2351"/>
      <c r="AA50" s="2615"/>
      <c r="AB50" s="5"/>
      <c r="AC50" s="5"/>
      <c r="AD50" s="861"/>
      <c r="AE50" s="861"/>
      <c r="AF50" s="861"/>
      <c r="AG50" s="861"/>
      <c r="AH50" s="2330"/>
      <c r="AI50" s="2403"/>
      <c r="AJ50" s="2404"/>
      <c r="AK50" s="2404"/>
      <c r="AL50" s="2404"/>
      <c r="AM50" s="2405"/>
      <c r="AN50" s="2371" t="s">
        <v>663</v>
      </c>
      <c r="AO50" s="2372"/>
      <c r="AP50" s="2372"/>
      <c r="AQ50" s="2372"/>
      <c r="AR50" s="2372"/>
      <c r="AS50" s="2372"/>
      <c r="AT50" s="2373"/>
      <c r="AU50" s="578"/>
      <c r="AW50" s="516"/>
      <c r="AX50" s="516"/>
      <c r="AY50" s="2358"/>
      <c r="AZ50" s="524"/>
      <c r="BA50" s="525"/>
      <c r="BB50" s="526"/>
      <c r="BC50" s="527"/>
    </row>
    <row r="51" spans="2:55" ht="36.75" customHeight="1">
      <c r="B51" s="2547"/>
      <c r="C51" s="2548"/>
      <c r="D51" s="2549"/>
      <c r="E51" s="2573"/>
      <c r="F51" s="2577"/>
      <c r="G51" s="2578"/>
      <c r="H51" s="2579"/>
      <c r="I51" s="2585"/>
      <c r="J51" s="2584"/>
      <c r="K51" s="2612"/>
      <c r="L51" s="2613"/>
      <c r="M51" s="2613"/>
      <c r="N51" s="2613"/>
      <c r="O51" s="2614"/>
      <c r="P51" s="399"/>
      <c r="Q51" s="403"/>
      <c r="R51" s="2557"/>
      <c r="S51" s="2406"/>
      <c r="T51" s="2407"/>
      <c r="U51" s="2407"/>
      <c r="V51" s="2408"/>
      <c r="W51" s="2514">
        <v>0.6875</v>
      </c>
      <c r="X51" s="2515"/>
      <c r="Y51" s="81" t="s">
        <v>629</v>
      </c>
      <c r="Z51" s="82"/>
      <c r="AA51" s="82"/>
      <c r="AB51" s="402"/>
      <c r="AC51" s="405"/>
      <c r="AD51" s="560"/>
      <c r="AE51" s="560"/>
      <c r="AF51" s="560"/>
      <c r="AG51" s="560"/>
      <c r="AH51" s="2331"/>
      <c r="AI51" s="2406"/>
      <c r="AJ51" s="2407"/>
      <c r="AK51" s="2407"/>
      <c r="AL51" s="2407"/>
      <c r="AM51" s="2408"/>
      <c r="AN51" s="2327"/>
      <c r="AO51" s="2328"/>
      <c r="AP51" s="561" t="s">
        <v>46</v>
      </c>
      <c r="AQ51" s="2374"/>
      <c r="AR51" s="2374"/>
      <c r="AS51" s="624"/>
      <c r="AT51" s="625"/>
      <c r="AU51" s="579"/>
      <c r="AW51" s="516"/>
      <c r="AX51" s="516"/>
      <c r="AY51" s="528" t="s">
        <v>693</v>
      </c>
      <c r="AZ51" s="524"/>
      <c r="BA51" s="525"/>
      <c r="BB51" s="526"/>
      <c r="BC51" s="527"/>
    </row>
    <row r="52" spans="2:55" ht="36.75" customHeight="1">
      <c r="B52" s="2531" t="s">
        <v>84</v>
      </c>
      <c r="C52" s="2532"/>
      <c r="D52" s="2533"/>
      <c r="E52" s="562"/>
      <c r="F52" s="856"/>
      <c r="G52" s="856"/>
      <c r="H52" s="563"/>
      <c r="I52" s="2603" t="s">
        <v>86</v>
      </c>
      <c r="J52" s="500"/>
      <c r="K52" s="2600"/>
      <c r="L52" s="2601"/>
      <c r="M52" s="2601"/>
      <c r="N52" s="2601"/>
      <c r="O52" s="2602"/>
      <c r="P52" s="400"/>
      <c r="Q52" s="398"/>
      <c r="R52" s="652" t="s">
        <v>698</v>
      </c>
      <c r="S52" s="2586" t="s">
        <v>687</v>
      </c>
      <c r="T52" s="2586"/>
      <c r="U52" s="2586"/>
      <c r="V52" s="2587"/>
      <c r="W52" s="2603" t="s">
        <v>86</v>
      </c>
      <c r="X52" s="511"/>
      <c r="Y52" s="2616"/>
      <c r="Z52" s="2617"/>
      <c r="AA52" s="2618"/>
      <c r="AB52" s="5"/>
      <c r="AC52" s="5"/>
      <c r="AD52" s="861"/>
      <c r="AE52" s="861"/>
      <c r="AF52" s="861"/>
      <c r="AG52" s="861"/>
      <c r="AH52" s="652" t="s">
        <v>698</v>
      </c>
      <c r="AI52" s="2365" t="s">
        <v>688</v>
      </c>
      <c r="AJ52" s="2366"/>
      <c r="AK52" s="2366"/>
      <c r="AL52" s="2366"/>
      <c r="AM52" s="2367"/>
      <c r="AN52" s="2344" t="s">
        <v>858</v>
      </c>
      <c r="AO52" s="512"/>
      <c r="AP52" s="2597"/>
      <c r="AQ52" s="2598"/>
      <c r="AR52" s="2599"/>
      <c r="AS52" s="80"/>
      <c r="AT52" s="3"/>
      <c r="AU52" s="398"/>
      <c r="AW52" s="516"/>
      <c r="AX52" s="516"/>
      <c r="AY52" s="528"/>
      <c r="AZ52" s="524"/>
      <c r="BA52" s="525"/>
      <c r="BB52" s="526"/>
      <c r="BC52" s="527"/>
    </row>
    <row r="53" spans="2:55" ht="36.75" customHeight="1" thickBot="1">
      <c r="B53" s="867" t="s">
        <v>304</v>
      </c>
      <c r="C53" s="1066">
        <f>BJ16</f>
        <v>45995</v>
      </c>
      <c r="D53" s="868" t="s">
        <v>85</v>
      </c>
      <c r="E53" s="566"/>
      <c r="F53" s="567"/>
      <c r="G53" s="567"/>
      <c r="H53" s="568"/>
      <c r="I53" s="2604"/>
      <c r="J53" s="501"/>
      <c r="K53" s="2511"/>
      <c r="L53" s="2512"/>
      <c r="M53" s="2512"/>
      <c r="N53" s="2512"/>
      <c r="O53" s="2513"/>
      <c r="P53" s="401"/>
      <c r="Q53" s="4"/>
      <c r="R53" s="654" t="s">
        <v>698</v>
      </c>
      <c r="S53" s="2588" t="s">
        <v>688</v>
      </c>
      <c r="T53" s="2589"/>
      <c r="U53" s="2589"/>
      <c r="V53" s="2590"/>
      <c r="W53" s="2604"/>
      <c r="X53" s="501"/>
      <c r="Y53" s="2591"/>
      <c r="Z53" s="2592"/>
      <c r="AA53" s="2593"/>
      <c r="AB53" s="504"/>
      <c r="AC53" s="4"/>
      <c r="AD53" s="570"/>
      <c r="AE53" s="570"/>
      <c r="AF53" s="570"/>
      <c r="AG53" s="570"/>
      <c r="AH53" s="653" t="s">
        <v>698</v>
      </c>
      <c r="AI53" s="2368" t="s">
        <v>690</v>
      </c>
      <c r="AJ53" s="2369"/>
      <c r="AK53" s="2369"/>
      <c r="AL53" s="2369"/>
      <c r="AM53" s="2370"/>
      <c r="AN53" s="2345"/>
      <c r="AO53" s="869"/>
      <c r="AP53" s="2594"/>
      <c r="AQ53" s="2595"/>
      <c r="AR53" s="2596"/>
      <c r="AS53" s="870"/>
      <c r="AT53" s="871"/>
      <c r="AU53" s="398"/>
      <c r="AW53" s="516"/>
      <c r="AX53" s="516"/>
      <c r="AY53" s="528"/>
      <c r="AZ53" s="529"/>
      <c r="BA53" s="525"/>
      <c r="BB53" s="526"/>
      <c r="BC53" s="527"/>
    </row>
  </sheetData>
  <sheetProtection insertRows="0" selectLockedCells="1"/>
  <mergeCells count="424">
    <mergeCell ref="B47:D48"/>
    <mergeCell ref="B45:D46"/>
    <mergeCell ref="B43:D43"/>
    <mergeCell ref="I43:I44"/>
    <mergeCell ref="K43:O43"/>
    <mergeCell ref="B49:D49"/>
    <mergeCell ref="I49:J49"/>
    <mergeCell ref="B50:D51"/>
    <mergeCell ref="E50:E51"/>
    <mergeCell ref="F50:H51"/>
    <mergeCell ref="I50:J50"/>
    <mergeCell ref="I51:J51"/>
    <mergeCell ref="K51:O51"/>
    <mergeCell ref="W51:X51"/>
    <mergeCell ref="B52:D52"/>
    <mergeCell ref="I52:I53"/>
    <mergeCell ref="K52:O52"/>
    <mergeCell ref="S52:V52"/>
    <mergeCell ref="W52:W53"/>
    <mergeCell ref="Y52:AA52"/>
    <mergeCell ref="AI52:AM52"/>
    <mergeCell ref="AN52:AN53"/>
    <mergeCell ref="AN51:AO51"/>
    <mergeCell ref="AQ51:AR51"/>
    <mergeCell ref="K53:O53"/>
    <mergeCell ref="S53:V53"/>
    <mergeCell ref="Y53:AA53"/>
    <mergeCell ref="AL2:AR2"/>
    <mergeCell ref="AL3:AR3"/>
    <mergeCell ref="AS2:AT2"/>
    <mergeCell ref="AS3:AT3"/>
    <mergeCell ref="AP52:AR52"/>
    <mergeCell ref="AI53:AM53"/>
    <mergeCell ref="AP53:AR53"/>
    <mergeCell ref="K49:O49"/>
    <mergeCell ref="R49:V49"/>
    <mergeCell ref="W49:X49"/>
    <mergeCell ref="Y49:AA49"/>
    <mergeCell ref="AH49:AH51"/>
    <mergeCell ref="AI49:AM51"/>
    <mergeCell ref="AN49:AO49"/>
    <mergeCell ref="K50:O50"/>
    <mergeCell ref="R50:R51"/>
    <mergeCell ref="S50:V51"/>
    <mergeCell ref="W50:X50"/>
    <mergeCell ref="Y50:AA50"/>
    <mergeCell ref="AN50:AT50"/>
    <mergeCell ref="AV45:AX46"/>
    <mergeCell ref="AY45:AY50"/>
    <mergeCell ref="E46:E47"/>
    <mergeCell ref="F46:H47"/>
    <mergeCell ref="I46:J46"/>
    <mergeCell ref="K46:O46"/>
    <mergeCell ref="R46:R47"/>
    <mergeCell ref="S46:V47"/>
    <mergeCell ref="W46:X46"/>
    <mergeCell ref="AH46:AH48"/>
    <mergeCell ref="AI46:AM48"/>
    <mergeCell ref="AN46:AO46"/>
    <mergeCell ref="AP46:AR46"/>
    <mergeCell ref="AP49:AR49"/>
    <mergeCell ref="I45:J45"/>
    <mergeCell ref="K45:O45"/>
    <mergeCell ref="R45:S45"/>
    <mergeCell ref="W45:X45"/>
    <mergeCell ref="Y45:AA45"/>
    <mergeCell ref="I47:J47"/>
    <mergeCell ref="K47:O47"/>
    <mergeCell ref="W47:X47"/>
    <mergeCell ref="Y47:AA47"/>
    <mergeCell ref="AN47:AO47"/>
    <mergeCell ref="AP47:AR47"/>
    <mergeCell ref="I48:J48"/>
    <mergeCell ref="K48:O48"/>
    <mergeCell ref="R48:V48"/>
    <mergeCell ref="W48:X48"/>
    <mergeCell ref="Y48:AA48"/>
    <mergeCell ref="AN48:AO48"/>
    <mergeCell ref="AH45:AI45"/>
    <mergeCell ref="AK45:AL45"/>
    <mergeCell ref="AN45:AO45"/>
    <mergeCell ref="AP45:AR45"/>
    <mergeCell ref="S43:V43"/>
    <mergeCell ref="W43:W44"/>
    <mergeCell ref="Y43:AA43"/>
    <mergeCell ref="AI43:AM43"/>
    <mergeCell ref="AN43:AN44"/>
    <mergeCell ref="AP43:AR43"/>
    <mergeCell ref="K44:O44"/>
    <mergeCell ref="S44:V44"/>
    <mergeCell ref="Y44:AA44"/>
    <mergeCell ref="AI44:AM44"/>
    <mergeCell ref="AP44:AR44"/>
    <mergeCell ref="B40:D40"/>
    <mergeCell ref="I40:J40"/>
    <mergeCell ref="K40:O40"/>
    <mergeCell ref="R40:V40"/>
    <mergeCell ref="W40:X40"/>
    <mergeCell ref="Y40:AA40"/>
    <mergeCell ref="AH40:AH42"/>
    <mergeCell ref="AI40:AM42"/>
    <mergeCell ref="AN40:AO40"/>
    <mergeCell ref="B41:D42"/>
    <mergeCell ref="E41:E42"/>
    <mergeCell ref="F41:H42"/>
    <mergeCell ref="I41:J41"/>
    <mergeCell ref="K41:O41"/>
    <mergeCell ref="R41:R42"/>
    <mergeCell ref="S41:V42"/>
    <mergeCell ref="W41:X41"/>
    <mergeCell ref="Y41:AA41"/>
    <mergeCell ref="AN41:AT41"/>
    <mergeCell ref="I42:J42"/>
    <mergeCell ref="K42:O42"/>
    <mergeCell ref="W42:X42"/>
    <mergeCell ref="AN42:AO42"/>
    <mergeCell ref="AQ42:AR42"/>
    <mergeCell ref="AV36:AX37"/>
    <mergeCell ref="AY36:AY41"/>
    <mergeCell ref="E37:E38"/>
    <mergeCell ref="F37:H38"/>
    <mergeCell ref="I37:J37"/>
    <mergeCell ref="K37:O37"/>
    <mergeCell ref="R37:R38"/>
    <mergeCell ref="S37:V38"/>
    <mergeCell ref="W37:X37"/>
    <mergeCell ref="AH37:AH39"/>
    <mergeCell ref="AI37:AM39"/>
    <mergeCell ref="AN37:AO37"/>
    <mergeCell ref="AP37:AR37"/>
    <mergeCell ref="AP40:AR40"/>
    <mergeCell ref="I36:J36"/>
    <mergeCell ref="K36:O36"/>
    <mergeCell ref="R36:S36"/>
    <mergeCell ref="W36:X36"/>
    <mergeCell ref="Y36:AA36"/>
    <mergeCell ref="AH36:AI36"/>
    <mergeCell ref="AK36:AL36"/>
    <mergeCell ref="AN36:AO36"/>
    <mergeCell ref="AP36:AR36"/>
    <mergeCell ref="B38:D39"/>
    <mergeCell ref="I38:J38"/>
    <mergeCell ref="K38:O38"/>
    <mergeCell ref="W38:X38"/>
    <mergeCell ref="Y38:AA38"/>
    <mergeCell ref="AN38:AO38"/>
    <mergeCell ref="AP38:AR38"/>
    <mergeCell ref="I39:J39"/>
    <mergeCell ref="K39:O39"/>
    <mergeCell ref="R39:V39"/>
    <mergeCell ref="W39:X39"/>
    <mergeCell ref="Y39:AA39"/>
    <mergeCell ref="AN39:AO39"/>
    <mergeCell ref="B36:D37"/>
    <mergeCell ref="B34:D34"/>
    <mergeCell ref="I34:I35"/>
    <mergeCell ref="K34:O34"/>
    <mergeCell ref="S34:V34"/>
    <mergeCell ref="W34:W35"/>
    <mergeCell ref="Y34:AA34"/>
    <mergeCell ref="AI34:AM34"/>
    <mergeCell ref="AN34:AN35"/>
    <mergeCell ref="AP34:AR34"/>
    <mergeCell ref="K35:O35"/>
    <mergeCell ref="S35:V35"/>
    <mergeCell ref="Y35:AA35"/>
    <mergeCell ref="AI35:AM35"/>
    <mergeCell ref="AP35:AR35"/>
    <mergeCell ref="B31:D31"/>
    <mergeCell ref="I31:J31"/>
    <mergeCell ref="K31:O31"/>
    <mergeCell ref="R31:V31"/>
    <mergeCell ref="W31:X31"/>
    <mergeCell ref="Y31:AA31"/>
    <mergeCell ref="AH31:AH33"/>
    <mergeCell ref="AI31:AM33"/>
    <mergeCell ref="AN31:AO31"/>
    <mergeCell ref="B32:D33"/>
    <mergeCell ref="E32:E33"/>
    <mergeCell ref="F32:H33"/>
    <mergeCell ref="I32:J32"/>
    <mergeCell ref="K32:O32"/>
    <mergeCell ref="R32:R33"/>
    <mergeCell ref="S32:V33"/>
    <mergeCell ref="W32:X32"/>
    <mergeCell ref="Y32:AA32"/>
    <mergeCell ref="AN32:AT32"/>
    <mergeCell ref="I33:J33"/>
    <mergeCell ref="K33:O33"/>
    <mergeCell ref="W33:X33"/>
    <mergeCell ref="AN33:AO33"/>
    <mergeCell ref="AQ33:AR33"/>
    <mergeCell ref="AV27:AX28"/>
    <mergeCell ref="AY27:AY32"/>
    <mergeCell ref="E28:E29"/>
    <mergeCell ref="F28:H29"/>
    <mergeCell ref="I28:J28"/>
    <mergeCell ref="K28:O28"/>
    <mergeCell ref="R28:R29"/>
    <mergeCell ref="S28:V29"/>
    <mergeCell ref="W28:X28"/>
    <mergeCell ref="AH28:AH30"/>
    <mergeCell ref="AI28:AM30"/>
    <mergeCell ref="AN28:AO28"/>
    <mergeCell ref="AP28:AR28"/>
    <mergeCell ref="AP31:AR31"/>
    <mergeCell ref="I27:J27"/>
    <mergeCell ref="K27:O27"/>
    <mergeCell ref="R27:S27"/>
    <mergeCell ref="W27:X27"/>
    <mergeCell ref="AP29:AR29"/>
    <mergeCell ref="I30:J30"/>
    <mergeCell ref="K30:O30"/>
    <mergeCell ref="R30:V30"/>
    <mergeCell ref="W30:X30"/>
    <mergeCell ref="Y30:AA30"/>
    <mergeCell ref="AN30:AO30"/>
    <mergeCell ref="AH27:AI27"/>
    <mergeCell ref="AK27:AL27"/>
    <mergeCell ref="AN27:AO27"/>
    <mergeCell ref="AP27:AR27"/>
    <mergeCell ref="Y27:AA27"/>
    <mergeCell ref="B29:D30"/>
    <mergeCell ref="I29:J29"/>
    <mergeCell ref="K29:O29"/>
    <mergeCell ref="W29:X29"/>
    <mergeCell ref="Y29:AA29"/>
    <mergeCell ref="AN29:AO29"/>
    <mergeCell ref="B27:D28"/>
    <mergeCell ref="AK18:AL18"/>
    <mergeCell ref="AI26:AM26"/>
    <mergeCell ref="AI25:AM25"/>
    <mergeCell ref="Y20:AA20"/>
    <mergeCell ref="Y23:AA23"/>
    <mergeCell ref="Y21:AA21"/>
    <mergeCell ref="Y22:AA22"/>
    <mergeCell ref="Y25:AA25"/>
    <mergeCell ref="W25:W26"/>
    <mergeCell ref="W20:X20"/>
    <mergeCell ref="W24:X24"/>
    <mergeCell ref="I23:J23"/>
    <mergeCell ref="I19:J19"/>
    <mergeCell ref="K19:O19"/>
    <mergeCell ref="I22:J22"/>
    <mergeCell ref="K26:O26"/>
    <mergeCell ref="B20:D21"/>
    <mergeCell ref="Y26:AA26"/>
    <mergeCell ref="AP26:AR26"/>
    <mergeCell ref="AP25:AR25"/>
    <mergeCell ref="S25:V25"/>
    <mergeCell ref="S26:V26"/>
    <mergeCell ref="K16:O16"/>
    <mergeCell ref="K23:O23"/>
    <mergeCell ref="I25:I26"/>
    <mergeCell ref="K25:O25"/>
    <mergeCell ref="I16:I17"/>
    <mergeCell ref="W16:W17"/>
    <mergeCell ref="AP22:AR22"/>
    <mergeCell ref="AP18:AR18"/>
    <mergeCell ref="AQ24:AR24"/>
    <mergeCell ref="AN24:AO24"/>
    <mergeCell ref="AN22:AO22"/>
    <mergeCell ref="AN23:AT23"/>
    <mergeCell ref="AN25:AN26"/>
    <mergeCell ref="AN21:AO21"/>
    <mergeCell ref="AN18:AO18"/>
    <mergeCell ref="AN20:AO20"/>
    <mergeCell ref="K24:O24"/>
    <mergeCell ref="W22:X22"/>
    <mergeCell ref="W19:X19"/>
    <mergeCell ref="E23:E24"/>
    <mergeCell ref="F23:H24"/>
    <mergeCell ref="R22:V22"/>
    <mergeCell ref="R21:V21"/>
    <mergeCell ref="R23:R24"/>
    <mergeCell ref="S23:V24"/>
    <mergeCell ref="I15:J15"/>
    <mergeCell ref="S19:V20"/>
    <mergeCell ref="I24:J24"/>
    <mergeCell ref="S16:V16"/>
    <mergeCell ref="S17:V17"/>
    <mergeCell ref="B25:D25"/>
    <mergeCell ref="C1:D1"/>
    <mergeCell ref="B18:D19"/>
    <mergeCell ref="F10:H11"/>
    <mergeCell ref="I12:J12"/>
    <mergeCell ref="I8:J8"/>
    <mergeCell ref="K8:O8"/>
    <mergeCell ref="I9:J9"/>
    <mergeCell ref="K9:O9"/>
    <mergeCell ref="E10:E11"/>
    <mergeCell ref="K13:O13"/>
    <mergeCell ref="B13:D13"/>
    <mergeCell ref="E8:H8"/>
    <mergeCell ref="F6:H6"/>
    <mergeCell ref="F7:H7"/>
    <mergeCell ref="B16:D16"/>
    <mergeCell ref="B14:D15"/>
    <mergeCell ref="K18:O18"/>
    <mergeCell ref="I18:J18"/>
    <mergeCell ref="K14:O14"/>
    <mergeCell ref="E14:E15"/>
    <mergeCell ref="F14:H15"/>
    <mergeCell ref="E19:E20"/>
    <mergeCell ref="I14:J14"/>
    <mergeCell ref="W21:X21"/>
    <mergeCell ref="W23:X23"/>
    <mergeCell ref="D5:E5"/>
    <mergeCell ref="G5:H5"/>
    <mergeCell ref="R8:V8"/>
    <mergeCell ref="K11:O11"/>
    <mergeCell ref="K12:O12"/>
    <mergeCell ref="I11:J11"/>
    <mergeCell ref="S10:V11"/>
    <mergeCell ref="R10:R11"/>
    <mergeCell ref="B22:D22"/>
    <mergeCell ref="K22:O22"/>
    <mergeCell ref="I20:J20"/>
    <mergeCell ref="K20:O20"/>
    <mergeCell ref="R19:R20"/>
    <mergeCell ref="F19:H20"/>
    <mergeCell ref="K21:O21"/>
    <mergeCell ref="I21:J21"/>
    <mergeCell ref="U5:V5"/>
    <mergeCell ref="W5:Y5"/>
    <mergeCell ref="R18:S18"/>
    <mergeCell ref="R14:R15"/>
    <mergeCell ref="S14:V15"/>
    <mergeCell ref="B23:D24"/>
    <mergeCell ref="Y18:AA18"/>
    <mergeCell ref="R12:V12"/>
    <mergeCell ref="K17:O17"/>
    <mergeCell ref="I13:J13"/>
    <mergeCell ref="W12:X12"/>
    <mergeCell ref="W11:X11"/>
    <mergeCell ref="W15:X15"/>
    <mergeCell ref="B11:D12"/>
    <mergeCell ref="R13:V13"/>
    <mergeCell ref="K15:O15"/>
    <mergeCell ref="Y12:AA12"/>
    <mergeCell ref="Y14:AA14"/>
    <mergeCell ref="W13:X13"/>
    <mergeCell ref="W18:X18"/>
    <mergeCell ref="M6:P6"/>
    <mergeCell ref="R6:V7"/>
    <mergeCell ref="BM1:BN1"/>
    <mergeCell ref="Y9:AA9"/>
    <mergeCell ref="AN11:AO11"/>
    <mergeCell ref="Y10:AA10"/>
    <mergeCell ref="Y11:AA11"/>
    <mergeCell ref="AL4:AN4"/>
    <mergeCell ref="AL5:AN5"/>
    <mergeCell ref="AN9:AO9"/>
    <mergeCell ref="B2:V3"/>
    <mergeCell ref="R9:S9"/>
    <mergeCell ref="M7:P7"/>
    <mergeCell ref="AB4:AC4"/>
    <mergeCell ref="AB5:AC5"/>
    <mergeCell ref="E6:E7"/>
    <mergeCell ref="I6:K7"/>
    <mergeCell ref="B4:G4"/>
    <mergeCell ref="I4:V4"/>
    <mergeCell ref="B5:C5"/>
    <mergeCell ref="R5:T5"/>
    <mergeCell ref="B8:D9"/>
    <mergeCell ref="I10:J10"/>
    <mergeCell ref="K10:O10"/>
    <mergeCell ref="Y8:AA8"/>
    <mergeCell ref="AH2:AK2"/>
    <mergeCell ref="W3:Y3"/>
    <mergeCell ref="W2:Y2"/>
    <mergeCell ref="AH8:AM8"/>
    <mergeCell ref="AH9:AI9"/>
    <mergeCell ref="BD9:BE10"/>
    <mergeCell ref="AB3:AC3"/>
    <mergeCell ref="W6:AC7"/>
    <mergeCell ref="W10:X10"/>
    <mergeCell ref="AB2:AC2"/>
    <mergeCell ref="AO4:AT4"/>
    <mergeCell ref="AO5:AT5"/>
    <mergeCell ref="W9:X9"/>
    <mergeCell ref="AH3:AK5"/>
    <mergeCell ref="W4:Y4"/>
    <mergeCell ref="W8:X8"/>
    <mergeCell ref="AH6:AM7"/>
    <mergeCell ref="AK9:AL9"/>
    <mergeCell ref="AP8:AR8"/>
    <mergeCell ref="AP9:AR9"/>
    <mergeCell ref="AN8:AO8"/>
    <mergeCell ref="AN6:AT7"/>
    <mergeCell ref="AH19:AH21"/>
    <mergeCell ref="AY9:AY14"/>
    <mergeCell ref="AV18:AX19"/>
    <mergeCell ref="AY18:AY23"/>
    <mergeCell ref="AI16:AM16"/>
    <mergeCell ref="AI17:AM17"/>
    <mergeCell ref="AN14:AT14"/>
    <mergeCell ref="AQ15:AR15"/>
    <mergeCell ref="AP10:AR10"/>
    <mergeCell ref="AP11:AR11"/>
    <mergeCell ref="AN13:AO13"/>
    <mergeCell ref="AI13:AM15"/>
    <mergeCell ref="AN10:AO10"/>
    <mergeCell ref="AP12:AR12"/>
    <mergeCell ref="AP13:AR13"/>
    <mergeCell ref="AV9:AX10"/>
    <mergeCell ref="AP20:AR20"/>
    <mergeCell ref="AP19:AR19"/>
    <mergeCell ref="AN19:AO19"/>
    <mergeCell ref="AI19:AM21"/>
    <mergeCell ref="AI22:AM24"/>
    <mergeCell ref="AH22:AH24"/>
    <mergeCell ref="AH18:AI18"/>
    <mergeCell ref="AP17:AR17"/>
    <mergeCell ref="AP16:AR16"/>
    <mergeCell ref="AN15:AO15"/>
    <mergeCell ref="AH13:AH15"/>
    <mergeCell ref="AH10:AH12"/>
    <mergeCell ref="AI10:AM12"/>
    <mergeCell ref="AN16:AN17"/>
    <mergeCell ref="Y16:AA16"/>
    <mergeCell ref="Y17:AA17"/>
    <mergeCell ref="Y13:AA13"/>
    <mergeCell ref="AN12:AO12"/>
  </mergeCells>
  <phoneticPr fontId="2"/>
  <conditionalFormatting sqref="B29">
    <cfRule type="cellIs" dxfId="74" priority="69" operator="equal">
      <formula>$BJ$15</formula>
    </cfRule>
  </conditionalFormatting>
  <conditionalFormatting sqref="B38:D39 B41:D42 B47:D48 B50:D51">
    <cfRule type="expression" dxfId="71" priority="4">
      <formula>$BI$12=$BJ$12</formula>
    </cfRule>
    <cfRule type="expression" dxfId="70" priority="6">
      <formula>$R$5=3</formula>
    </cfRule>
  </conditionalFormatting>
  <conditionalFormatting sqref="B47:D48 B50:D51 C53">
    <cfRule type="expression" dxfId="69" priority="12">
      <formula>$R$5=4</formula>
    </cfRule>
  </conditionalFormatting>
  <conditionalFormatting sqref="C17">
    <cfRule type="cellIs" dxfId="68" priority="97" operator="equal">
      <formula>$BI$12</formula>
    </cfRule>
    <cfRule type="cellIs" dxfId="67" priority="183" operator="equal">
      <formula>$BJ$15</formula>
    </cfRule>
  </conditionalFormatting>
  <conditionalFormatting sqref="C26 B32 C35">
    <cfRule type="cellIs" dxfId="66" priority="184" operator="equal">
      <formula>$BJ$16</formula>
    </cfRule>
  </conditionalFormatting>
  <conditionalFormatting sqref="C26 B29:D30 B32:D33 C35">
    <cfRule type="cellIs" dxfId="65" priority="96" operator="equal">
      <formula>$BI$13</formula>
    </cfRule>
  </conditionalFormatting>
  <conditionalFormatting sqref="C26 C35">
    <cfRule type="cellIs" dxfId="64" priority="1328" operator="greaterThanOrEqual">
      <formula>#REF!&gt;1</formula>
    </cfRule>
  </conditionalFormatting>
  <conditionalFormatting sqref="C44 C53">
    <cfRule type="expression" dxfId="63" priority="1">
      <formula>$BI$12=$BJ$12</formula>
    </cfRule>
    <cfRule type="expression" dxfId="62" priority="13">
      <formula>$R$5=3</formula>
    </cfRule>
  </conditionalFormatting>
  <conditionalFormatting sqref="R5">
    <cfRule type="cellIs" dxfId="60" priority="1288" operator="equal">
      <formula>#REF!</formula>
    </cfRule>
  </conditionalFormatting>
  <conditionalFormatting sqref="R13:V13">
    <cfRule type="expression" dxfId="59" priority="11">
      <formula>$S$14=0</formula>
    </cfRule>
  </conditionalFormatting>
  <conditionalFormatting sqref="R22:V22">
    <cfRule type="expression" dxfId="58" priority="10">
      <formula>$S$23=0</formula>
    </cfRule>
  </conditionalFormatting>
  <conditionalFormatting sqref="R31:V31">
    <cfRule type="expression" dxfId="57" priority="9">
      <formula>$S$32=0</formula>
    </cfRule>
  </conditionalFormatting>
  <conditionalFormatting sqref="R40:V40">
    <cfRule type="expression" dxfId="56" priority="8">
      <formula>$S$41=0</formula>
    </cfRule>
  </conditionalFormatting>
  <conditionalFormatting sqref="R49:V49">
    <cfRule type="expression" dxfId="55" priority="7">
      <formula>$S$50=0</formula>
    </cfRule>
  </conditionalFormatting>
  <conditionalFormatting sqref="AN15:AO15 AN24:AO24">
    <cfRule type="containsBlanks" dxfId="54" priority="1289">
      <formula>LEN(TRIM(AN15))=0</formula>
    </cfRule>
  </conditionalFormatting>
  <conditionalFormatting sqref="AN33:AO33">
    <cfRule type="containsBlanks" dxfId="53" priority="70">
      <formula>LEN(TRIM(AN33))=0</formula>
    </cfRule>
  </conditionalFormatting>
  <conditionalFormatting sqref="AN42:AO42">
    <cfRule type="containsBlanks" dxfId="52" priority="68">
      <formula>LEN(TRIM(AN42))=0</formula>
    </cfRule>
  </conditionalFormatting>
  <conditionalFormatting sqref="AN51:AO51">
    <cfRule type="containsBlanks" dxfId="51" priority="66">
      <formula>LEN(TRIM(AN51))=0</formula>
    </cfRule>
  </conditionalFormatting>
  <conditionalFormatting sqref="AS2:AS3">
    <cfRule type="containsBlanks" dxfId="50" priority="64">
      <formula>LEN(TRIM(AS2))=0</formula>
    </cfRule>
  </conditionalFormatting>
  <dataValidations count="2">
    <dataValidation type="list" allowBlank="1" showInputMessage="1" showErrorMessage="1" sqref="R16:R17 E50 AH52:AH53 AH43:AH44 R43:R44 E41 R34:R35 AH34:AH35 E32 AH25:AH26 R25:R26 E14 E23 AH16:AH17 R52:R53" xr:uid="{57273F1A-78EF-42E7-8197-E882EC55A2E5}">
      <formula1>$BJ$19:$BJ$20</formula1>
    </dataValidation>
    <dataValidation type="list" allowBlank="1" showInputMessage="1" showErrorMessage="1" sqref="AS2:AT3" xr:uid="{CB10449C-A7BA-444D-8006-3757173FFFE8}">
      <formula1>$BJ$4:$BJ$6</formula1>
    </dataValidation>
  </dataValidations>
  <pageMargins left="0.19685039370078741" right="0.19685039370078741" top="0.70866141732283472" bottom="0.31496062992125984" header="0.31496062992125984" footer="0.31496062992125984"/>
  <pageSetup paperSize="9" scale="40" fitToHeight="2"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5" id="{358A7A89-E240-4BA2-9A00-6648974011C5}">
            <xm:f>①利用!$AD$20=0</xm:f>
            <x14:dxf>
              <font>
                <color theme="0"/>
              </font>
            </x14:dxf>
          </x14:cfRule>
          <xm:sqref>B11:D12 B14:D15 C17 B20:D21 B23:D24 C26 B29:D30 B32:D33 C35</xm:sqref>
        </x14:conditionalFormatting>
        <x14:conditionalFormatting xmlns:xm="http://schemas.microsoft.com/office/excel/2006/main">
          <x14:cfRule type="expression" priority="3" id="{8A40283A-3A45-4A36-B277-8E0E068863A4}">
            <xm:f>①利用!$AI$20=2</xm:f>
            <x14:dxf>
              <font>
                <color theme="0"/>
              </font>
            </x14:dxf>
          </x14:cfRule>
          <xm:sqref>B29:D30 B32:D33 C35 B38:D39 B41:D42 C44 B47:D48 B50:D51 C53</xm:sqref>
        </x14:conditionalFormatting>
        <x14:conditionalFormatting xmlns:xm="http://schemas.microsoft.com/office/excel/2006/main">
          <x14:cfRule type="expression" priority="2" id="{196B8F3F-F31B-4436-800A-247176464265}">
            <xm:f>①利用!$AI$20=0</xm:f>
            <x14:dxf>
              <font>
                <color theme="0"/>
              </font>
            </x14:dxf>
          </x14:cfRule>
          <xm:sqref>C44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00"/>
  </sheetPr>
  <dimension ref="C1:BO83"/>
  <sheetViews>
    <sheetView showGridLines="0" topLeftCell="A31" zoomScale="80" zoomScaleNormal="80" zoomScaleSheetLayoutView="90" workbookViewId="0">
      <selection activeCell="BI33" sqref="BI33"/>
    </sheetView>
  </sheetViews>
  <sheetFormatPr defaultColWidth="2.19921875" defaultRowHeight="32.4"/>
  <cols>
    <col min="1" max="1" width="4.19921875" style="61" customWidth="1"/>
    <col min="2" max="2" width="2.19921875" style="61"/>
    <col min="3" max="3" width="4.5" style="61" customWidth="1"/>
    <col min="4" max="4" width="2.09765625" style="61" customWidth="1"/>
    <col min="5" max="5" width="2.5" style="61" customWidth="1"/>
    <col min="6" max="6" width="2.59765625" style="61" customWidth="1"/>
    <col min="7" max="7" width="4" style="61" customWidth="1"/>
    <col min="8" max="8" width="5.09765625" style="61" customWidth="1"/>
    <col min="9" max="9" width="2.59765625" style="61" customWidth="1"/>
    <col min="10" max="10" width="3.59765625" style="61" customWidth="1"/>
    <col min="11" max="12" width="2.59765625" style="61" customWidth="1"/>
    <col min="13" max="13" width="3.3984375" style="61" customWidth="1"/>
    <col min="14" max="14" width="2.59765625" style="61" customWidth="1"/>
    <col min="15" max="15" width="2.5" style="61" customWidth="1"/>
    <col min="16" max="16" width="3.5" style="61" customWidth="1"/>
    <col min="17" max="17" width="3.3984375" style="61" customWidth="1"/>
    <col min="18" max="18" width="2.59765625" style="61" customWidth="1"/>
    <col min="19" max="20" width="2.19921875" style="61" customWidth="1"/>
    <col min="21" max="21" width="2.59765625" style="61" customWidth="1"/>
    <col min="22" max="22" width="3.59765625" style="61" customWidth="1"/>
    <col min="23" max="23" width="2.69921875" style="61" customWidth="1"/>
    <col min="24" max="24" width="2.19921875" style="61" customWidth="1"/>
    <col min="25" max="27" width="2.59765625" style="61" customWidth="1"/>
    <col min="28" max="28" width="3.5" style="61" customWidth="1"/>
    <col min="29" max="31" width="2.59765625" style="61" customWidth="1"/>
    <col min="32" max="32" width="2.19921875" style="61" customWidth="1"/>
    <col min="33" max="33" width="2.5" style="61" customWidth="1"/>
    <col min="34" max="34" width="3.69921875" style="61" customWidth="1"/>
    <col min="35" max="35" width="2.19921875" style="61" customWidth="1"/>
    <col min="36" max="36" width="2.5" style="61" customWidth="1"/>
    <col min="37" max="37" width="2.19921875" style="61" customWidth="1"/>
    <col min="38" max="38" width="2.59765625" style="61" customWidth="1"/>
    <col min="39" max="39" width="4.09765625" style="61" customWidth="1"/>
    <col min="40" max="40" width="3.09765625" style="61" customWidth="1"/>
    <col min="41" max="41" width="2.19921875" style="61" customWidth="1"/>
    <col min="42" max="42" width="2.5" style="61" customWidth="1"/>
    <col min="43" max="44" width="2.19921875" style="61" customWidth="1"/>
    <col min="45" max="49" width="2.19921875" style="61" hidden="1" customWidth="1"/>
    <col min="50" max="50" width="7" style="944" hidden="1" customWidth="1"/>
    <col min="51" max="58" width="8.59765625" style="932" hidden="1" customWidth="1"/>
    <col min="59" max="59" width="8.59765625" style="61" hidden="1" customWidth="1"/>
    <col min="60" max="67" width="8.59765625" style="61" customWidth="1"/>
    <col min="68" max="16384" width="2.19921875" style="61"/>
  </cols>
  <sheetData>
    <row r="1" spans="3:60" ht="66" customHeight="1"/>
    <row r="2" spans="3:60" ht="18.75" customHeight="1">
      <c r="C2" s="61" t="s">
        <v>764</v>
      </c>
      <c r="D2" s="1545"/>
      <c r="E2" s="1545"/>
      <c r="F2" s="1540"/>
      <c r="G2" s="1540"/>
      <c r="H2" s="1540"/>
      <c r="I2" s="1540"/>
      <c r="J2" s="1540"/>
      <c r="K2" s="1540"/>
      <c r="L2" s="1540"/>
      <c r="M2" s="1540"/>
      <c r="N2" s="1540"/>
      <c r="O2" s="1540"/>
      <c r="P2" s="1540"/>
      <c r="Q2" s="1540"/>
      <c r="R2" s="1540"/>
      <c r="S2" s="1540"/>
      <c r="T2" s="1540"/>
      <c r="U2" s="1540"/>
      <c r="V2" s="1540"/>
      <c r="W2" s="1540"/>
      <c r="X2" s="1540"/>
      <c r="Y2" s="1540"/>
      <c r="Z2" s="1540"/>
      <c r="AA2" s="1540"/>
      <c r="AB2" s="2807" t="s">
        <v>40</v>
      </c>
      <c r="AC2" s="2808"/>
      <c r="AD2" s="2808"/>
      <c r="AE2" s="2808"/>
      <c r="AF2" s="2808"/>
      <c r="AG2" s="2808"/>
      <c r="AH2" s="2809"/>
      <c r="AN2" s="2799" t="s">
        <v>623</v>
      </c>
      <c r="AO2" s="2799"/>
      <c r="AP2" s="2799"/>
    </row>
    <row r="3" spans="3:60" ht="25.5" customHeight="1">
      <c r="C3" s="1542" t="s">
        <v>243</v>
      </c>
      <c r="D3" s="1545"/>
      <c r="E3" s="1545"/>
      <c r="F3" s="1540"/>
      <c r="G3" s="1540"/>
      <c r="H3" s="1540"/>
      <c r="I3" s="1540"/>
      <c r="J3" s="1540"/>
      <c r="K3" s="1540"/>
      <c r="L3" s="1540"/>
      <c r="M3" s="1540"/>
      <c r="N3" s="1540"/>
      <c r="O3" s="1540"/>
      <c r="P3" s="1540"/>
      <c r="Q3" s="1540"/>
      <c r="R3" s="1540"/>
      <c r="S3" s="1540"/>
      <c r="T3" s="1541" t="s">
        <v>41</v>
      </c>
      <c r="W3" s="1540"/>
      <c r="X3" s="1540"/>
      <c r="Y3" s="1540"/>
      <c r="Z3" s="1540"/>
      <c r="AA3" s="1540"/>
      <c r="AB3" s="1540"/>
      <c r="AC3" s="1540"/>
      <c r="AD3" s="1540"/>
      <c r="AE3" s="1540"/>
      <c r="AF3" s="1540"/>
      <c r="AG3" s="1540"/>
      <c r="AH3" s="1540"/>
      <c r="AI3" s="1538"/>
      <c r="AJ3" s="1538"/>
      <c r="AK3" s="1538"/>
      <c r="AL3" s="1538"/>
      <c r="AM3" s="1538"/>
      <c r="AN3" s="1538"/>
      <c r="AO3" s="1538"/>
      <c r="AP3" s="1540"/>
    </row>
    <row r="4" spans="3:60" ht="13.5" customHeight="1">
      <c r="C4" s="1546"/>
      <c r="D4" s="62"/>
      <c r="E4" s="62"/>
      <c r="F4" s="62"/>
      <c r="G4" s="62"/>
      <c r="H4" s="62"/>
      <c r="I4" s="62"/>
      <c r="J4" s="62"/>
      <c r="K4" s="62"/>
      <c r="L4" s="62"/>
      <c r="M4" s="62"/>
      <c r="N4" s="62"/>
      <c r="O4" s="62"/>
      <c r="P4" s="62"/>
      <c r="Q4" s="62"/>
      <c r="R4" s="62"/>
      <c r="S4" s="62"/>
      <c r="T4" s="62"/>
      <c r="U4" s="62"/>
      <c r="V4" s="62"/>
      <c r="W4" s="62"/>
      <c r="X4" s="62"/>
      <c r="Y4" s="62"/>
      <c r="Z4" s="62"/>
      <c r="AA4" s="62"/>
      <c r="AB4" s="62"/>
      <c r="AC4" s="2800" t="s">
        <v>42</v>
      </c>
      <c r="AD4" s="2800"/>
      <c r="AE4" s="2800"/>
      <c r="AF4" s="2800"/>
      <c r="AG4" s="2800"/>
      <c r="AH4" s="2800"/>
      <c r="AI4" s="2800"/>
      <c r="AJ4" s="2800"/>
      <c r="AK4" s="2800"/>
      <c r="AL4" s="2800"/>
      <c r="AM4" s="2800"/>
      <c r="AN4" s="2800"/>
      <c r="AO4" s="2800"/>
      <c r="AP4" s="2800"/>
    </row>
    <row r="5" spans="3:60" ht="52.5" customHeight="1">
      <c r="C5" s="2694" t="s">
        <v>43</v>
      </c>
      <c r="D5" s="2695"/>
      <c r="E5" s="2695"/>
      <c r="F5" s="2695"/>
      <c r="G5" s="2695"/>
      <c r="H5" s="2695"/>
      <c r="I5" s="2696"/>
      <c r="J5" s="2810">
        <f>①利用!S8</f>
        <v>0</v>
      </c>
      <c r="K5" s="2810"/>
      <c r="L5" s="2810"/>
      <c r="M5" s="2810"/>
      <c r="N5" s="2810"/>
      <c r="O5" s="2810"/>
      <c r="P5" s="2810"/>
      <c r="Q5" s="2810"/>
      <c r="R5" s="2810"/>
      <c r="S5" s="2810"/>
      <c r="T5" s="2810"/>
      <c r="U5" s="2810"/>
      <c r="V5" s="2810"/>
      <c r="W5" s="2810"/>
      <c r="X5" s="2810"/>
      <c r="Y5" s="2811"/>
      <c r="Z5" s="2761" t="s">
        <v>44</v>
      </c>
      <c r="AA5" s="2762"/>
      <c r="AB5" s="2762"/>
      <c r="AC5" s="2762"/>
      <c r="AD5" s="2763"/>
      <c r="AE5" s="2812"/>
      <c r="AF5" s="2813"/>
      <c r="AG5" s="2813"/>
      <c r="AH5" s="2813"/>
      <c r="AI5" s="2813"/>
      <c r="AJ5" s="2813"/>
      <c r="AK5" s="2813"/>
      <c r="AL5" s="2813"/>
      <c r="AM5" s="2813"/>
      <c r="AN5" s="2813"/>
      <c r="AO5" s="2813"/>
      <c r="AP5" s="2814"/>
      <c r="AQ5" s="1569"/>
      <c r="AR5" s="1569"/>
      <c r="AS5" s="1569"/>
      <c r="AT5" s="1569"/>
      <c r="AU5" s="1569"/>
      <c r="AV5" s="1569"/>
      <c r="AW5" s="1569"/>
      <c r="AX5" s="1570"/>
      <c r="AY5" s="1571"/>
      <c r="AZ5" s="1571"/>
      <c r="BA5" s="1571"/>
      <c r="BB5" s="1571"/>
      <c r="BC5" s="1571"/>
      <c r="BD5" s="1571"/>
      <c r="BE5" s="1571"/>
      <c r="BF5" s="1571"/>
      <c r="BG5" s="1569"/>
      <c r="BH5" s="1569"/>
    </row>
    <row r="6" spans="3:60" ht="48" customHeight="1">
      <c r="C6" s="2694" t="s">
        <v>45</v>
      </c>
      <c r="D6" s="2695"/>
      <c r="E6" s="2695"/>
      <c r="F6" s="2695"/>
      <c r="G6" s="2695"/>
      <c r="H6" s="2695"/>
      <c r="I6" s="2696"/>
      <c r="J6" s="157" t="s">
        <v>1</v>
      </c>
      <c r="K6" s="158"/>
      <c r="L6" s="2801">
        <f>①利用!M20</f>
        <v>0</v>
      </c>
      <c r="M6" s="2801"/>
      <c r="N6" s="159" t="s">
        <v>2</v>
      </c>
      <c r="O6" s="2801">
        <f>①利用!O20</f>
        <v>0</v>
      </c>
      <c r="P6" s="2801"/>
      <c r="Q6" s="855"/>
      <c r="R6" s="855"/>
      <c r="S6" s="159" t="s">
        <v>3</v>
      </c>
      <c r="T6" s="2801">
        <f>①利用!Q20</f>
        <v>0</v>
      </c>
      <c r="U6" s="2801"/>
      <c r="V6" s="65" t="s">
        <v>4</v>
      </c>
      <c r="W6" s="65" t="s">
        <v>15</v>
      </c>
      <c r="X6" s="2695" t="str">
        <f>①利用!T20</f>
        <v/>
      </c>
      <c r="Y6" s="2695"/>
      <c r="Z6" s="66" t="s">
        <v>16</v>
      </c>
      <c r="AA6" s="2722" t="s">
        <v>46</v>
      </c>
      <c r="AB6" s="2722"/>
      <c r="AC6" s="2658">
        <f>①利用!O21</f>
        <v>0</v>
      </c>
      <c r="AD6" s="2658"/>
      <c r="AE6" s="2722" t="s">
        <v>3</v>
      </c>
      <c r="AF6" s="2722"/>
      <c r="AG6" s="2723">
        <f>①利用!Q21</f>
        <v>0</v>
      </c>
      <c r="AH6" s="2723"/>
      <c r="AI6" s="63" t="s">
        <v>47</v>
      </c>
      <c r="AJ6" s="64" t="s">
        <v>15</v>
      </c>
      <c r="AK6" s="2695" t="str">
        <f>①利用!T21</f>
        <v/>
      </c>
      <c r="AL6" s="2695"/>
      <c r="AM6" s="64" t="s">
        <v>16</v>
      </c>
      <c r="AN6" s="64"/>
      <c r="AO6" s="64"/>
      <c r="AP6" s="67"/>
      <c r="AQ6" s="1569"/>
      <c r="AR6" s="1569"/>
      <c r="AS6" s="1572"/>
      <c r="AT6" s="1569"/>
      <c r="AU6" s="1569"/>
      <c r="AV6" s="1569"/>
      <c r="AW6" s="1569"/>
      <c r="AX6" s="1570"/>
      <c r="AY6" s="1571"/>
      <c r="AZ6" s="1571"/>
      <c r="BA6" s="1571"/>
      <c r="BB6" s="1571"/>
      <c r="BC6" s="1571"/>
      <c r="BD6" s="1571"/>
      <c r="BE6" s="1571"/>
      <c r="BF6" s="1571"/>
      <c r="BG6" s="1569"/>
      <c r="BH6" s="1569"/>
    </row>
    <row r="7" spans="3:60" ht="51.75" customHeight="1">
      <c r="C7" s="2833" t="s">
        <v>799</v>
      </c>
      <c r="D7" s="2834"/>
      <c r="E7" s="2834"/>
      <c r="F7" s="2834"/>
      <c r="G7" s="2834"/>
      <c r="H7" s="2834"/>
      <c r="I7" s="2835"/>
      <c r="J7" s="2832"/>
      <c r="K7" s="2832"/>
      <c r="L7" s="2832"/>
      <c r="M7" s="2700"/>
      <c r="N7" s="2700"/>
      <c r="O7" s="2700"/>
      <c r="P7" s="2700"/>
      <c r="Q7" s="854"/>
      <c r="R7" s="854"/>
      <c r="S7" s="621"/>
      <c r="T7" s="622"/>
      <c r="U7" s="623"/>
      <c r="V7" s="2701" t="s">
        <v>743</v>
      </c>
      <c r="W7" s="2702"/>
      <c r="X7" s="2702"/>
      <c r="Y7" s="2702"/>
      <c r="Z7" s="2702"/>
      <c r="AA7" s="2702"/>
      <c r="AB7" s="2702"/>
      <c r="AC7" s="2702"/>
      <c r="AD7" s="2702"/>
      <c r="AE7" s="2702"/>
      <c r="AF7" s="2702"/>
      <c r="AG7" s="2702"/>
      <c r="AH7" s="2702"/>
      <c r="AI7" s="2702"/>
      <c r="AJ7" s="2702"/>
      <c r="AK7" s="2702"/>
      <c r="AL7" s="2702"/>
      <c r="AM7" s="2702"/>
      <c r="AN7" s="2702"/>
      <c r="AO7" s="2702"/>
      <c r="AP7" s="2703"/>
    </row>
    <row r="8" spans="3:60" ht="24.75" customHeight="1">
      <c r="C8" s="160" t="s">
        <v>48</v>
      </c>
      <c r="D8" s="2815" t="s">
        <v>141</v>
      </c>
      <c r="E8" s="2816"/>
      <c r="F8" s="2816"/>
      <c r="G8" s="2816"/>
      <c r="H8" s="2816"/>
      <c r="I8" s="2816"/>
      <c r="J8" s="2816"/>
      <c r="K8" s="2816"/>
      <c r="L8" s="2817"/>
      <c r="M8" s="2818" t="s">
        <v>49</v>
      </c>
      <c r="N8" s="2819"/>
      <c r="O8" s="2820" t="s">
        <v>50</v>
      </c>
      <c r="P8" s="2821"/>
      <c r="Q8" s="2821"/>
      <c r="R8" s="2821"/>
      <c r="S8" s="2821"/>
      <c r="T8" s="2821"/>
      <c r="U8" s="2822"/>
      <c r="V8" s="2831" t="s">
        <v>51</v>
      </c>
      <c r="W8" s="2831"/>
      <c r="X8" s="2831"/>
      <c r="Y8" s="2831"/>
      <c r="Z8" s="2831"/>
      <c r="AA8" s="2831"/>
      <c r="AB8" s="2831"/>
      <c r="AC8" s="2831"/>
      <c r="AD8" s="2831"/>
      <c r="AE8" s="2831"/>
      <c r="AF8" s="2826" t="s">
        <v>52</v>
      </c>
      <c r="AG8" s="2826"/>
      <c r="AH8" s="2826"/>
      <c r="AI8" s="2826"/>
      <c r="AJ8" s="2826"/>
      <c r="AK8" s="2826"/>
      <c r="AL8" s="2827" t="s">
        <v>53</v>
      </c>
      <c r="AM8" s="2828"/>
      <c r="AN8" s="2828"/>
      <c r="AO8" s="2828"/>
      <c r="AP8" s="2829"/>
    </row>
    <row r="9" spans="3:60" ht="39" customHeight="1">
      <c r="C9" s="68">
        <v>1</v>
      </c>
      <c r="D9" s="2739" t="s" ph="1">
        <v>54</v>
      </c>
      <c r="E9" s="2740" ph="1"/>
      <c r="F9" s="2740"/>
      <c r="G9" s="2740"/>
      <c r="H9" s="2740"/>
      <c r="I9" s="2740"/>
      <c r="J9" s="2740"/>
      <c r="K9" s="2740"/>
      <c r="L9" s="2741"/>
      <c r="M9" s="2720" t="s">
        <v>55</v>
      </c>
      <c r="N9" s="2719"/>
      <c r="O9" s="2720" t="s">
        <v>56</v>
      </c>
      <c r="P9" s="2718"/>
      <c r="Q9" s="2718"/>
      <c r="R9" s="2718"/>
      <c r="S9" s="2718"/>
      <c r="T9" s="2718"/>
      <c r="U9" s="2719"/>
      <c r="V9" s="2830" t="s">
        <v>57</v>
      </c>
      <c r="W9" s="2830"/>
      <c r="X9" s="2830"/>
      <c r="Y9" s="2830"/>
      <c r="Z9" s="2830"/>
      <c r="AA9" s="2830"/>
      <c r="AB9" s="2830"/>
      <c r="AC9" s="2830"/>
      <c r="AD9" s="2830"/>
      <c r="AE9" s="2830"/>
      <c r="AF9" s="2802" t="s">
        <v>58</v>
      </c>
      <c r="AG9" s="2802"/>
      <c r="AH9" s="2802"/>
      <c r="AI9" s="2802"/>
      <c r="AJ9" s="2802"/>
      <c r="AK9" s="2802"/>
      <c r="AL9" s="2823" t="s">
        <v>59</v>
      </c>
      <c r="AM9" s="2824"/>
      <c r="AN9" s="2824"/>
      <c r="AO9" s="2824"/>
      <c r="AP9" s="2825"/>
    </row>
    <row r="10" spans="3:60" ht="39" customHeight="1">
      <c r="C10" s="68">
        <v>2</v>
      </c>
      <c r="D10" s="2739" t="s" ph="1">
        <v>60</v>
      </c>
      <c r="E10" s="2740" ph="1"/>
      <c r="F10" s="2740"/>
      <c r="G10" s="2740"/>
      <c r="H10" s="2740"/>
      <c r="I10" s="2740"/>
      <c r="J10" s="2740"/>
      <c r="K10" s="2740"/>
      <c r="L10" s="2741"/>
      <c r="M10" s="2720" t="s">
        <v>61</v>
      </c>
      <c r="N10" s="2719"/>
      <c r="O10" s="2720" t="s">
        <v>62</v>
      </c>
      <c r="P10" s="2718"/>
      <c r="Q10" s="2718"/>
      <c r="R10" s="2718"/>
      <c r="S10" s="2718"/>
      <c r="T10" s="2718"/>
      <c r="U10" s="2719"/>
      <c r="V10" s="2803" t="s">
        <v>63</v>
      </c>
      <c r="W10" s="2803"/>
      <c r="X10" s="2803"/>
      <c r="Y10" s="2803"/>
      <c r="Z10" s="2803"/>
      <c r="AA10" s="2803"/>
      <c r="AB10" s="2803"/>
      <c r="AC10" s="2803"/>
      <c r="AD10" s="2803"/>
      <c r="AE10" s="2803"/>
      <c r="AF10" s="2802" t="s">
        <v>64</v>
      </c>
      <c r="AG10" s="2802"/>
      <c r="AH10" s="2802"/>
      <c r="AI10" s="2802"/>
      <c r="AJ10" s="2802"/>
      <c r="AK10" s="2802"/>
      <c r="AL10" s="2704" t="s">
        <v>65</v>
      </c>
      <c r="AM10" s="2705"/>
      <c r="AN10" s="2705"/>
      <c r="AO10" s="2705"/>
      <c r="AP10" s="2706"/>
    </row>
    <row r="11" spans="3:60" ht="15" customHeight="1">
      <c r="C11" s="2724">
        <v>3</v>
      </c>
      <c r="D11" s="2727" t="s" ph="1">
        <v>66</v>
      </c>
      <c r="E11" s="2728"/>
      <c r="F11" s="2728"/>
      <c r="G11" s="2728"/>
      <c r="H11" s="2728"/>
      <c r="I11" s="2728"/>
      <c r="J11" s="2728"/>
      <c r="K11" s="2728"/>
      <c r="L11" s="2729"/>
      <c r="M11" s="2787" t="s">
        <v>55</v>
      </c>
      <c r="N11" s="2788"/>
      <c r="O11" s="2793" t="s">
        <v>67</v>
      </c>
      <c r="P11" s="2794"/>
      <c r="Q11" s="2794"/>
      <c r="R11" s="2794"/>
      <c r="S11" s="2794"/>
      <c r="T11" s="2794"/>
      <c r="U11" s="2795"/>
      <c r="V11" s="2805" t="s">
        <v>68</v>
      </c>
      <c r="W11" s="2805"/>
      <c r="X11" s="2805"/>
      <c r="Y11" s="2805"/>
      <c r="Z11" s="2805"/>
      <c r="AA11" s="2805"/>
      <c r="AB11" s="2805"/>
      <c r="AC11" s="2805"/>
      <c r="AD11" s="2805"/>
      <c r="AE11" s="2805"/>
      <c r="AF11" s="2804" t="s">
        <v>58</v>
      </c>
      <c r="AG11" s="2804"/>
      <c r="AH11" s="2804"/>
      <c r="AI11" s="2804"/>
      <c r="AJ11" s="2804"/>
      <c r="AK11" s="2804"/>
      <c r="AL11" s="2707" t="s">
        <v>69</v>
      </c>
      <c r="AM11" s="2708"/>
      <c r="AN11" s="2708"/>
      <c r="AO11" s="2708"/>
      <c r="AP11" s="2709"/>
    </row>
    <row r="12" spans="3:60" ht="15" customHeight="1">
      <c r="C12" s="2725"/>
      <c r="D12" s="2730"/>
      <c r="E12" s="2731"/>
      <c r="F12" s="2731"/>
      <c r="G12" s="2731"/>
      <c r="H12" s="2731"/>
      <c r="I12" s="2731"/>
      <c r="J12" s="2731"/>
      <c r="K12" s="2731"/>
      <c r="L12" s="2732"/>
      <c r="M12" s="2789"/>
      <c r="N12" s="2790"/>
      <c r="O12" s="2796"/>
      <c r="P12" s="2797"/>
      <c r="Q12" s="2797"/>
      <c r="R12" s="2797"/>
      <c r="S12" s="2797"/>
      <c r="T12" s="2797"/>
      <c r="U12" s="2798"/>
      <c r="V12" s="2805"/>
      <c r="W12" s="2805"/>
      <c r="X12" s="2805"/>
      <c r="Y12" s="2805"/>
      <c r="Z12" s="2805"/>
      <c r="AA12" s="2805"/>
      <c r="AB12" s="2805"/>
      <c r="AC12" s="2805"/>
      <c r="AD12" s="2805"/>
      <c r="AE12" s="2805"/>
      <c r="AF12" s="2804"/>
      <c r="AG12" s="2804"/>
      <c r="AH12" s="2804"/>
      <c r="AI12" s="2804"/>
      <c r="AJ12" s="2804"/>
      <c r="AK12" s="2804"/>
      <c r="AL12" s="2710"/>
      <c r="AM12" s="2711"/>
      <c r="AN12" s="2711"/>
      <c r="AO12" s="2711"/>
      <c r="AP12" s="2712"/>
    </row>
    <row r="13" spans="3:60" ht="15" customHeight="1">
      <c r="C13" s="2726"/>
      <c r="D13" s="2733"/>
      <c r="E13" s="2734"/>
      <c r="F13" s="2734"/>
      <c r="G13" s="2734"/>
      <c r="H13" s="2734"/>
      <c r="I13" s="2734"/>
      <c r="J13" s="2734"/>
      <c r="K13" s="2734"/>
      <c r="L13" s="2735"/>
      <c r="M13" s="2791"/>
      <c r="N13" s="2792"/>
      <c r="O13" s="2736" t="s">
        <v>70</v>
      </c>
      <c r="P13" s="2737"/>
      <c r="Q13" s="2737"/>
      <c r="R13" s="2737"/>
      <c r="S13" s="2737"/>
      <c r="T13" s="2737"/>
      <c r="U13" s="2738"/>
      <c r="V13" s="2806" t="s">
        <v>71</v>
      </c>
      <c r="W13" s="2806"/>
      <c r="X13" s="2806"/>
      <c r="Y13" s="2806"/>
      <c r="Z13" s="2806"/>
      <c r="AA13" s="2806"/>
      <c r="AB13" s="2806"/>
      <c r="AC13" s="2806"/>
      <c r="AD13" s="2806"/>
      <c r="AE13" s="2806"/>
      <c r="AF13" s="2804" t="s">
        <v>58</v>
      </c>
      <c r="AG13" s="2804"/>
      <c r="AH13" s="2804"/>
      <c r="AI13" s="2804"/>
      <c r="AJ13" s="2804"/>
      <c r="AK13" s="2804"/>
      <c r="AL13" s="2713"/>
      <c r="AM13" s="2714"/>
      <c r="AN13" s="2714"/>
      <c r="AO13" s="2714"/>
      <c r="AP13" s="2715"/>
    </row>
    <row r="14" spans="3:60" ht="21" customHeight="1">
      <c r="C14" s="373" t="s">
        <v>622</v>
      </c>
      <c r="D14" s="783"/>
      <c r="E14" s="783"/>
      <c r="F14" s="783"/>
      <c r="G14" s="783"/>
      <c r="H14" s="783"/>
      <c r="I14" s="783"/>
      <c r="J14" s="783"/>
      <c r="K14" s="783"/>
      <c r="L14" s="783"/>
      <c r="M14" s="783"/>
      <c r="N14" s="783"/>
      <c r="O14" s="783"/>
      <c r="P14" s="783"/>
      <c r="Q14" s="783"/>
      <c r="R14" s="783"/>
      <c r="S14" s="783"/>
      <c r="T14" s="783"/>
      <c r="U14" s="783"/>
      <c r="V14" s="783"/>
      <c r="W14" s="783"/>
      <c r="X14" s="783"/>
      <c r="Y14" s="783"/>
      <c r="Z14" s="783"/>
      <c r="AA14" s="783"/>
      <c r="AB14" s="783"/>
      <c r="AC14" s="783"/>
      <c r="AD14" s="783"/>
      <c r="AE14" s="782"/>
      <c r="AF14" s="783"/>
      <c r="AG14" s="783"/>
      <c r="AH14" s="783"/>
      <c r="AI14" s="783"/>
      <c r="AJ14" s="783"/>
      <c r="AK14" s="783"/>
      <c r="AL14" s="783"/>
      <c r="AM14" s="783"/>
      <c r="AN14" s="783"/>
      <c r="AO14" s="783"/>
      <c r="AP14" s="69"/>
    </row>
    <row r="15" spans="3:60" ht="30" customHeight="1">
      <c r="C15" s="70" t="s">
        <v>48</v>
      </c>
      <c r="D15" s="2716" t="s">
        <v>142</v>
      </c>
      <c r="E15" s="2717"/>
      <c r="F15" s="2718"/>
      <c r="G15" s="2718"/>
      <c r="H15" s="2718"/>
      <c r="I15" s="2718"/>
      <c r="J15" s="2718"/>
      <c r="K15" s="2718"/>
      <c r="L15" s="2719"/>
      <c r="M15" s="2720" t="s">
        <v>49</v>
      </c>
      <c r="N15" s="2719"/>
      <c r="O15" s="2721" t="s">
        <v>50</v>
      </c>
      <c r="P15" s="2721"/>
      <c r="Q15" s="2721"/>
      <c r="R15" s="2721"/>
      <c r="S15" s="2721"/>
      <c r="T15" s="2721"/>
      <c r="U15" s="2721"/>
      <c r="V15" s="2760" t="s">
        <v>51</v>
      </c>
      <c r="W15" s="2760"/>
      <c r="X15" s="2760"/>
      <c r="Y15" s="2760"/>
      <c r="Z15" s="2760"/>
      <c r="AA15" s="2760"/>
      <c r="AB15" s="2760"/>
      <c r="AC15" s="2760"/>
      <c r="AD15" s="2760"/>
      <c r="AE15" s="2760"/>
      <c r="AF15" s="2720" t="s">
        <v>52</v>
      </c>
      <c r="AG15" s="2718"/>
      <c r="AH15" s="2718"/>
      <c r="AI15" s="2718"/>
      <c r="AJ15" s="2718"/>
      <c r="AK15" s="2719"/>
      <c r="AL15" s="2747" t="s">
        <v>53</v>
      </c>
      <c r="AM15" s="2748"/>
      <c r="AN15" s="2748"/>
      <c r="AO15" s="2748"/>
      <c r="AP15" s="2749"/>
    </row>
    <row r="16" spans="3:60" s="1" customFormat="1" ht="25.5" customHeight="1">
      <c r="C16" s="2752">
        <v>1</v>
      </c>
      <c r="D16" s="2742"/>
      <c r="E16" s="2743"/>
      <c r="F16" s="2743"/>
      <c r="G16" s="2743"/>
      <c r="H16" s="2743"/>
      <c r="I16" s="2743"/>
      <c r="J16" s="2743"/>
      <c r="K16" s="2743"/>
      <c r="L16" s="2744"/>
      <c r="M16" s="2659"/>
      <c r="N16" s="2660"/>
      <c r="O16" s="2681"/>
      <c r="P16" s="2682"/>
      <c r="Q16" s="2682"/>
      <c r="R16" s="2682"/>
      <c r="S16" s="2682"/>
      <c r="T16" s="2682"/>
      <c r="U16" s="2683"/>
      <c r="V16" s="2666"/>
      <c r="W16" s="2667"/>
      <c r="X16" s="2667"/>
      <c r="Y16" s="2667"/>
      <c r="Z16" s="2667"/>
      <c r="AA16" s="2667"/>
      <c r="AB16" s="2667"/>
      <c r="AC16" s="2667"/>
      <c r="AD16" s="2667"/>
      <c r="AE16" s="2668"/>
      <c r="AF16" s="2655"/>
      <c r="AG16" s="2656"/>
      <c r="AH16" s="2656"/>
      <c r="AI16" s="2656"/>
      <c r="AJ16" s="2656"/>
      <c r="AK16" s="2657"/>
      <c r="AL16" s="2769"/>
      <c r="AM16" s="2770"/>
      <c r="AN16" s="2770"/>
      <c r="AO16" s="2770"/>
      <c r="AP16" s="2771"/>
      <c r="AX16" s="945"/>
      <c r="AY16" s="933"/>
      <c r="AZ16" s="933"/>
      <c r="BA16" s="933"/>
      <c r="BB16" s="933"/>
      <c r="BC16" s="933"/>
      <c r="BD16" s="933"/>
      <c r="BE16" s="933"/>
      <c r="BF16" s="933"/>
    </row>
    <row r="17" spans="3:66" s="1" customFormat="1" ht="25.5" customHeight="1">
      <c r="C17" s="2753"/>
      <c r="D17" s="2784"/>
      <c r="E17" s="2785"/>
      <c r="F17" s="2785"/>
      <c r="G17" s="2785"/>
      <c r="H17" s="2785"/>
      <c r="I17" s="2785"/>
      <c r="J17" s="2785"/>
      <c r="K17" s="2785"/>
      <c r="L17" s="2786"/>
      <c r="M17" s="2661"/>
      <c r="N17" s="2662"/>
      <c r="O17" s="2663"/>
      <c r="P17" s="2664"/>
      <c r="Q17" s="2664"/>
      <c r="R17" s="2664"/>
      <c r="S17" s="2664"/>
      <c r="T17" s="2664"/>
      <c r="U17" s="2665"/>
      <c r="V17" s="2690"/>
      <c r="W17" s="2691"/>
      <c r="X17" s="2691"/>
      <c r="Y17" s="2691"/>
      <c r="Z17" s="2691"/>
      <c r="AA17" s="2691"/>
      <c r="AB17" s="2691"/>
      <c r="AC17" s="2691"/>
      <c r="AD17" s="2691"/>
      <c r="AE17" s="2692"/>
      <c r="AF17" s="2663"/>
      <c r="AG17" s="2664"/>
      <c r="AH17" s="2664"/>
      <c r="AI17" s="2664"/>
      <c r="AJ17" s="2664"/>
      <c r="AK17" s="2665"/>
      <c r="AL17" s="2655"/>
      <c r="AM17" s="2656"/>
      <c r="AN17" s="2656"/>
      <c r="AO17" s="2656"/>
      <c r="AP17" s="2657"/>
      <c r="AX17" s="945"/>
      <c r="AY17" s="933"/>
      <c r="AZ17" s="933"/>
      <c r="BA17" s="933"/>
      <c r="BB17" s="933"/>
      <c r="BC17" s="933"/>
      <c r="BD17" s="933"/>
      <c r="BE17" s="933"/>
      <c r="BF17" s="933"/>
    </row>
    <row r="18" spans="3:66" s="1" customFormat="1" ht="25.5" customHeight="1">
      <c r="C18" s="2753"/>
      <c r="D18" s="2784"/>
      <c r="E18" s="2785"/>
      <c r="F18" s="2785"/>
      <c r="G18" s="2785"/>
      <c r="H18" s="2785"/>
      <c r="I18" s="2785"/>
      <c r="J18" s="2785"/>
      <c r="K18" s="2785"/>
      <c r="L18" s="2786"/>
      <c r="M18" s="2661"/>
      <c r="N18" s="2662"/>
      <c r="O18" s="2663"/>
      <c r="P18" s="2664"/>
      <c r="Q18" s="2664"/>
      <c r="R18" s="2664"/>
      <c r="S18" s="2664"/>
      <c r="T18" s="2664"/>
      <c r="U18" s="2665"/>
      <c r="V18" s="2666"/>
      <c r="W18" s="2667"/>
      <c r="X18" s="2667"/>
      <c r="Y18" s="2667"/>
      <c r="Z18" s="2667"/>
      <c r="AA18" s="2667"/>
      <c r="AB18" s="2667"/>
      <c r="AC18" s="2667"/>
      <c r="AD18" s="2667"/>
      <c r="AE18" s="2668"/>
      <c r="AF18" s="2678"/>
      <c r="AG18" s="2679"/>
      <c r="AH18" s="2679"/>
      <c r="AI18" s="2679"/>
      <c r="AJ18" s="2679"/>
      <c r="AK18" s="2680"/>
      <c r="AL18" s="2678"/>
      <c r="AM18" s="2679"/>
      <c r="AN18" s="2679"/>
      <c r="AO18" s="2679"/>
      <c r="AP18" s="2680"/>
      <c r="AX18" s="945"/>
      <c r="AY18" s="933"/>
      <c r="AZ18" s="933"/>
      <c r="BA18" s="933"/>
      <c r="BB18" s="933"/>
      <c r="BC18" s="933"/>
      <c r="BD18" s="933"/>
      <c r="BE18" s="933"/>
      <c r="BF18" s="933"/>
    </row>
    <row r="19" spans="3:66" s="1" customFormat="1" ht="25.5" customHeight="1">
      <c r="C19" s="2752">
        <v>2</v>
      </c>
      <c r="D19" s="2742"/>
      <c r="E19" s="2743"/>
      <c r="F19" s="2743"/>
      <c r="G19" s="2743"/>
      <c r="H19" s="2743"/>
      <c r="I19" s="2743"/>
      <c r="J19" s="2743"/>
      <c r="K19" s="2743"/>
      <c r="L19" s="2744"/>
      <c r="M19" s="2659"/>
      <c r="N19" s="2660"/>
      <c r="O19" s="2681"/>
      <c r="P19" s="2682"/>
      <c r="Q19" s="2682"/>
      <c r="R19" s="2682"/>
      <c r="S19" s="2682"/>
      <c r="T19" s="2682"/>
      <c r="U19" s="2683"/>
      <c r="V19" s="2754"/>
      <c r="W19" s="2755"/>
      <c r="X19" s="2755"/>
      <c r="Y19" s="2755"/>
      <c r="Z19" s="2755"/>
      <c r="AA19" s="2755"/>
      <c r="AB19" s="2755"/>
      <c r="AC19" s="2755"/>
      <c r="AD19" s="2755"/>
      <c r="AE19" s="2756"/>
      <c r="AF19" s="2655"/>
      <c r="AG19" s="2656"/>
      <c r="AH19" s="2656"/>
      <c r="AI19" s="2656"/>
      <c r="AJ19" s="2656"/>
      <c r="AK19" s="2657"/>
      <c r="AL19" s="2669"/>
      <c r="AM19" s="2670"/>
      <c r="AN19" s="2670"/>
      <c r="AO19" s="2670"/>
      <c r="AP19" s="2671"/>
      <c r="AX19" s="945"/>
      <c r="AY19" s="933"/>
      <c r="AZ19" s="933"/>
      <c r="BA19" s="933"/>
      <c r="BB19" s="933"/>
      <c r="BC19" s="933"/>
      <c r="BD19" s="933"/>
      <c r="BE19" s="933"/>
      <c r="BF19" s="933"/>
    </row>
    <row r="20" spans="3:66" s="1" customFormat="1" ht="25.5" customHeight="1">
      <c r="C20" s="2753"/>
      <c r="D20" s="2784"/>
      <c r="E20" s="2785"/>
      <c r="F20" s="2785"/>
      <c r="G20" s="2785"/>
      <c r="H20" s="2785"/>
      <c r="I20" s="2785"/>
      <c r="J20" s="2785"/>
      <c r="K20" s="2785"/>
      <c r="L20" s="2786"/>
      <c r="M20" s="2661"/>
      <c r="N20" s="2662"/>
      <c r="O20" s="2663"/>
      <c r="P20" s="2664"/>
      <c r="Q20" s="2664"/>
      <c r="R20" s="2664"/>
      <c r="S20" s="2664"/>
      <c r="T20" s="2664"/>
      <c r="U20" s="2665"/>
      <c r="V20" s="2690"/>
      <c r="W20" s="2691"/>
      <c r="X20" s="2691"/>
      <c r="Y20" s="2691"/>
      <c r="Z20" s="2691"/>
      <c r="AA20" s="2691"/>
      <c r="AB20" s="2691"/>
      <c r="AC20" s="2691"/>
      <c r="AD20" s="2691"/>
      <c r="AE20" s="2692"/>
      <c r="AF20" s="2663"/>
      <c r="AG20" s="2664"/>
      <c r="AH20" s="2664"/>
      <c r="AI20" s="2664"/>
      <c r="AJ20" s="2664"/>
      <c r="AK20" s="2665"/>
      <c r="AL20" s="2672"/>
      <c r="AM20" s="2673"/>
      <c r="AN20" s="2673"/>
      <c r="AO20" s="2673"/>
      <c r="AP20" s="2674"/>
      <c r="AX20" s="945"/>
      <c r="AY20" s="933"/>
      <c r="AZ20" s="933"/>
      <c r="BA20" s="933"/>
      <c r="BB20" s="933"/>
      <c r="BC20" s="933"/>
      <c r="BD20" s="933"/>
      <c r="BE20" s="933"/>
      <c r="BF20" s="933"/>
    </row>
    <row r="21" spans="3:66" s="1" customFormat="1" ht="25.5" customHeight="1">
      <c r="C21" s="2753"/>
      <c r="D21" s="2784"/>
      <c r="E21" s="2785"/>
      <c r="F21" s="2785"/>
      <c r="G21" s="2785"/>
      <c r="H21" s="2785"/>
      <c r="I21" s="2785"/>
      <c r="J21" s="2785"/>
      <c r="K21" s="2785"/>
      <c r="L21" s="2786"/>
      <c r="M21" s="2661"/>
      <c r="N21" s="2662"/>
      <c r="O21" s="2663"/>
      <c r="P21" s="2664"/>
      <c r="Q21" s="2664"/>
      <c r="R21" s="2664"/>
      <c r="S21" s="2664"/>
      <c r="T21" s="2664"/>
      <c r="U21" s="2665"/>
      <c r="V21" s="2757"/>
      <c r="W21" s="2758"/>
      <c r="X21" s="2758"/>
      <c r="Y21" s="2758"/>
      <c r="Z21" s="2758"/>
      <c r="AA21" s="2758"/>
      <c r="AB21" s="2758"/>
      <c r="AC21" s="2758"/>
      <c r="AD21" s="2758"/>
      <c r="AE21" s="2759"/>
      <c r="AF21" s="2678"/>
      <c r="AG21" s="2679"/>
      <c r="AH21" s="2679"/>
      <c r="AI21" s="2679"/>
      <c r="AJ21" s="2679"/>
      <c r="AK21" s="2680"/>
      <c r="AL21" s="2675"/>
      <c r="AM21" s="2676"/>
      <c r="AN21" s="2676"/>
      <c r="AO21" s="2676"/>
      <c r="AP21" s="2677"/>
      <c r="AX21" s="945"/>
      <c r="AY21" s="933"/>
      <c r="AZ21" s="933"/>
      <c r="BA21" s="933"/>
      <c r="BB21" s="933"/>
      <c r="BC21" s="933"/>
      <c r="BD21" s="933"/>
      <c r="BE21" s="933"/>
      <c r="BF21" s="933"/>
    </row>
    <row r="22" spans="3:66" s="1" customFormat="1" ht="25.5" customHeight="1">
      <c r="C22" s="2752">
        <v>3</v>
      </c>
      <c r="D22" s="2742"/>
      <c r="E22" s="2743"/>
      <c r="F22" s="2743"/>
      <c r="G22" s="2743"/>
      <c r="H22" s="2743"/>
      <c r="I22" s="2743"/>
      <c r="J22" s="2743"/>
      <c r="K22" s="2743"/>
      <c r="L22" s="2744"/>
      <c r="M22" s="2659"/>
      <c r="N22" s="2660"/>
      <c r="O22" s="2681"/>
      <c r="P22" s="2682"/>
      <c r="Q22" s="2682"/>
      <c r="R22" s="2682"/>
      <c r="S22" s="2682"/>
      <c r="T22" s="2682"/>
      <c r="U22" s="2683"/>
      <c r="V22" s="2666"/>
      <c r="W22" s="2667"/>
      <c r="X22" s="2667"/>
      <c r="Y22" s="2667"/>
      <c r="Z22" s="2667"/>
      <c r="AA22" s="2667"/>
      <c r="AB22" s="2667"/>
      <c r="AC22" s="2667"/>
      <c r="AD22" s="2667"/>
      <c r="AE22" s="2668"/>
      <c r="AF22" s="2655"/>
      <c r="AG22" s="2656"/>
      <c r="AH22" s="2656"/>
      <c r="AI22" s="2656"/>
      <c r="AJ22" s="2656"/>
      <c r="AK22" s="2657"/>
      <c r="AL22" s="2669"/>
      <c r="AM22" s="2670"/>
      <c r="AN22" s="2670"/>
      <c r="AO22" s="2670"/>
      <c r="AP22" s="2671"/>
      <c r="AX22" s="945"/>
      <c r="AY22" s="933"/>
      <c r="AZ22" s="933"/>
      <c r="BA22" s="933"/>
      <c r="BB22" s="933"/>
      <c r="BC22" s="933"/>
      <c r="BD22" s="933"/>
      <c r="BE22" s="933"/>
      <c r="BF22" s="933"/>
    </row>
    <row r="23" spans="3:66" s="1" customFormat="1" ht="25.5" customHeight="1">
      <c r="C23" s="2753"/>
      <c r="D23" s="2784"/>
      <c r="E23" s="2785"/>
      <c r="F23" s="2785"/>
      <c r="G23" s="2785"/>
      <c r="H23" s="2785"/>
      <c r="I23" s="2785"/>
      <c r="J23" s="2785"/>
      <c r="K23" s="2785"/>
      <c r="L23" s="2786"/>
      <c r="M23" s="2661"/>
      <c r="N23" s="2662"/>
      <c r="O23" s="2663"/>
      <c r="P23" s="2664"/>
      <c r="Q23" s="2664"/>
      <c r="R23" s="2664"/>
      <c r="S23" s="2664"/>
      <c r="T23" s="2664"/>
      <c r="U23" s="2665"/>
      <c r="V23" s="2690"/>
      <c r="W23" s="2691"/>
      <c r="X23" s="2691"/>
      <c r="Y23" s="2691"/>
      <c r="Z23" s="2691"/>
      <c r="AA23" s="2691"/>
      <c r="AB23" s="2691"/>
      <c r="AC23" s="2691"/>
      <c r="AD23" s="2691"/>
      <c r="AE23" s="2692"/>
      <c r="AF23" s="2663"/>
      <c r="AG23" s="2664"/>
      <c r="AH23" s="2664"/>
      <c r="AI23" s="2664"/>
      <c r="AJ23" s="2664"/>
      <c r="AK23" s="2665"/>
      <c r="AL23" s="2672"/>
      <c r="AM23" s="2673"/>
      <c r="AN23" s="2673"/>
      <c r="AO23" s="2673"/>
      <c r="AP23" s="2674"/>
      <c r="AX23" s="945"/>
      <c r="AY23" s="933"/>
      <c r="AZ23" s="933"/>
      <c r="BA23" s="933"/>
      <c r="BB23" s="933"/>
      <c r="BC23" s="933"/>
      <c r="BD23" s="933"/>
      <c r="BE23" s="933"/>
      <c r="BF23" s="933"/>
    </row>
    <row r="24" spans="3:66" s="1" customFormat="1" ht="25.5" customHeight="1">
      <c r="C24" s="2753"/>
      <c r="D24" s="2784"/>
      <c r="E24" s="2785"/>
      <c r="F24" s="2785"/>
      <c r="G24" s="2785"/>
      <c r="H24" s="2785"/>
      <c r="I24" s="2785"/>
      <c r="J24" s="2785"/>
      <c r="K24" s="2785"/>
      <c r="L24" s="2786"/>
      <c r="M24" s="2661"/>
      <c r="N24" s="2662"/>
      <c r="O24" s="2663"/>
      <c r="P24" s="2664"/>
      <c r="Q24" s="2664"/>
      <c r="R24" s="2664"/>
      <c r="S24" s="2664"/>
      <c r="T24" s="2664"/>
      <c r="U24" s="2665"/>
      <c r="V24" s="2666"/>
      <c r="W24" s="2667"/>
      <c r="X24" s="2667"/>
      <c r="Y24" s="2667"/>
      <c r="Z24" s="2667"/>
      <c r="AA24" s="2667"/>
      <c r="AB24" s="2667"/>
      <c r="AC24" s="2667"/>
      <c r="AD24" s="2667"/>
      <c r="AE24" s="2668"/>
      <c r="AF24" s="2678"/>
      <c r="AG24" s="2679"/>
      <c r="AH24" s="2679"/>
      <c r="AI24" s="2679"/>
      <c r="AJ24" s="2679"/>
      <c r="AK24" s="2680"/>
      <c r="AL24" s="2675"/>
      <c r="AM24" s="2676"/>
      <c r="AN24" s="2676"/>
      <c r="AO24" s="2676"/>
      <c r="AP24" s="2677"/>
      <c r="AX24" s="945"/>
      <c r="AY24" s="933"/>
      <c r="AZ24" s="933"/>
      <c r="BA24" s="933"/>
      <c r="BB24" s="933"/>
      <c r="BC24" s="933"/>
      <c r="BD24" s="933"/>
      <c r="BE24" s="933"/>
      <c r="BF24" s="933"/>
    </row>
    <row r="25" spans="3:66" s="1" customFormat="1" ht="25.5" customHeight="1">
      <c r="C25" s="2752">
        <v>4</v>
      </c>
      <c r="D25" s="2742"/>
      <c r="E25" s="2743"/>
      <c r="F25" s="2743"/>
      <c r="G25" s="2743"/>
      <c r="H25" s="2743"/>
      <c r="I25" s="2743"/>
      <c r="J25" s="2743"/>
      <c r="K25" s="2743"/>
      <c r="L25" s="2744"/>
      <c r="M25" s="2659"/>
      <c r="N25" s="2660"/>
      <c r="O25" s="2681"/>
      <c r="P25" s="2682"/>
      <c r="Q25" s="2682"/>
      <c r="R25" s="2682"/>
      <c r="S25" s="2682"/>
      <c r="T25" s="2682"/>
      <c r="U25" s="2683"/>
      <c r="V25" s="2754"/>
      <c r="W25" s="2755"/>
      <c r="X25" s="2755"/>
      <c r="Y25" s="2755"/>
      <c r="Z25" s="2755"/>
      <c r="AA25" s="2755"/>
      <c r="AB25" s="2755"/>
      <c r="AC25" s="2755"/>
      <c r="AD25" s="2755"/>
      <c r="AE25" s="2756"/>
      <c r="AF25" s="2655"/>
      <c r="AG25" s="2656"/>
      <c r="AH25" s="2656"/>
      <c r="AI25" s="2656"/>
      <c r="AJ25" s="2656"/>
      <c r="AK25" s="2657"/>
      <c r="AL25" s="2669"/>
      <c r="AM25" s="2670"/>
      <c r="AN25" s="2670"/>
      <c r="AO25" s="2670"/>
      <c r="AP25" s="2671"/>
      <c r="AX25" s="945"/>
      <c r="AY25" s="933"/>
      <c r="AZ25" s="933"/>
      <c r="BA25" s="933"/>
      <c r="BB25" s="933"/>
      <c r="BC25" s="933"/>
      <c r="BD25" s="933"/>
      <c r="BE25" s="933"/>
      <c r="BF25" s="933"/>
    </row>
    <row r="26" spans="3:66" s="1" customFormat="1" ht="25.5" customHeight="1">
      <c r="C26" s="2753"/>
      <c r="D26" s="2784"/>
      <c r="E26" s="2785"/>
      <c r="F26" s="2785"/>
      <c r="G26" s="2785"/>
      <c r="H26" s="2785"/>
      <c r="I26" s="2785"/>
      <c r="J26" s="2785"/>
      <c r="K26" s="2785"/>
      <c r="L26" s="2786"/>
      <c r="M26" s="2661"/>
      <c r="N26" s="2662"/>
      <c r="O26" s="2663"/>
      <c r="P26" s="2664"/>
      <c r="Q26" s="2664"/>
      <c r="R26" s="2664"/>
      <c r="S26" s="2664"/>
      <c r="T26" s="2664"/>
      <c r="U26" s="2665"/>
      <c r="V26" s="2690"/>
      <c r="W26" s="2691"/>
      <c r="X26" s="2691"/>
      <c r="Y26" s="2691"/>
      <c r="Z26" s="2691"/>
      <c r="AA26" s="2691"/>
      <c r="AB26" s="2691"/>
      <c r="AC26" s="2691"/>
      <c r="AD26" s="2691"/>
      <c r="AE26" s="2692"/>
      <c r="AF26" s="2663"/>
      <c r="AG26" s="2664"/>
      <c r="AH26" s="2664"/>
      <c r="AI26" s="2664"/>
      <c r="AJ26" s="2664"/>
      <c r="AK26" s="2665"/>
      <c r="AL26" s="2672"/>
      <c r="AM26" s="2673"/>
      <c r="AN26" s="2673"/>
      <c r="AO26" s="2673"/>
      <c r="AP26" s="2674"/>
      <c r="AX26" s="945"/>
      <c r="AY26" s="933"/>
      <c r="AZ26" s="933"/>
      <c r="BA26" s="933"/>
      <c r="BB26" s="933"/>
      <c r="BC26" s="933"/>
      <c r="BD26" s="933"/>
      <c r="BE26" s="933"/>
      <c r="BF26" s="933"/>
    </row>
    <row r="27" spans="3:66" s="1" customFormat="1" ht="25.5" customHeight="1">
      <c r="C27" s="2753"/>
      <c r="D27" s="2784"/>
      <c r="E27" s="2785"/>
      <c r="F27" s="2785"/>
      <c r="G27" s="2785"/>
      <c r="H27" s="2785"/>
      <c r="I27" s="2785"/>
      <c r="J27" s="2785"/>
      <c r="K27" s="2785"/>
      <c r="L27" s="2786"/>
      <c r="M27" s="2661"/>
      <c r="N27" s="2662"/>
      <c r="O27" s="2663"/>
      <c r="P27" s="2664"/>
      <c r="Q27" s="2664"/>
      <c r="R27" s="2664"/>
      <c r="S27" s="2664"/>
      <c r="T27" s="2664"/>
      <c r="U27" s="2665"/>
      <c r="V27" s="2757"/>
      <c r="W27" s="2758"/>
      <c r="X27" s="2758"/>
      <c r="Y27" s="2758"/>
      <c r="Z27" s="2758"/>
      <c r="AA27" s="2758"/>
      <c r="AB27" s="2758"/>
      <c r="AC27" s="2758"/>
      <c r="AD27" s="2758"/>
      <c r="AE27" s="2759"/>
      <c r="AF27" s="2678"/>
      <c r="AG27" s="2679"/>
      <c r="AH27" s="2679"/>
      <c r="AI27" s="2679"/>
      <c r="AJ27" s="2679"/>
      <c r="AK27" s="2680">
        <v>1</v>
      </c>
      <c r="AL27" s="2675"/>
      <c r="AM27" s="2676"/>
      <c r="AN27" s="2676"/>
      <c r="AO27" s="2676"/>
      <c r="AP27" s="2677"/>
      <c r="AX27" s="945"/>
      <c r="AY27" s="933"/>
      <c r="AZ27" s="933"/>
      <c r="BA27" s="933"/>
      <c r="BB27" s="933"/>
      <c r="BC27" s="933"/>
      <c r="BD27" s="933"/>
      <c r="BE27" s="933"/>
      <c r="BF27" s="933"/>
    </row>
    <row r="28" spans="3:66" s="1" customFormat="1" ht="25.5" customHeight="1">
      <c r="C28" s="2752">
        <v>5</v>
      </c>
      <c r="D28" s="2742"/>
      <c r="E28" s="2743"/>
      <c r="F28" s="2743"/>
      <c r="G28" s="2743"/>
      <c r="H28" s="2743"/>
      <c r="I28" s="2743"/>
      <c r="J28" s="2743"/>
      <c r="K28" s="2743"/>
      <c r="L28" s="2744"/>
      <c r="M28" s="2659"/>
      <c r="N28" s="2660"/>
      <c r="O28" s="2681"/>
      <c r="P28" s="2682"/>
      <c r="Q28" s="2682"/>
      <c r="R28" s="2682"/>
      <c r="S28" s="2682"/>
      <c r="T28" s="2682"/>
      <c r="U28" s="2683"/>
      <c r="V28" s="2836"/>
      <c r="W28" s="2837"/>
      <c r="X28" s="2837"/>
      <c r="Y28" s="2837"/>
      <c r="Z28" s="2837"/>
      <c r="AA28" s="2837"/>
      <c r="AB28" s="2837"/>
      <c r="AC28" s="2837"/>
      <c r="AD28" s="2837"/>
      <c r="AE28" s="2838"/>
      <c r="AF28" s="2681"/>
      <c r="AG28" s="2682"/>
      <c r="AH28" s="2682"/>
      <c r="AI28" s="2682"/>
      <c r="AJ28" s="2682"/>
      <c r="AK28" s="2683"/>
      <c r="AL28" s="2669"/>
      <c r="AM28" s="2670"/>
      <c r="AN28" s="2670"/>
      <c r="AO28" s="2670"/>
      <c r="AP28" s="2671"/>
      <c r="AX28" s="945"/>
      <c r="AY28" s="933"/>
      <c r="AZ28" s="933"/>
      <c r="BA28" s="933"/>
      <c r="BB28" s="933"/>
      <c r="BC28" s="933"/>
      <c r="BD28" s="933"/>
      <c r="BE28" s="933"/>
      <c r="BF28" s="933"/>
    </row>
    <row r="29" spans="3:66" s="1" customFormat="1" ht="25.5" customHeight="1">
      <c r="C29" s="2753"/>
      <c r="D29" s="2684"/>
      <c r="E29" s="2685"/>
      <c r="F29" s="2685"/>
      <c r="G29" s="2685"/>
      <c r="H29" s="2685"/>
      <c r="I29" s="2685"/>
      <c r="J29" s="2685"/>
      <c r="K29" s="2685"/>
      <c r="L29" s="2686"/>
      <c r="M29" s="2661"/>
      <c r="N29" s="2662"/>
      <c r="O29" s="2663"/>
      <c r="P29" s="2664"/>
      <c r="Q29" s="2664"/>
      <c r="R29" s="2664"/>
      <c r="S29" s="2664"/>
      <c r="T29" s="2664"/>
      <c r="U29" s="2665"/>
      <c r="V29" s="2690"/>
      <c r="W29" s="2691"/>
      <c r="X29" s="2691"/>
      <c r="Y29" s="2691"/>
      <c r="Z29" s="2691"/>
      <c r="AA29" s="2691"/>
      <c r="AB29" s="2691"/>
      <c r="AC29" s="2691"/>
      <c r="AD29" s="2691"/>
      <c r="AE29" s="2692"/>
      <c r="AF29" s="2663"/>
      <c r="AG29" s="2664"/>
      <c r="AH29" s="2664"/>
      <c r="AI29" s="2664"/>
      <c r="AJ29" s="2664"/>
      <c r="AK29" s="2665"/>
      <c r="AL29" s="2672"/>
      <c r="AM29" s="2673"/>
      <c r="AN29" s="2673"/>
      <c r="AO29" s="2673"/>
      <c r="AP29" s="2674"/>
      <c r="AX29" s="945"/>
      <c r="AY29" s="933"/>
      <c r="AZ29" s="933"/>
      <c r="BA29" s="933"/>
      <c r="BB29" s="933"/>
      <c r="BC29" s="933"/>
      <c r="BD29" s="933"/>
      <c r="BE29" s="933"/>
      <c r="BF29" s="933"/>
    </row>
    <row r="30" spans="3:66" s="1" customFormat="1" ht="25.5" customHeight="1" thickBot="1">
      <c r="C30" s="2780"/>
      <c r="D30" s="2687"/>
      <c r="E30" s="2688"/>
      <c r="F30" s="2688"/>
      <c r="G30" s="2688"/>
      <c r="H30" s="2688"/>
      <c r="I30" s="2688"/>
      <c r="J30" s="2688"/>
      <c r="K30" s="2688"/>
      <c r="L30" s="2689"/>
      <c r="M30" s="2772"/>
      <c r="N30" s="2773"/>
      <c r="O30" s="2774"/>
      <c r="P30" s="2775"/>
      <c r="Q30" s="2775"/>
      <c r="R30" s="2775"/>
      <c r="S30" s="2775"/>
      <c r="T30" s="2775"/>
      <c r="U30" s="2776"/>
      <c r="V30" s="2757"/>
      <c r="W30" s="2758"/>
      <c r="X30" s="2758"/>
      <c r="Y30" s="2758"/>
      <c r="Z30" s="2758"/>
      <c r="AA30" s="2758"/>
      <c r="AB30" s="2758"/>
      <c r="AC30" s="2758"/>
      <c r="AD30" s="2758"/>
      <c r="AE30" s="2759"/>
      <c r="AF30" s="2678"/>
      <c r="AG30" s="2679"/>
      <c r="AH30" s="2679"/>
      <c r="AI30" s="2679"/>
      <c r="AJ30" s="2679"/>
      <c r="AK30" s="2680"/>
      <c r="AL30" s="2675"/>
      <c r="AM30" s="2676"/>
      <c r="AN30" s="2676"/>
      <c r="AO30" s="2676"/>
      <c r="AP30" s="2677"/>
      <c r="AU30" s="11"/>
      <c r="AV30" s="11"/>
      <c r="AW30" s="11"/>
      <c r="AX30" s="946"/>
      <c r="AY30" s="934"/>
      <c r="AZ30" s="934">
        <v>0</v>
      </c>
      <c r="BA30" s="934"/>
      <c r="BB30" s="934"/>
      <c r="BC30" s="934"/>
      <c r="BD30" s="934"/>
      <c r="BE30" s="933" t="s">
        <v>819</v>
      </c>
      <c r="BF30" s="933" t="s">
        <v>336</v>
      </c>
    </row>
    <row r="31" spans="3:66" s="71" customFormat="1" ht="22.5" customHeight="1" thickBot="1">
      <c r="C31" s="72" t="s">
        <v>72</v>
      </c>
      <c r="D31" s="2839" t="s">
        <v>266</v>
      </c>
      <c r="E31" s="2840"/>
      <c r="F31" s="2840"/>
      <c r="G31" s="2840"/>
      <c r="H31" s="2840"/>
      <c r="I31" s="2840"/>
      <c r="J31" s="2840"/>
      <c r="K31" s="2840"/>
      <c r="L31" s="2840"/>
      <c r="M31" s="2840"/>
      <c r="N31" s="2840"/>
      <c r="O31" s="2840"/>
      <c r="P31" s="2840"/>
      <c r="Q31" s="2840"/>
      <c r="R31" s="2840"/>
      <c r="S31" s="2840"/>
      <c r="T31" s="2840"/>
      <c r="U31" s="2840"/>
      <c r="V31" s="2840"/>
      <c r="W31" s="2840"/>
      <c r="X31" s="2840"/>
      <c r="Y31" s="2840"/>
      <c r="Z31" s="2840"/>
      <c r="AA31" s="2840"/>
      <c r="AB31" s="2840"/>
      <c r="AC31" s="2840"/>
      <c r="AD31" s="2840"/>
      <c r="AE31" s="2840"/>
      <c r="AF31" s="2840"/>
      <c r="AG31" s="2840"/>
      <c r="AH31" s="2840"/>
      <c r="AI31" s="2840"/>
      <c r="AJ31" s="2840"/>
      <c r="AK31" s="2840"/>
      <c r="AL31" s="2840"/>
      <c r="AM31" s="2840"/>
      <c r="AN31" s="2840"/>
      <c r="AO31" s="2840"/>
      <c r="AP31" s="2841"/>
      <c r="AW31" s="2745" t="s">
        <v>106</v>
      </c>
      <c r="AX31" s="2649" t="s">
        <v>814</v>
      </c>
      <c r="AY31" s="935" t="str">
        <f>③料金!D34</f>
        <v>朝食</v>
      </c>
      <c r="AZ31" s="935" t="str">
        <f>③料金!E34</f>
        <v>小学４年生以下</v>
      </c>
      <c r="BA31" s="935">
        <f>③料金!F34</f>
        <v>0</v>
      </c>
      <c r="BB31" s="935">
        <f>③料金!G34</f>
        <v>510</v>
      </c>
      <c r="BC31" s="935">
        <f>③料金!H34</f>
        <v>0</v>
      </c>
      <c r="BD31" s="935">
        <f>③料金!I34</f>
        <v>0</v>
      </c>
      <c r="BE31" s="935">
        <f>③料金!J34</f>
        <v>0</v>
      </c>
      <c r="BF31" s="935">
        <f>SUM(BC31:BE31)</f>
        <v>0</v>
      </c>
      <c r="BG31" s="1"/>
      <c r="BH31" s="1"/>
      <c r="BI31" s="1"/>
      <c r="BJ31" s="1"/>
      <c r="BK31" s="1"/>
      <c r="BL31" s="1"/>
      <c r="BM31" s="1"/>
      <c r="BN31" s="1"/>
    </row>
    <row r="32" spans="3:66" s="71" customFormat="1" ht="16.5" customHeight="1" thickBot="1">
      <c r="C32" s="72"/>
      <c r="D32" s="784" t="s">
        <v>150</v>
      </c>
      <c r="E32" s="784"/>
      <c r="F32" s="784"/>
      <c r="G32" s="784"/>
      <c r="H32" s="784"/>
      <c r="I32" s="784"/>
      <c r="J32" s="784"/>
      <c r="K32" s="784"/>
      <c r="L32" s="784"/>
      <c r="M32" s="784"/>
      <c r="N32" s="784"/>
      <c r="O32" s="784"/>
      <c r="P32" s="784"/>
      <c r="Q32" s="784"/>
      <c r="R32" s="784"/>
      <c r="S32" s="784"/>
      <c r="T32" s="784"/>
      <c r="U32" s="784"/>
      <c r="V32" s="784"/>
      <c r="W32" s="784"/>
      <c r="X32" s="784"/>
      <c r="Y32" s="784"/>
      <c r="Z32" s="784"/>
      <c r="AA32" s="784"/>
      <c r="AB32" s="784"/>
      <c r="AC32" s="784"/>
      <c r="AD32" s="784"/>
      <c r="AE32" s="784"/>
      <c r="AF32" s="784"/>
      <c r="AG32" s="784"/>
      <c r="AH32" s="784"/>
      <c r="AI32" s="784"/>
      <c r="AJ32" s="784"/>
      <c r="AK32" s="784"/>
      <c r="AL32" s="784"/>
      <c r="AM32" s="784"/>
      <c r="AN32" s="784"/>
      <c r="AO32" s="784"/>
      <c r="AP32" s="73"/>
      <c r="AW32" s="2746"/>
      <c r="AX32" s="2650"/>
      <c r="AY32" s="935">
        <f>③料金!D35</f>
        <v>0</v>
      </c>
      <c r="AZ32" s="935" t="str">
        <f>③料金!E35</f>
        <v>小学５年生以上</v>
      </c>
      <c r="BA32" s="935">
        <f>③料金!F35</f>
        <v>0</v>
      </c>
      <c r="BB32" s="935">
        <f>③料金!G35</f>
        <v>530</v>
      </c>
      <c r="BC32" s="935">
        <f>③料金!H35</f>
        <v>0</v>
      </c>
      <c r="BD32" s="935">
        <f>③料金!I35</f>
        <v>0</v>
      </c>
      <c r="BE32" s="935">
        <f>③料金!J35</f>
        <v>0</v>
      </c>
      <c r="BF32" s="935">
        <f t="shared" ref="BF32:BF71" si="0">SUM(BC32:BE32)</f>
        <v>0</v>
      </c>
      <c r="BG32" s="1">
        <f>SUM(BF31:BF32)</f>
        <v>0</v>
      </c>
      <c r="BH32" s="1"/>
      <c r="BI32" s="1"/>
      <c r="BJ32" s="1"/>
      <c r="BK32" s="1"/>
      <c r="BL32" s="1"/>
      <c r="BM32" s="1"/>
      <c r="BN32" s="1"/>
    </row>
    <row r="33" spans="3:67" s="71" customFormat="1" ht="16.5" customHeight="1" thickBot="1">
      <c r="C33" s="72" t="s">
        <v>72</v>
      </c>
      <c r="D33" s="2842" t="s">
        <v>73</v>
      </c>
      <c r="E33" s="2842"/>
      <c r="F33" s="2842"/>
      <c r="G33" s="2842"/>
      <c r="H33" s="2842"/>
      <c r="I33" s="2842"/>
      <c r="J33" s="2842"/>
      <c r="K33" s="2842"/>
      <c r="L33" s="2842"/>
      <c r="M33" s="2842"/>
      <c r="N33" s="2842"/>
      <c r="O33" s="2842"/>
      <c r="P33" s="2842"/>
      <c r="Q33" s="2842"/>
      <c r="R33" s="2842"/>
      <c r="S33" s="2842"/>
      <c r="T33" s="2842"/>
      <c r="U33" s="2842"/>
      <c r="V33" s="2842"/>
      <c r="W33" s="2842"/>
      <c r="X33" s="2842"/>
      <c r="Y33" s="2842"/>
      <c r="Z33" s="2842"/>
      <c r="AA33" s="2842"/>
      <c r="AB33" s="2842"/>
      <c r="AC33" s="2842"/>
      <c r="AD33" s="2842"/>
      <c r="AE33" s="2842"/>
      <c r="AF33" s="2842"/>
      <c r="AG33" s="2842"/>
      <c r="AH33" s="2842"/>
      <c r="AI33" s="2842"/>
      <c r="AJ33" s="2842"/>
      <c r="AK33" s="2842"/>
      <c r="AL33" s="2842"/>
      <c r="AM33" s="2842"/>
      <c r="AN33" s="2842"/>
      <c r="AO33" s="2842"/>
      <c r="AP33" s="2843"/>
      <c r="AX33" s="2650"/>
      <c r="AY33" s="935" t="str">
        <f>③料金!D36</f>
        <v>昼食</v>
      </c>
      <c r="AZ33" s="935" t="str">
        <f>③料金!E36</f>
        <v>小学４年生以下</v>
      </c>
      <c r="BA33" s="935">
        <f>③料金!F36</f>
        <v>0</v>
      </c>
      <c r="BB33" s="935">
        <f>③料金!G36</f>
        <v>700</v>
      </c>
      <c r="BC33" s="935">
        <f>③料金!H36</f>
        <v>0</v>
      </c>
      <c r="BD33" s="935">
        <f>③料金!I36</f>
        <v>0</v>
      </c>
      <c r="BE33" s="935">
        <f>③料金!J36</f>
        <v>0</v>
      </c>
      <c r="BF33" s="935">
        <f t="shared" si="0"/>
        <v>0</v>
      </c>
      <c r="BG33" s="1"/>
      <c r="BH33" s="1"/>
      <c r="BI33" s="1"/>
      <c r="BJ33" s="1"/>
      <c r="BK33" s="1"/>
      <c r="BL33" s="1"/>
      <c r="BM33" s="1"/>
      <c r="BN33" s="1"/>
    </row>
    <row r="34" spans="3:67" s="71" customFormat="1" ht="16.5" customHeight="1" thickBot="1">
      <c r="C34" s="74"/>
      <c r="D34" s="2844"/>
      <c r="E34" s="2844"/>
      <c r="F34" s="2844"/>
      <c r="G34" s="2844"/>
      <c r="H34" s="2844"/>
      <c r="I34" s="2844"/>
      <c r="J34" s="2844"/>
      <c r="K34" s="2844"/>
      <c r="L34" s="2844"/>
      <c r="M34" s="2844"/>
      <c r="N34" s="2844"/>
      <c r="O34" s="2844"/>
      <c r="P34" s="2844"/>
      <c r="Q34" s="2844"/>
      <c r="R34" s="2844"/>
      <c r="S34" s="2844"/>
      <c r="T34" s="2844"/>
      <c r="U34" s="2844"/>
      <c r="V34" s="2844"/>
      <c r="W34" s="2844"/>
      <c r="X34" s="2844"/>
      <c r="Y34" s="2844"/>
      <c r="Z34" s="2844"/>
      <c r="AA34" s="2844"/>
      <c r="AB34" s="2844"/>
      <c r="AC34" s="2844"/>
      <c r="AD34" s="2844"/>
      <c r="AE34" s="2844"/>
      <c r="AF34" s="2844"/>
      <c r="AG34" s="2844"/>
      <c r="AH34" s="2844"/>
      <c r="AI34" s="2844"/>
      <c r="AJ34" s="2844"/>
      <c r="AK34" s="2844"/>
      <c r="AL34" s="2844"/>
      <c r="AM34" s="2844"/>
      <c r="AN34" s="2844"/>
      <c r="AO34" s="2844"/>
      <c r="AP34" s="2845"/>
      <c r="AU34" s="71" t="s">
        <v>101</v>
      </c>
      <c r="AX34" s="2650"/>
      <c r="AY34" s="935">
        <f>③料金!D37</f>
        <v>0</v>
      </c>
      <c r="AZ34" s="935" t="str">
        <f>③料金!E37</f>
        <v>小学５年生以上</v>
      </c>
      <c r="BA34" s="935">
        <f>③料金!F37</f>
        <v>0</v>
      </c>
      <c r="BB34" s="935">
        <f>③料金!G37</f>
        <v>780</v>
      </c>
      <c r="BC34" s="935">
        <f>③料金!H37</f>
        <v>0</v>
      </c>
      <c r="BD34" s="935">
        <f>③料金!I37</f>
        <v>0</v>
      </c>
      <c r="BE34" s="935">
        <f>③料金!J37</f>
        <v>0</v>
      </c>
      <c r="BF34" s="935">
        <f t="shared" si="0"/>
        <v>0</v>
      </c>
      <c r="BG34" s="1"/>
      <c r="BH34" s="1"/>
      <c r="BI34" s="1"/>
      <c r="BJ34" s="1"/>
      <c r="BK34" s="1"/>
      <c r="BL34" s="1"/>
      <c r="BM34" s="1"/>
      <c r="BN34" s="1"/>
    </row>
    <row r="35" spans="3:67" ht="20.25" customHeight="1" thickBot="1">
      <c r="C35" s="928" t="s">
        <v>74</v>
      </c>
      <c r="D35" s="927"/>
      <c r="E35" s="927"/>
      <c r="F35" s="927"/>
      <c r="G35" s="927"/>
      <c r="H35" s="927"/>
      <c r="I35" s="927"/>
      <c r="J35" s="927"/>
      <c r="K35" s="927"/>
      <c r="L35" s="927"/>
      <c r="M35" s="927"/>
      <c r="N35" s="927"/>
      <c r="O35" s="927"/>
      <c r="P35" s="927"/>
      <c r="Q35" s="927"/>
      <c r="R35" s="927"/>
      <c r="S35" s="64"/>
      <c r="T35" s="929"/>
      <c r="U35" s="929"/>
      <c r="V35" s="929"/>
      <c r="W35" s="929"/>
      <c r="X35" s="930"/>
      <c r="Y35" s="930"/>
      <c r="Z35" s="929"/>
      <c r="AA35" s="929"/>
      <c r="AB35" s="930"/>
      <c r="AC35" s="930"/>
      <c r="AD35" s="930"/>
      <c r="AE35" s="930"/>
      <c r="AF35" s="930"/>
      <c r="AG35" s="836"/>
      <c r="AH35" s="836"/>
      <c r="AI35" s="836"/>
      <c r="AJ35" s="927"/>
      <c r="AK35" s="927"/>
      <c r="AL35" s="927"/>
      <c r="AM35" s="927"/>
      <c r="AN35" s="927"/>
      <c r="AO35" s="927"/>
      <c r="AP35" s="931"/>
      <c r="AW35"/>
      <c r="AX35" s="2650"/>
      <c r="AY35" s="935" t="str">
        <f>③料金!D38</f>
        <v>弁当</v>
      </c>
      <c r="AZ35" s="935">
        <f>③料金!E38</f>
        <v>0</v>
      </c>
      <c r="BA35" s="935">
        <f>③料金!F38</f>
        <v>0</v>
      </c>
      <c r="BB35" s="935" t="str">
        <f>③料金!G38</f>
        <v/>
      </c>
      <c r="BC35" s="935">
        <f>③料金!H38</f>
        <v>0</v>
      </c>
      <c r="BD35" s="935">
        <f>③料金!I38</f>
        <v>0</v>
      </c>
      <c r="BE35" s="935">
        <f>③料金!J38</f>
        <v>0</v>
      </c>
      <c r="BF35" s="935">
        <f t="shared" si="0"/>
        <v>0</v>
      </c>
      <c r="BG35" s="943">
        <f>BF34+BF35+BF33</f>
        <v>0</v>
      </c>
      <c r="BH35" s="1"/>
      <c r="BI35" s="1"/>
      <c r="BJ35" s="1"/>
      <c r="BK35" s="1"/>
      <c r="BL35" s="1"/>
      <c r="BM35" s="1"/>
      <c r="BN35" s="1"/>
    </row>
    <row r="36" spans="3:67" ht="20.25" customHeight="1" thickBot="1">
      <c r="C36" s="2697" t="s">
        <v>800</v>
      </c>
      <c r="D36" s="2697"/>
      <c r="E36" s="2697"/>
      <c r="F36" s="2697"/>
      <c r="G36" s="2697"/>
      <c r="H36" s="2852" t="s">
        <v>801</v>
      </c>
      <c r="I36" s="2852"/>
      <c r="J36" s="2852"/>
      <c r="K36" s="2852"/>
      <c r="L36" s="2852"/>
      <c r="M36" s="2852"/>
      <c r="N36" s="2852"/>
      <c r="O36" s="2852"/>
      <c r="P36" s="2852" t="s">
        <v>802</v>
      </c>
      <c r="Q36" s="2852"/>
      <c r="R36" s="2852"/>
      <c r="S36" s="2852"/>
      <c r="T36" s="2852"/>
      <c r="U36" s="2852"/>
      <c r="V36" s="2852"/>
      <c r="W36" s="2852"/>
      <c r="X36" s="2852"/>
      <c r="Y36" s="2852" t="s">
        <v>803</v>
      </c>
      <c r="Z36" s="2852"/>
      <c r="AA36" s="2852"/>
      <c r="AB36" s="2852"/>
      <c r="AC36" s="2852"/>
      <c r="AD36" s="2852"/>
      <c r="AE36" s="2852"/>
      <c r="AF36" s="2852"/>
      <c r="AG36" s="2852"/>
      <c r="AH36" s="2852" t="s">
        <v>804</v>
      </c>
      <c r="AI36" s="2852"/>
      <c r="AJ36" s="2852"/>
      <c r="AK36" s="2852"/>
      <c r="AL36" s="2852"/>
      <c r="AM36" s="2852"/>
      <c r="AN36" s="2852"/>
      <c r="AO36" s="2852"/>
      <c r="AP36" s="2852"/>
      <c r="AW36"/>
      <c r="AX36" s="2650"/>
      <c r="AY36" s="935" t="str">
        <f>③料金!D39</f>
        <v>夕食</v>
      </c>
      <c r="AZ36" s="935" t="str">
        <f>③料金!E39</f>
        <v>小学４年生以下</v>
      </c>
      <c r="BA36" s="935">
        <f>③料金!F39</f>
        <v>0</v>
      </c>
      <c r="BB36" s="935">
        <f>③料金!G39</f>
        <v>760</v>
      </c>
      <c r="BC36" s="935">
        <f>③料金!H39</f>
        <v>0</v>
      </c>
      <c r="BD36" s="935">
        <f>③料金!I39</f>
        <v>0</v>
      </c>
      <c r="BE36" s="935">
        <f>③料金!J39</f>
        <v>0</v>
      </c>
      <c r="BF36" s="935">
        <f t="shared" si="0"/>
        <v>0</v>
      </c>
      <c r="BG36" s="1"/>
      <c r="BH36" s="1"/>
      <c r="BI36" s="1"/>
      <c r="BJ36" s="1"/>
      <c r="BK36" s="1"/>
      <c r="BL36" s="1"/>
      <c r="BM36" s="1"/>
      <c r="BN36" s="1"/>
      <c r="BO36" s="1"/>
    </row>
    <row r="37" spans="3:67" s="75" customFormat="1" ht="15" customHeight="1" thickBot="1">
      <c r="C37" s="948">
        <f>③料金!C14</f>
        <v>45991</v>
      </c>
      <c r="D37" s="947" t="s">
        <v>3</v>
      </c>
      <c r="E37" s="2856">
        <f>③料金!D14</f>
        <v>45991</v>
      </c>
      <c r="F37" s="2856"/>
      <c r="G37" s="1381" t="s">
        <v>84</v>
      </c>
      <c r="H37" s="2854">
        <f>③料金!C15</f>
        <v>45992</v>
      </c>
      <c r="I37" s="2855"/>
      <c r="J37" s="1538" t="s">
        <v>3</v>
      </c>
      <c r="L37" s="2853">
        <f>③料金!D15</f>
        <v>45992</v>
      </c>
      <c r="M37" s="2853"/>
      <c r="N37" s="2698" t="s">
        <v>84</v>
      </c>
      <c r="O37" s="2699"/>
      <c r="Q37" s="1537"/>
      <c r="R37" s="2652">
        <f>③料金!C16</f>
        <v>45993</v>
      </c>
      <c r="S37" s="2652"/>
      <c r="T37" s="947" t="s">
        <v>3</v>
      </c>
      <c r="U37" s="2856">
        <f>③料金!D16</f>
        <v>45993</v>
      </c>
      <c r="V37" s="2856"/>
      <c r="W37" s="2698" t="s">
        <v>84</v>
      </c>
      <c r="X37" s="2699"/>
      <c r="Y37" s="2854">
        <f>③料金!C17</f>
        <v>45994</v>
      </c>
      <c r="Z37" s="2855"/>
      <c r="AA37" s="2855"/>
      <c r="AB37" s="1539" t="s">
        <v>3</v>
      </c>
      <c r="AC37" s="2853">
        <f>③料金!D17</f>
        <v>45994</v>
      </c>
      <c r="AD37" s="2853"/>
      <c r="AE37" s="2853"/>
      <c r="AF37" s="2698" t="s">
        <v>84</v>
      </c>
      <c r="AG37" s="2699"/>
      <c r="AH37" s="2653">
        <f>③料金!C18</f>
        <v>45995</v>
      </c>
      <c r="AI37" s="2654"/>
      <c r="AJ37" s="2868" t="s">
        <v>3</v>
      </c>
      <c r="AK37" s="2868"/>
      <c r="AL37" s="1536"/>
      <c r="AM37" s="2853">
        <f>③料金!D18</f>
        <v>45995</v>
      </c>
      <c r="AN37" s="2853"/>
      <c r="AO37" s="2698" t="s">
        <v>84</v>
      </c>
      <c r="AP37" s="2699"/>
      <c r="AQ37" s="77"/>
      <c r="AR37" s="77"/>
      <c r="AS37" s="77"/>
      <c r="AT37" s="77"/>
      <c r="AU37" s="77"/>
      <c r="AV37" s="77"/>
      <c r="AX37" s="2650"/>
      <c r="AY37" s="935">
        <f>③料金!D40</f>
        <v>0</v>
      </c>
      <c r="AZ37" s="935" t="str">
        <f>③料金!E40</f>
        <v>小学５年生以上</v>
      </c>
      <c r="BA37" s="935">
        <f>③料金!F40</f>
        <v>0</v>
      </c>
      <c r="BB37" s="935">
        <f>③料金!G40</f>
        <v>1000</v>
      </c>
      <c r="BC37" s="935">
        <f>③料金!H40</f>
        <v>0</v>
      </c>
      <c r="BD37" s="935">
        <f>③料金!I40</f>
        <v>0</v>
      </c>
      <c r="BE37" s="935">
        <f>③料金!J40</f>
        <v>0</v>
      </c>
      <c r="BF37" s="935">
        <f t="shared" si="0"/>
        <v>0</v>
      </c>
      <c r="BG37" s="1"/>
      <c r="BH37" s="1"/>
      <c r="BI37" s="1"/>
      <c r="BJ37" s="1"/>
      <c r="BK37" s="1"/>
      <c r="BL37" s="1"/>
      <c r="BM37" s="1"/>
      <c r="BN37" s="1"/>
      <c r="BO37" s="1"/>
    </row>
    <row r="38" spans="3:67" s="76" customFormat="1" ht="17.7" customHeight="1" thickBot="1">
      <c r="C38" s="2859" t="s">
        <v>76</v>
      </c>
      <c r="D38" s="2860"/>
      <c r="E38" s="2861"/>
      <c r="F38" s="2859" t="s">
        <v>77</v>
      </c>
      <c r="G38" s="2861"/>
      <c r="H38" s="2846" t="s">
        <v>75</v>
      </c>
      <c r="I38" s="2846"/>
      <c r="J38" s="2846" t="s">
        <v>76</v>
      </c>
      <c r="K38" s="2846"/>
      <c r="L38" s="2846"/>
      <c r="M38" s="2846" t="s">
        <v>77</v>
      </c>
      <c r="N38" s="2846"/>
      <c r="O38" s="2846"/>
      <c r="P38" s="2859" t="s">
        <v>75</v>
      </c>
      <c r="Q38" s="2861"/>
      <c r="R38" s="2859" t="s">
        <v>76</v>
      </c>
      <c r="S38" s="2860"/>
      <c r="T38" s="2860"/>
      <c r="U38" s="2861"/>
      <c r="V38" s="2846" t="s">
        <v>77</v>
      </c>
      <c r="W38" s="2846"/>
      <c r="X38" s="2846"/>
      <c r="Y38" s="2846" t="s">
        <v>75</v>
      </c>
      <c r="Z38" s="2846"/>
      <c r="AA38" s="2846"/>
      <c r="AB38" s="2846" t="s">
        <v>76</v>
      </c>
      <c r="AC38" s="2846"/>
      <c r="AD38" s="2846"/>
      <c r="AE38" s="2846" t="s">
        <v>77</v>
      </c>
      <c r="AF38" s="2846"/>
      <c r="AG38" s="2846"/>
      <c r="AH38" s="2846" t="s">
        <v>75</v>
      </c>
      <c r="AI38" s="2846"/>
      <c r="AJ38" s="2846"/>
      <c r="AK38" s="2846" t="s">
        <v>76</v>
      </c>
      <c r="AL38" s="2846"/>
      <c r="AM38" s="2846"/>
      <c r="AN38" s="2846" t="s">
        <v>77</v>
      </c>
      <c r="AO38" s="2846"/>
      <c r="AP38" s="2846"/>
      <c r="AX38" s="2693"/>
      <c r="AY38" s="935">
        <f>③料金!D41</f>
        <v>0</v>
      </c>
      <c r="AZ38" s="935" t="str">
        <f>③料金!E41</f>
        <v>合宿用メニュー</v>
      </c>
      <c r="BA38" s="935">
        <f>③料金!F41</f>
        <v>0</v>
      </c>
      <c r="BB38" s="935">
        <f>③料金!G41</f>
        <v>1800</v>
      </c>
      <c r="BC38" s="935">
        <f>③料金!H41</f>
        <v>0</v>
      </c>
      <c r="BD38" s="935">
        <f>③料金!I41</f>
        <v>0</v>
      </c>
      <c r="BE38" s="935">
        <f>③料金!J41</f>
        <v>0</v>
      </c>
      <c r="BF38" s="935">
        <f t="shared" si="0"/>
        <v>0</v>
      </c>
      <c r="BG38" s="943">
        <f>SUM(BF36:BF38)</f>
        <v>0</v>
      </c>
      <c r="BH38" s="1"/>
      <c r="BI38" s="1"/>
      <c r="BJ38" s="1"/>
      <c r="BK38" s="1"/>
      <c r="BL38" s="1"/>
      <c r="BM38" s="1"/>
      <c r="BN38" s="1"/>
      <c r="BO38" s="1"/>
    </row>
    <row r="39" spans="3:67" s="76" customFormat="1" ht="24.75" customHeight="1" thickBot="1">
      <c r="C39" s="2870">
        <f>③料金!E38</f>
        <v>0</v>
      </c>
      <c r="D39" s="2871"/>
      <c r="E39" s="2872"/>
      <c r="F39" s="2750"/>
      <c r="G39" s="2751"/>
      <c r="H39" s="2847"/>
      <c r="I39" s="2847"/>
      <c r="J39" s="2857">
        <f>③料金!E46</f>
        <v>0</v>
      </c>
      <c r="K39" s="2857"/>
      <c r="L39" s="2857"/>
      <c r="M39" s="2858"/>
      <c r="N39" s="2858"/>
      <c r="O39" s="2858"/>
      <c r="P39" s="2866"/>
      <c r="Q39" s="2867"/>
      <c r="R39" s="2862">
        <f>③料金!E54</f>
        <v>0</v>
      </c>
      <c r="S39" s="2863"/>
      <c r="T39" s="2863"/>
      <c r="U39" s="2864"/>
      <c r="V39" s="2858"/>
      <c r="W39" s="2858"/>
      <c r="X39" s="2858"/>
      <c r="Y39" s="2847"/>
      <c r="Z39" s="2847"/>
      <c r="AA39" s="2847"/>
      <c r="AB39" s="2857">
        <f>③料金!E62</f>
        <v>0</v>
      </c>
      <c r="AC39" s="2857"/>
      <c r="AD39" s="2857"/>
      <c r="AE39" s="2874"/>
      <c r="AF39" s="2874"/>
      <c r="AG39" s="2874"/>
      <c r="AH39" s="2847"/>
      <c r="AI39" s="2847"/>
      <c r="AJ39" s="2847"/>
      <c r="AK39" s="2857">
        <f>③料金!E70</f>
        <v>0</v>
      </c>
      <c r="AL39" s="2857"/>
      <c r="AM39" s="2857"/>
      <c r="AN39" s="2874"/>
      <c r="AO39" s="2874"/>
      <c r="AP39" s="2874"/>
      <c r="AX39" s="2649" t="s">
        <v>815</v>
      </c>
      <c r="AY39" s="935" t="str">
        <f>③料金!D42</f>
        <v>朝食</v>
      </c>
      <c r="AZ39" s="935" t="str">
        <f>③料金!E42</f>
        <v>小学４年生以下</v>
      </c>
      <c r="BA39" s="935">
        <f>③料金!F42</f>
        <v>0</v>
      </c>
      <c r="BB39" s="935">
        <f>③料金!G42</f>
        <v>510</v>
      </c>
      <c r="BC39" s="935">
        <f>③料金!H42</f>
        <v>0</v>
      </c>
      <c r="BD39" s="935">
        <f>③料金!I42</f>
        <v>0</v>
      </c>
      <c r="BE39" s="935">
        <f>③料金!J42</f>
        <v>0</v>
      </c>
      <c r="BF39" s="935">
        <f t="shared" si="0"/>
        <v>0</v>
      </c>
      <c r="BG39" s="1"/>
      <c r="BH39" s="1"/>
      <c r="BI39" s="1"/>
      <c r="BJ39" s="1"/>
      <c r="BK39" s="1"/>
      <c r="BL39" s="1"/>
      <c r="BM39" s="1"/>
      <c r="BN39" s="1"/>
      <c r="BO39" s="1"/>
    </row>
    <row r="40" spans="3:67" ht="38.4" customHeight="1" thickBot="1">
      <c r="C40" s="2767" t="str">
        <f>IF(ISNA(MATCH($AZ$30,BG35,0)), "〇", "×")</f>
        <v>×</v>
      </c>
      <c r="D40" s="2865"/>
      <c r="E40" s="2768"/>
      <c r="F40" s="2767" t="str">
        <f>IF(ISNA(MATCH($AZ$30,BG38,0)), "〇", "×")</f>
        <v>×</v>
      </c>
      <c r="G40" s="2768"/>
      <c r="H40" s="2848" t="str">
        <f>IF(ISNA(MATCH($AZ$30,BG40,0)), "〇", "×")</f>
        <v>×</v>
      </c>
      <c r="I40" s="2848"/>
      <c r="J40" s="2848" t="str">
        <f>IF(ISNA(MATCH($AZ$30,BG43,0)), "〇", "×")</f>
        <v>×</v>
      </c>
      <c r="K40" s="2848"/>
      <c r="L40" s="2848"/>
      <c r="M40" s="2848" t="str">
        <f>IF(ISNA(MATCH($AZ$30,BG46,0)), "〇", "×")</f>
        <v>×</v>
      </c>
      <c r="N40" s="2848"/>
      <c r="O40" s="2848"/>
      <c r="P40" s="2767" t="str">
        <f>IF(ISNA(MATCH($AZ$30,BG48,0)), "〇", "×")</f>
        <v>×</v>
      </c>
      <c r="Q40" s="2768"/>
      <c r="R40" s="2767" t="str">
        <f>IF(ISNA(MATCH($AZ$30,BG51,0)), "〇", "×")</f>
        <v>×</v>
      </c>
      <c r="S40" s="2865"/>
      <c r="T40" s="2865"/>
      <c r="U40" s="2768"/>
      <c r="V40" s="2848" t="str">
        <f>IF(ISNA(MATCH($AZ$30,$BG54,0)), "〇", "×")</f>
        <v>×</v>
      </c>
      <c r="W40" s="2848"/>
      <c r="X40" s="2848"/>
      <c r="Y40" s="2848" t="str">
        <f>IF(ISNA(MATCH($AZ$30,$BG56,0)), "〇", "×")</f>
        <v>×</v>
      </c>
      <c r="Z40" s="2848"/>
      <c r="AA40" s="2848"/>
      <c r="AB40" s="2848" t="str">
        <f>IF(ISNA(MATCH($AZ$30,$BG59,0)), "〇", "×")</f>
        <v>×</v>
      </c>
      <c r="AC40" s="2848"/>
      <c r="AD40" s="2848"/>
      <c r="AE40" s="2848" t="str">
        <f>IF(ISNA(MATCH($AZ$30,$BG62,0)), "〇", "×")</f>
        <v>×</v>
      </c>
      <c r="AF40" s="2848"/>
      <c r="AG40" s="2848"/>
      <c r="AH40" s="2873" t="str">
        <f>IF(ISNA(MATCH($AZ$30,$BG64,0)), "〇", "×")</f>
        <v>×</v>
      </c>
      <c r="AI40" s="2873"/>
      <c r="AJ40" s="2873"/>
      <c r="AK40" s="2873" t="str">
        <f>IF(ISNA(MATCH($AZ$30,$BG67,0)), "〇", "×")</f>
        <v>×</v>
      </c>
      <c r="AL40" s="2873"/>
      <c r="AM40" s="2873"/>
      <c r="AN40" s="2873" t="str">
        <f>IF(ISNA(MATCH($AZ$30,$BG70,0)), "〇", "×")</f>
        <v>×</v>
      </c>
      <c r="AO40" s="2873"/>
      <c r="AP40" s="2873"/>
      <c r="AX40" s="2650"/>
      <c r="AY40" s="935">
        <f>③料金!D43</f>
        <v>0</v>
      </c>
      <c r="AZ40" s="935" t="str">
        <f>③料金!E43</f>
        <v>小学５年生以上</v>
      </c>
      <c r="BA40" s="935">
        <f>③料金!F43</f>
        <v>0</v>
      </c>
      <c r="BB40" s="935">
        <f>③料金!G43</f>
        <v>530</v>
      </c>
      <c r="BC40" s="935">
        <f>③料金!H43</f>
        <v>0</v>
      </c>
      <c r="BD40" s="935">
        <f>③料金!I43</f>
        <v>0</v>
      </c>
      <c r="BE40" s="935">
        <f>③料金!J43</f>
        <v>0</v>
      </c>
      <c r="BF40" s="935">
        <f>SUM(BC40:BE40)</f>
        <v>0</v>
      </c>
      <c r="BG40" s="1">
        <f>SUM(BF39:BF40)</f>
        <v>0</v>
      </c>
      <c r="BH40" s="1"/>
      <c r="BI40" s="1"/>
      <c r="BJ40" s="1"/>
      <c r="BK40" s="1"/>
      <c r="BL40" s="1"/>
      <c r="BM40" s="1"/>
      <c r="BN40" s="1"/>
      <c r="BO40" s="1"/>
    </row>
    <row r="41" spans="3:67" ht="10.199999999999999" customHeight="1" thickBot="1">
      <c r="C41" s="1540"/>
      <c r="D41" s="1540"/>
      <c r="E41" s="1540"/>
      <c r="F41" s="1540"/>
      <c r="G41" s="1540"/>
      <c r="H41" s="1540"/>
      <c r="I41" s="1540"/>
      <c r="J41" s="1540"/>
      <c r="K41" s="1540"/>
      <c r="L41" s="1540"/>
      <c r="M41" s="1540"/>
      <c r="N41" s="1540"/>
      <c r="O41" s="1540"/>
      <c r="P41" s="1540"/>
      <c r="Q41" s="1540"/>
      <c r="R41" s="1540"/>
      <c r="S41" s="1540"/>
      <c r="T41" s="1540"/>
      <c r="U41" s="1540"/>
      <c r="V41" s="1540"/>
      <c r="W41" s="1540"/>
      <c r="X41" s="1540"/>
      <c r="Y41" s="1540"/>
      <c r="Z41" s="1540"/>
      <c r="AA41" s="1540"/>
      <c r="AB41" s="1540"/>
      <c r="AC41" s="1540"/>
      <c r="AD41" s="1540"/>
      <c r="AE41" s="1540"/>
      <c r="AF41" s="1540"/>
      <c r="AG41" s="1540"/>
      <c r="AH41" s="1540"/>
      <c r="AI41" s="1540"/>
      <c r="AJ41" s="1540"/>
      <c r="AK41" s="1540"/>
      <c r="AL41" s="1540"/>
      <c r="AM41" s="1540"/>
      <c r="AN41" s="1540"/>
      <c r="AO41" s="1540"/>
      <c r="AP41" s="1540"/>
      <c r="AX41" s="2650"/>
      <c r="AY41" s="935" t="str">
        <f>③料金!D44</f>
        <v>昼食</v>
      </c>
      <c r="AZ41" s="935" t="str">
        <f>③料金!E44</f>
        <v>小学４年生以下</v>
      </c>
      <c r="BA41" s="935">
        <f>③料金!F44</f>
        <v>0</v>
      </c>
      <c r="BB41" s="935">
        <f>③料金!G49</f>
        <v>1800</v>
      </c>
      <c r="BC41" s="935">
        <f>③料金!H44</f>
        <v>0</v>
      </c>
      <c r="BD41" s="935">
        <f>③料金!I44</f>
        <v>0</v>
      </c>
      <c r="BE41" s="935">
        <f>③料金!J44</f>
        <v>0</v>
      </c>
      <c r="BF41" s="935">
        <f t="shared" si="0"/>
        <v>0</v>
      </c>
      <c r="BG41" s="1"/>
      <c r="BH41" s="1"/>
      <c r="BI41" s="1"/>
      <c r="BJ41" s="1"/>
      <c r="BK41" s="1"/>
      <c r="BL41" s="1"/>
      <c r="BM41" s="1"/>
      <c r="BN41" s="1"/>
      <c r="BO41" s="1"/>
    </row>
    <row r="42" spans="3:67" ht="18.75" customHeight="1" thickBot="1">
      <c r="C42" s="2869" t="s">
        <v>243</v>
      </c>
      <c r="D42" s="2869"/>
      <c r="E42" s="2869"/>
      <c r="F42" s="2869"/>
      <c r="G42" s="2869"/>
      <c r="H42" s="2869"/>
      <c r="I42" s="2869"/>
      <c r="J42" s="2869"/>
      <c r="K42" s="2869"/>
      <c r="L42" s="2869"/>
      <c r="M42" s="2869"/>
      <c r="N42" s="2869"/>
      <c r="O42" s="2869"/>
      <c r="P42" s="2869"/>
      <c r="Q42" s="1542"/>
      <c r="R42" s="1542"/>
      <c r="S42" s="1542"/>
      <c r="T42" s="1540"/>
      <c r="U42" s="1540"/>
      <c r="V42" s="1540"/>
      <c r="W42" s="1540"/>
      <c r="X42" s="1540"/>
      <c r="Y42" s="1540"/>
      <c r="Z42" s="1540"/>
      <c r="AA42" s="1540"/>
      <c r="AB42" s="1540"/>
      <c r="AC42" s="1540"/>
      <c r="AD42" s="1540"/>
      <c r="AE42" s="1540"/>
      <c r="AF42" s="1540"/>
      <c r="AG42" s="1540"/>
      <c r="AH42" s="1540"/>
      <c r="AI42" s="1540"/>
      <c r="AJ42" s="1540"/>
      <c r="AN42" s="2799" t="s">
        <v>624</v>
      </c>
      <c r="AO42" s="2799"/>
      <c r="AP42" s="2799"/>
      <c r="AX42" s="2650"/>
      <c r="AY42" s="935">
        <f>③料金!D45</f>
        <v>0</v>
      </c>
      <c r="AZ42" s="935" t="str">
        <f>③料金!E45</f>
        <v>小学５年生以上</v>
      </c>
      <c r="BA42" s="935">
        <f>③料金!F45</f>
        <v>0</v>
      </c>
      <c r="BB42" s="935">
        <f>③料金!G50</f>
        <v>510</v>
      </c>
      <c r="BC42" s="935">
        <f>③料金!H45</f>
        <v>0</v>
      </c>
      <c r="BD42" s="935">
        <f>③料金!I45</f>
        <v>0</v>
      </c>
      <c r="BE42" s="935">
        <f>③料金!J45</f>
        <v>0</v>
      </c>
      <c r="BF42" s="935">
        <f t="shared" si="0"/>
        <v>0</v>
      </c>
      <c r="BG42" s="1"/>
      <c r="BH42" s="1"/>
      <c r="BI42" s="1"/>
      <c r="BJ42" s="1"/>
      <c r="BK42" s="1"/>
      <c r="BL42" s="1"/>
      <c r="BM42" s="1"/>
      <c r="BN42" s="1"/>
      <c r="BO42" s="1"/>
    </row>
    <row r="43" spans="3:67" ht="15" customHeight="1" thickBot="1">
      <c r="C43" s="2869"/>
      <c r="D43" s="2869"/>
      <c r="E43" s="2869"/>
      <c r="F43" s="2869"/>
      <c r="G43" s="2869"/>
      <c r="H43" s="2869"/>
      <c r="I43" s="2869"/>
      <c r="J43" s="2869"/>
      <c r="K43" s="2869"/>
      <c r="L43" s="2869"/>
      <c r="M43" s="2869"/>
      <c r="N43" s="2869"/>
      <c r="O43" s="2869"/>
      <c r="P43" s="2869"/>
      <c r="Q43" s="1542"/>
      <c r="R43" s="1542"/>
      <c r="S43" s="1542"/>
      <c r="W43" s="1540"/>
      <c r="X43" s="1540"/>
      <c r="Y43" s="1540"/>
      <c r="Z43" s="1540"/>
      <c r="AA43" s="1540"/>
      <c r="AB43" s="1540"/>
      <c r="AC43" s="1540"/>
      <c r="AD43" s="1540"/>
      <c r="AE43" s="1540"/>
      <c r="AF43" s="1540"/>
      <c r="AG43" s="1540"/>
      <c r="AH43" s="1540"/>
      <c r="AI43" s="1538"/>
      <c r="AJ43" s="1538"/>
      <c r="AK43" s="1538"/>
      <c r="AL43" s="1538"/>
      <c r="AM43" s="1538"/>
      <c r="AN43" s="1538"/>
      <c r="AO43" s="1538"/>
      <c r="AP43" s="1540"/>
      <c r="AX43" s="2650"/>
      <c r="AY43" s="935" t="str">
        <f>③料金!D46</f>
        <v>弁当</v>
      </c>
      <c r="AZ43" s="935">
        <f>③料金!E46</f>
        <v>0</v>
      </c>
      <c r="BA43" s="935">
        <f>③料金!F46</f>
        <v>0</v>
      </c>
      <c r="BB43" s="935">
        <f>③料金!G51</f>
        <v>530</v>
      </c>
      <c r="BC43" s="935">
        <f>③料金!H46</f>
        <v>0</v>
      </c>
      <c r="BD43" s="935">
        <f>③料金!I46</f>
        <v>0</v>
      </c>
      <c r="BE43" s="935">
        <f>③料金!J46</f>
        <v>0</v>
      </c>
      <c r="BF43" s="935">
        <f t="shared" si="0"/>
        <v>0</v>
      </c>
      <c r="BG43" s="943">
        <f>BF42+BF43+BF41</f>
        <v>0</v>
      </c>
      <c r="BH43" s="1"/>
      <c r="BI43" s="1"/>
      <c r="BJ43" s="1"/>
      <c r="BK43" s="1"/>
      <c r="BL43" s="1"/>
      <c r="BM43" s="1"/>
      <c r="BN43" s="1"/>
      <c r="BO43" s="1"/>
    </row>
    <row r="44" spans="3:67" ht="15" customHeight="1" thickBot="1">
      <c r="C44" s="1544" t="s">
        <v>41</v>
      </c>
      <c r="D44" s="1543"/>
      <c r="E44" s="1543"/>
      <c r="F44" s="1543"/>
      <c r="G44" s="1543"/>
      <c r="H44" s="1543"/>
      <c r="I44" s="1543"/>
      <c r="J44" s="1543"/>
      <c r="K44" s="1543"/>
      <c r="L44" s="1543"/>
      <c r="M44" s="1543"/>
      <c r="N44" s="1543"/>
      <c r="O44" s="1543"/>
      <c r="P44" s="1543"/>
      <c r="Q44" s="1543"/>
      <c r="R44" s="1543"/>
      <c r="S44" s="1543"/>
      <c r="T44" s="62"/>
      <c r="U44" s="62"/>
      <c r="V44" s="62"/>
      <c r="W44" s="62"/>
      <c r="X44" s="62"/>
      <c r="Y44" s="62"/>
      <c r="Z44" s="62"/>
      <c r="AA44" s="62"/>
      <c r="AB44" s="62"/>
      <c r="AC44" s="2800" t="s">
        <v>42</v>
      </c>
      <c r="AD44" s="2800"/>
      <c r="AE44" s="2800"/>
      <c r="AF44" s="2800"/>
      <c r="AG44" s="2800"/>
      <c r="AH44" s="2800"/>
      <c r="AI44" s="2800"/>
      <c r="AJ44" s="2800"/>
      <c r="AK44" s="2800"/>
      <c r="AL44" s="2800"/>
      <c r="AM44" s="2800"/>
      <c r="AN44" s="2800"/>
      <c r="AO44" s="2800"/>
      <c r="AP44" s="2800"/>
      <c r="AX44" s="2650"/>
      <c r="AY44" s="935" t="str">
        <f>③料金!D47</f>
        <v>夕食</v>
      </c>
      <c r="AZ44" s="935" t="str">
        <f>③料金!E47</f>
        <v>小学４年生以下</v>
      </c>
      <c r="BA44" s="935">
        <f>③料金!F47</f>
        <v>0</v>
      </c>
      <c r="BB44" s="935">
        <f>③料金!G52</f>
        <v>700</v>
      </c>
      <c r="BC44" s="935">
        <f>③料金!H47</f>
        <v>0</v>
      </c>
      <c r="BD44" s="935">
        <f>③料金!I47</f>
        <v>0</v>
      </c>
      <c r="BE44" s="935">
        <f>③料金!J47</f>
        <v>0</v>
      </c>
      <c r="BF44" s="935">
        <f t="shared" si="0"/>
        <v>0</v>
      </c>
      <c r="BG44" s="1"/>
      <c r="BH44" s="1"/>
      <c r="BI44" s="1"/>
      <c r="BJ44" s="1"/>
      <c r="BK44" s="1"/>
      <c r="BL44" s="1"/>
      <c r="BM44" s="1"/>
      <c r="BN44" s="1"/>
      <c r="BO44" s="1"/>
    </row>
    <row r="45" spans="3:67" ht="33.75" customHeight="1" thickBot="1">
      <c r="C45" s="2694" t="s">
        <v>43</v>
      </c>
      <c r="D45" s="2695"/>
      <c r="E45" s="2695"/>
      <c r="F45" s="2696"/>
      <c r="G45" s="2849">
        <f>J5</f>
        <v>0</v>
      </c>
      <c r="H45" s="2850"/>
      <c r="I45" s="2850"/>
      <c r="J45" s="2850"/>
      <c r="K45" s="2850"/>
      <c r="L45" s="2850"/>
      <c r="M45" s="2850"/>
      <c r="N45" s="2850"/>
      <c r="O45" s="2850"/>
      <c r="P45" s="2850"/>
      <c r="Q45" s="2850"/>
      <c r="R45" s="2850"/>
      <c r="S45" s="2850"/>
      <c r="T45" s="2850"/>
      <c r="U45" s="2850"/>
      <c r="V45" s="2850"/>
      <c r="W45" s="2850"/>
      <c r="X45" s="2850"/>
      <c r="Y45" s="2851"/>
      <c r="Z45" s="2761" t="s">
        <v>44</v>
      </c>
      <c r="AA45" s="2762"/>
      <c r="AB45" s="2762"/>
      <c r="AC45" s="2762"/>
      <c r="AD45" s="2763"/>
      <c r="AE45" s="2764">
        <f>AE5</f>
        <v>0</v>
      </c>
      <c r="AF45" s="2765"/>
      <c r="AG45" s="2765"/>
      <c r="AH45" s="2765"/>
      <c r="AI45" s="2765"/>
      <c r="AJ45" s="2765"/>
      <c r="AK45" s="2765"/>
      <c r="AL45" s="2765"/>
      <c r="AM45" s="2765"/>
      <c r="AN45" s="2765"/>
      <c r="AO45" s="2765"/>
      <c r="AP45" s="2766"/>
      <c r="AX45" s="2650"/>
      <c r="AY45" s="935">
        <f>③料金!D48</f>
        <v>0</v>
      </c>
      <c r="AZ45" s="935" t="str">
        <f>③料金!E48</f>
        <v>小学５年生以上</v>
      </c>
      <c r="BA45" s="935">
        <f>③料金!F48</f>
        <v>0</v>
      </c>
      <c r="BB45" s="935">
        <f>③料金!G53</f>
        <v>780</v>
      </c>
      <c r="BC45" s="935">
        <f>③料金!H48</f>
        <v>0</v>
      </c>
      <c r="BD45" s="935">
        <f>③料金!I48</f>
        <v>0</v>
      </c>
      <c r="BE45" s="935">
        <f>③料金!J48</f>
        <v>0</v>
      </c>
      <c r="BF45" s="935">
        <f t="shared" si="0"/>
        <v>0</v>
      </c>
      <c r="BG45" s="1"/>
    </row>
    <row r="46" spans="3:67" ht="33" customHeight="1" thickBot="1">
      <c r="C46" s="2694" t="s">
        <v>45</v>
      </c>
      <c r="D46" s="2695"/>
      <c r="E46" s="2695"/>
      <c r="F46" s="2696"/>
      <c r="G46" s="852"/>
      <c r="H46" s="852"/>
      <c r="I46" s="852"/>
      <c r="J46" s="64" t="s">
        <v>1</v>
      </c>
      <c r="K46" s="65"/>
      <c r="L46" s="2658">
        <f>L6</f>
        <v>0</v>
      </c>
      <c r="M46" s="2658"/>
      <c r="N46" s="66" t="s">
        <v>2</v>
      </c>
      <c r="O46" s="2658">
        <f>O6</f>
        <v>0</v>
      </c>
      <c r="P46" s="2658"/>
      <c r="Q46" s="853"/>
      <c r="R46" s="853"/>
      <c r="S46" s="66" t="s">
        <v>3</v>
      </c>
      <c r="T46" s="2658">
        <f>T6</f>
        <v>0</v>
      </c>
      <c r="U46" s="2658"/>
      <c r="V46" s="65" t="s">
        <v>4</v>
      </c>
      <c r="W46" s="65" t="s">
        <v>15</v>
      </c>
      <c r="X46" s="2695" t="str">
        <f>X6</f>
        <v/>
      </c>
      <c r="Y46" s="2695"/>
      <c r="Z46" s="66" t="s">
        <v>16</v>
      </c>
      <c r="AA46" s="2722" t="s">
        <v>46</v>
      </c>
      <c r="AB46" s="2722"/>
      <c r="AC46" s="2658">
        <f>AC6</f>
        <v>0</v>
      </c>
      <c r="AD46" s="2658"/>
      <c r="AE46" s="2722" t="s">
        <v>3</v>
      </c>
      <c r="AF46" s="2722"/>
      <c r="AG46" s="2723">
        <f>AG6</f>
        <v>0</v>
      </c>
      <c r="AH46" s="2723"/>
      <c r="AI46" s="63" t="s">
        <v>47</v>
      </c>
      <c r="AJ46" s="64" t="s">
        <v>15</v>
      </c>
      <c r="AK46" s="2695" t="str">
        <f>AK6</f>
        <v/>
      </c>
      <c r="AL46" s="2695"/>
      <c r="AM46" s="64" t="s">
        <v>16</v>
      </c>
      <c r="AN46" s="64"/>
      <c r="AO46" s="64"/>
      <c r="AP46" s="67"/>
      <c r="AX46" s="2693"/>
      <c r="AY46" s="935">
        <f>③料金!D49</f>
        <v>0</v>
      </c>
      <c r="AZ46" s="935" t="str">
        <f>③料金!E49</f>
        <v>合宿用メニュー</v>
      </c>
      <c r="BA46" s="935">
        <f>③料金!F49</f>
        <v>0</v>
      </c>
      <c r="BB46" s="935" t="str">
        <f>③料金!G54</f>
        <v/>
      </c>
      <c r="BC46" s="935">
        <f>③料金!H49</f>
        <v>0</v>
      </c>
      <c r="BD46" s="935">
        <f>③料金!I49</f>
        <v>0</v>
      </c>
      <c r="BE46" s="935">
        <f>③料金!J49</f>
        <v>0</v>
      </c>
      <c r="BF46" s="935">
        <f t="shared" si="0"/>
        <v>0</v>
      </c>
      <c r="BG46" s="943">
        <f>SUM(BF44:BF46)</f>
        <v>0</v>
      </c>
    </row>
    <row r="47" spans="3:67" ht="30" customHeight="1" thickBot="1">
      <c r="C47" s="70" t="s">
        <v>48</v>
      </c>
      <c r="D47" s="2716" t="s">
        <v>142</v>
      </c>
      <c r="E47" s="2717"/>
      <c r="F47" s="2718"/>
      <c r="G47" s="2718"/>
      <c r="H47" s="2718"/>
      <c r="I47" s="2718"/>
      <c r="J47" s="2718"/>
      <c r="K47" s="2718"/>
      <c r="L47" s="2719"/>
      <c r="M47" s="2720" t="s">
        <v>49</v>
      </c>
      <c r="N47" s="2719"/>
      <c r="O47" s="2721" t="s">
        <v>50</v>
      </c>
      <c r="P47" s="2721"/>
      <c r="Q47" s="2721"/>
      <c r="R47" s="2721"/>
      <c r="S47" s="2721"/>
      <c r="T47" s="2721"/>
      <c r="U47" s="2721"/>
      <c r="V47" s="2760" t="s">
        <v>51</v>
      </c>
      <c r="W47" s="2760"/>
      <c r="X47" s="2760"/>
      <c r="Y47" s="2760"/>
      <c r="Z47" s="2760"/>
      <c r="AA47" s="2760"/>
      <c r="AB47" s="2760"/>
      <c r="AC47" s="2760"/>
      <c r="AD47" s="2760"/>
      <c r="AE47" s="2760"/>
      <c r="AF47" s="2720" t="s">
        <v>52</v>
      </c>
      <c r="AG47" s="2718"/>
      <c r="AH47" s="2718"/>
      <c r="AI47" s="2718"/>
      <c r="AJ47" s="2718"/>
      <c r="AK47" s="2719"/>
      <c r="AL47" s="2747" t="s">
        <v>53</v>
      </c>
      <c r="AM47" s="2748"/>
      <c r="AN47" s="2748"/>
      <c r="AO47" s="2748"/>
      <c r="AP47" s="2749"/>
      <c r="AX47" s="2649" t="s">
        <v>816</v>
      </c>
      <c r="AY47" s="935" t="str">
        <f>③料金!D50</f>
        <v>朝食</v>
      </c>
      <c r="AZ47" s="935" t="str">
        <f>③料金!E50</f>
        <v>小学４年生以下</v>
      </c>
      <c r="BA47" s="935">
        <f>③料金!F50</f>
        <v>0</v>
      </c>
      <c r="BB47" s="935">
        <f>③料金!G55</f>
        <v>760</v>
      </c>
      <c r="BC47" s="935">
        <f>③料金!H50</f>
        <v>0</v>
      </c>
      <c r="BD47" s="935">
        <f>③料金!I50</f>
        <v>0</v>
      </c>
      <c r="BE47" s="935">
        <f>③料金!J50</f>
        <v>0</v>
      </c>
      <c r="BF47" s="935">
        <f t="shared" si="0"/>
        <v>0</v>
      </c>
      <c r="BG47" s="1"/>
    </row>
    <row r="48" spans="3:67" s="1" customFormat="1" ht="25.5" customHeight="1" thickBot="1">
      <c r="C48" s="2752">
        <v>6</v>
      </c>
      <c r="D48" s="2742"/>
      <c r="E48" s="2743"/>
      <c r="F48" s="2743"/>
      <c r="G48" s="2743"/>
      <c r="H48" s="2743"/>
      <c r="I48" s="2743"/>
      <c r="J48" s="2743"/>
      <c r="K48" s="2743"/>
      <c r="L48" s="2744"/>
      <c r="M48" s="2659"/>
      <c r="N48" s="2660"/>
      <c r="O48" s="2681"/>
      <c r="P48" s="2682"/>
      <c r="Q48" s="2682"/>
      <c r="R48" s="2682"/>
      <c r="S48" s="2682"/>
      <c r="T48" s="2682"/>
      <c r="U48" s="2683"/>
      <c r="V48" s="2666"/>
      <c r="W48" s="2667"/>
      <c r="X48" s="2667"/>
      <c r="Y48" s="2667"/>
      <c r="Z48" s="2667"/>
      <c r="AA48" s="2667"/>
      <c r="AB48" s="2667"/>
      <c r="AC48" s="2667"/>
      <c r="AD48" s="2667"/>
      <c r="AE48" s="2668"/>
      <c r="AF48" s="2655"/>
      <c r="AG48" s="2656"/>
      <c r="AH48" s="2656"/>
      <c r="AI48" s="2656"/>
      <c r="AJ48" s="2656"/>
      <c r="AK48" s="2657"/>
      <c r="AL48" s="2769"/>
      <c r="AM48" s="2770"/>
      <c r="AN48" s="2770"/>
      <c r="AO48" s="2770"/>
      <c r="AP48" s="2771"/>
      <c r="AX48" s="2650"/>
      <c r="AY48" s="935">
        <f>③料金!D51</f>
        <v>0</v>
      </c>
      <c r="AZ48" s="935" t="str">
        <f>③料金!E51</f>
        <v>小学５年生以上</v>
      </c>
      <c r="BA48" s="935">
        <f>③料金!F51</f>
        <v>0</v>
      </c>
      <c r="BB48" s="935">
        <f>③料金!G56</f>
        <v>1000</v>
      </c>
      <c r="BC48" s="935">
        <f>③料金!H51</f>
        <v>0</v>
      </c>
      <c r="BD48" s="935">
        <f>③料金!I51</f>
        <v>0</v>
      </c>
      <c r="BE48" s="935">
        <f>③料金!J51</f>
        <v>0</v>
      </c>
      <c r="BF48" s="935">
        <f t="shared" si="0"/>
        <v>0</v>
      </c>
      <c r="BG48" s="1">
        <f>SUM(BF47:BF48)</f>
        <v>0</v>
      </c>
    </row>
    <row r="49" spans="3:59" s="1" customFormat="1" ht="25.5" customHeight="1" thickBot="1">
      <c r="C49" s="2753"/>
      <c r="D49" s="2784"/>
      <c r="E49" s="2785"/>
      <c r="F49" s="2785"/>
      <c r="G49" s="2785"/>
      <c r="H49" s="2785"/>
      <c r="I49" s="2785"/>
      <c r="J49" s="2785"/>
      <c r="K49" s="2785"/>
      <c r="L49" s="2786"/>
      <c r="M49" s="2661"/>
      <c r="N49" s="2662"/>
      <c r="O49" s="2663"/>
      <c r="P49" s="2664"/>
      <c r="Q49" s="2664"/>
      <c r="R49" s="2664"/>
      <c r="S49" s="2664"/>
      <c r="T49" s="2664"/>
      <c r="U49" s="2665"/>
      <c r="V49" s="2690"/>
      <c r="W49" s="2691"/>
      <c r="X49" s="2691"/>
      <c r="Y49" s="2691"/>
      <c r="Z49" s="2691"/>
      <c r="AA49" s="2691"/>
      <c r="AB49" s="2691"/>
      <c r="AC49" s="2691"/>
      <c r="AD49" s="2691"/>
      <c r="AE49" s="2692"/>
      <c r="AF49" s="2663"/>
      <c r="AG49" s="2664"/>
      <c r="AH49" s="2664"/>
      <c r="AI49" s="2664"/>
      <c r="AJ49" s="2664"/>
      <c r="AK49" s="2665"/>
      <c r="AL49" s="2655"/>
      <c r="AM49" s="2656"/>
      <c r="AN49" s="2656"/>
      <c r="AO49" s="2656"/>
      <c r="AP49" s="2657"/>
      <c r="AX49" s="2650"/>
      <c r="AY49" s="935" t="str">
        <f>③料金!D52</f>
        <v>昼食</v>
      </c>
      <c r="AZ49" s="935" t="str">
        <f>③料金!E52</f>
        <v>小学４年生以下</v>
      </c>
      <c r="BA49" s="935">
        <f>③料金!F52</f>
        <v>0</v>
      </c>
      <c r="BB49" s="935">
        <f>③料金!G57</f>
        <v>1800</v>
      </c>
      <c r="BC49" s="935">
        <f>③料金!H52</f>
        <v>0</v>
      </c>
      <c r="BD49" s="935">
        <f>③料金!I52</f>
        <v>0</v>
      </c>
      <c r="BE49" s="935">
        <f>③料金!J52</f>
        <v>0</v>
      </c>
      <c r="BF49" s="935">
        <f t="shared" si="0"/>
        <v>0</v>
      </c>
    </row>
    <row r="50" spans="3:59" s="1" customFormat="1" ht="25.5" customHeight="1" thickBot="1">
      <c r="C50" s="2753"/>
      <c r="D50" s="2784"/>
      <c r="E50" s="2785"/>
      <c r="F50" s="2785"/>
      <c r="G50" s="2785"/>
      <c r="H50" s="2785"/>
      <c r="I50" s="2785"/>
      <c r="J50" s="2785"/>
      <c r="K50" s="2785"/>
      <c r="L50" s="2786"/>
      <c r="M50" s="2661"/>
      <c r="N50" s="2662"/>
      <c r="O50" s="2663"/>
      <c r="P50" s="2664"/>
      <c r="Q50" s="2664"/>
      <c r="R50" s="2664"/>
      <c r="S50" s="2664"/>
      <c r="T50" s="2664"/>
      <c r="U50" s="2665"/>
      <c r="V50" s="2666"/>
      <c r="W50" s="2667"/>
      <c r="X50" s="2667"/>
      <c r="Y50" s="2667"/>
      <c r="Z50" s="2667"/>
      <c r="AA50" s="2667"/>
      <c r="AB50" s="2667"/>
      <c r="AC50" s="2667"/>
      <c r="AD50" s="2667"/>
      <c r="AE50" s="2668"/>
      <c r="AF50" s="2678"/>
      <c r="AG50" s="2679"/>
      <c r="AH50" s="2679"/>
      <c r="AI50" s="2679"/>
      <c r="AJ50" s="2679"/>
      <c r="AK50" s="2680"/>
      <c r="AL50" s="2678"/>
      <c r="AM50" s="2679"/>
      <c r="AN50" s="2679"/>
      <c r="AO50" s="2679"/>
      <c r="AP50" s="2680"/>
      <c r="AX50" s="2650"/>
      <c r="AY50" s="935">
        <f>③料金!D53</f>
        <v>0</v>
      </c>
      <c r="AZ50" s="935" t="str">
        <f>③料金!E53</f>
        <v>小学５年生以上</v>
      </c>
      <c r="BA50" s="935">
        <f>③料金!F53</f>
        <v>0</v>
      </c>
      <c r="BB50" s="935">
        <f>③料金!G58</f>
        <v>510</v>
      </c>
      <c r="BC50" s="935">
        <f>③料金!H53</f>
        <v>0</v>
      </c>
      <c r="BD50" s="935">
        <f>③料金!I53</f>
        <v>0</v>
      </c>
      <c r="BE50" s="935">
        <f>③料金!J53</f>
        <v>0</v>
      </c>
      <c r="BF50" s="935">
        <f t="shared" si="0"/>
        <v>0</v>
      </c>
    </row>
    <row r="51" spans="3:59" s="1" customFormat="1" ht="25.5" customHeight="1" thickBot="1">
      <c r="C51" s="2752">
        <v>7</v>
      </c>
      <c r="D51" s="2742"/>
      <c r="E51" s="2743"/>
      <c r="F51" s="2743"/>
      <c r="G51" s="2743"/>
      <c r="H51" s="2743"/>
      <c r="I51" s="2743"/>
      <c r="J51" s="2743"/>
      <c r="K51" s="2743"/>
      <c r="L51" s="2744"/>
      <c r="M51" s="2659"/>
      <c r="N51" s="2660"/>
      <c r="O51" s="2681"/>
      <c r="P51" s="2682"/>
      <c r="Q51" s="2682"/>
      <c r="R51" s="2682"/>
      <c r="S51" s="2682"/>
      <c r="T51" s="2682"/>
      <c r="U51" s="2683"/>
      <c r="V51" s="2754"/>
      <c r="W51" s="2755"/>
      <c r="X51" s="2755"/>
      <c r="Y51" s="2755"/>
      <c r="Z51" s="2755"/>
      <c r="AA51" s="2755"/>
      <c r="AB51" s="2755"/>
      <c r="AC51" s="2755"/>
      <c r="AD51" s="2755"/>
      <c r="AE51" s="2756"/>
      <c r="AF51" s="2655"/>
      <c r="AG51" s="2656"/>
      <c r="AH51" s="2656"/>
      <c r="AI51" s="2656"/>
      <c r="AJ51" s="2656"/>
      <c r="AK51" s="2657"/>
      <c r="AL51" s="2669"/>
      <c r="AM51" s="2670"/>
      <c r="AN51" s="2670"/>
      <c r="AO51" s="2670"/>
      <c r="AP51" s="2671"/>
      <c r="AX51" s="2650"/>
      <c r="AY51" s="935" t="str">
        <f>③料金!D54</f>
        <v>弁当</v>
      </c>
      <c r="AZ51" s="935">
        <f>③料金!E54</f>
        <v>0</v>
      </c>
      <c r="BA51" s="935">
        <f>③料金!F54</f>
        <v>0</v>
      </c>
      <c r="BB51" s="935">
        <f>③料金!G59</f>
        <v>530</v>
      </c>
      <c r="BC51" s="935">
        <f>③料金!H54</f>
        <v>0</v>
      </c>
      <c r="BD51" s="935">
        <f>③料金!I54</f>
        <v>0</v>
      </c>
      <c r="BE51" s="935">
        <f>③料金!J54</f>
        <v>0</v>
      </c>
      <c r="BF51" s="935">
        <f t="shared" si="0"/>
        <v>0</v>
      </c>
      <c r="BG51" s="943">
        <f>BF50+BF51+BF49</f>
        <v>0</v>
      </c>
    </row>
    <row r="52" spans="3:59" s="1" customFormat="1" ht="25.5" customHeight="1" thickBot="1">
      <c r="C52" s="2753"/>
      <c r="D52" s="2684"/>
      <c r="E52" s="2685"/>
      <c r="F52" s="2685"/>
      <c r="G52" s="2685"/>
      <c r="H52" s="2685"/>
      <c r="I52" s="2685"/>
      <c r="J52" s="2685"/>
      <c r="K52" s="2685"/>
      <c r="L52" s="2686"/>
      <c r="M52" s="2661"/>
      <c r="N52" s="2662"/>
      <c r="O52" s="2663"/>
      <c r="P52" s="2664"/>
      <c r="Q52" s="2664"/>
      <c r="R52" s="2664"/>
      <c r="S52" s="2664"/>
      <c r="T52" s="2664"/>
      <c r="U52" s="2665"/>
      <c r="V52" s="2690"/>
      <c r="W52" s="2691"/>
      <c r="X52" s="2691"/>
      <c r="Y52" s="2691"/>
      <c r="Z52" s="2691"/>
      <c r="AA52" s="2691"/>
      <c r="AB52" s="2691"/>
      <c r="AC52" s="2691"/>
      <c r="AD52" s="2691"/>
      <c r="AE52" s="2692"/>
      <c r="AF52" s="2663"/>
      <c r="AG52" s="2664"/>
      <c r="AH52" s="2664"/>
      <c r="AI52" s="2664"/>
      <c r="AJ52" s="2664"/>
      <c r="AK52" s="2665"/>
      <c r="AL52" s="2672"/>
      <c r="AM52" s="2673"/>
      <c r="AN52" s="2673"/>
      <c r="AO52" s="2673"/>
      <c r="AP52" s="2674"/>
      <c r="AX52" s="2650"/>
      <c r="AY52" s="935" t="str">
        <f>③料金!D55</f>
        <v>夕食</v>
      </c>
      <c r="AZ52" s="935" t="str">
        <f>③料金!E55</f>
        <v>小学４年生以下</v>
      </c>
      <c r="BA52" s="935">
        <f>③料金!F55</f>
        <v>0</v>
      </c>
      <c r="BB52" s="935">
        <f>③料金!G60</f>
        <v>700</v>
      </c>
      <c r="BC52" s="935">
        <f>③料金!H55</f>
        <v>0</v>
      </c>
      <c r="BD52" s="935">
        <f>③料金!I55</f>
        <v>0</v>
      </c>
      <c r="BE52" s="935">
        <f>③料金!J55</f>
        <v>0</v>
      </c>
      <c r="BF52" s="935">
        <f t="shared" si="0"/>
        <v>0</v>
      </c>
    </row>
    <row r="53" spans="3:59" s="1" customFormat="1" ht="25.5" customHeight="1" thickBot="1">
      <c r="C53" s="2753"/>
      <c r="D53" s="2687"/>
      <c r="E53" s="2688"/>
      <c r="F53" s="2688"/>
      <c r="G53" s="2688"/>
      <c r="H53" s="2688"/>
      <c r="I53" s="2688"/>
      <c r="J53" s="2688"/>
      <c r="K53" s="2688"/>
      <c r="L53" s="2689"/>
      <c r="M53" s="2661"/>
      <c r="N53" s="2662"/>
      <c r="O53" s="2663"/>
      <c r="P53" s="2664"/>
      <c r="Q53" s="2664"/>
      <c r="R53" s="2664"/>
      <c r="S53" s="2664"/>
      <c r="T53" s="2664"/>
      <c r="U53" s="2665"/>
      <c r="V53" s="2757"/>
      <c r="W53" s="2758"/>
      <c r="X53" s="2758"/>
      <c r="Y53" s="2758"/>
      <c r="Z53" s="2758"/>
      <c r="AA53" s="2758"/>
      <c r="AB53" s="2758"/>
      <c r="AC53" s="2758"/>
      <c r="AD53" s="2758"/>
      <c r="AE53" s="2759"/>
      <c r="AF53" s="2678"/>
      <c r="AG53" s="2679"/>
      <c r="AH53" s="2679"/>
      <c r="AI53" s="2679"/>
      <c r="AJ53" s="2679"/>
      <c r="AK53" s="2680"/>
      <c r="AL53" s="2675"/>
      <c r="AM53" s="2676"/>
      <c r="AN53" s="2676"/>
      <c r="AO53" s="2676"/>
      <c r="AP53" s="2677"/>
      <c r="AX53" s="2650"/>
      <c r="AY53" s="935">
        <f>③料金!D56</f>
        <v>0</v>
      </c>
      <c r="AZ53" s="935" t="str">
        <f>③料金!E56</f>
        <v>小学５年生以上</v>
      </c>
      <c r="BA53" s="935">
        <f>③料金!F56</f>
        <v>0</v>
      </c>
      <c r="BB53" s="935">
        <f>③料金!G61</f>
        <v>780</v>
      </c>
      <c r="BC53" s="935">
        <f>③料金!H56</f>
        <v>0</v>
      </c>
      <c r="BD53" s="935">
        <f>③料金!I56</f>
        <v>0</v>
      </c>
      <c r="BE53" s="935">
        <f>③料金!J56</f>
        <v>0</v>
      </c>
      <c r="BF53" s="935">
        <f t="shared" si="0"/>
        <v>0</v>
      </c>
    </row>
    <row r="54" spans="3:59" s="1" customFormat="1" ht="25.5" customHeight="1" thickBot="1">
      <c r="C54" s="2752">
        <v>8</v>
      </c>
      <c r="D54" s="2742"/>
      <c r="E54" s="2743"/>
      <c r="F54" s="2743"/>
      <c r="G54" s="2743"/>
      <c r="H54" s="2743"/>
      <c r="I54" s="2743"/>
      <c r="J54" s="2743"/>
      <c r="K54" s="2743"/>
      <c r="L54" s="2744"/>
      <c r="M54" s="2659"/>
      <c r="N54" s="2660"/>
      <c r="O54" s="2681"/>
      <c r="P54" s="2682"/>
      <c r="Q54" s="2682"/>
      <c r="R54" s="2682"/>
      <c r="S54" s="2682"/>
      <c r="T54" s="2682"/>
      <c r="U54" s="2683"/>
      <c r="V54" s="2666"/>
      <c r="W54" s="2667"/>
      <c r="X54" s="2667"/>
      <c r="Y54" s="2667"/>
      <c r="Z54" s="2667"/>
      <c r="AA54" s="2667"/>
      <c r="AB54" s="2667"/>
      <c r="AC54" s="2667"/>
      <c r="AD54" s="2667"/>
      <c r="AE54" s="2668"/>
      <c r="AF54" s="2655"/>
      <c r="AG54" s="2656"/>
      <c r="AH54" s="2656"/>
      <c r="AI54" s="2656"/>
      <c r="AJ54" s="2656"/>
      <c r="AK54" s="2657"/>
      <c r="AL54" s="2669"/>
      <c r="AM54" s="2670"/>
      <c r="AN54" s="2670"/>
      <c r="AO54" s="2670"/>
      <c r="AP54" s="2671"/>
      <c r="AX54" s="2693"/>
      <c r="AY54" s="935">
        <f>③料金!D57</f>
        <v>0</v>
      </c>
      <c r="AZ54" s="935" t="str">
        <f>③料金!E57</f>
        <v>合宿用メニュー</v>
      </c>
      <c r="BA54" s="935">
        <f>③料金!F57</f>
        <v>0</v>
      </c>
      <c r="BB54" s="935" t="str">
        <f>③料金!G62</f>
        <v/>
      </c>
      <c r="BC54" s="935">
        <f>③料金!H57</f>
        <v>0</v>
      </c>
      <c r="BD54" s="935">
        <f>③料金!I57</f>
        <v>0</v>
      </c>
      <c r="BE54" s="935">
        <f>③料金!J57</f>
        <v>0</v>
      </c>
      <c r="BF54" s="935">
        <f t="shared" si="0"/>
        <v>0</v>
      </c>
      <c r="BG54" s="943">
        <f>SUM(BF52:BF54)</f>
        <v>0</v>
      </c>
    </row>
    <row r="55" spans="3:59" s="1" customFormat="1" ht="25.5" customHeight="1" thickBot="1">
      <c r="C55" s="2753"/>
      <c r="D55" s="2684"/>
      <c r="E55" s="2685"/>
      <c r="F55" s="2685"/>
      <c r="G55" s="2685"/>
      <c r="H55" s="2685"/>
      <c r="I55" s="2685"/>
      <c r="J55" s="2685"/>
      <c r="K55" s="2685"/>
      <c r="L55" s="2686"/>
      <c r="M55" s="2661"/>
      <c r="N55" s="2662"/>
      <c r="O55" s="2663"/>
      <c r="P55" s="2664"/>
      <c r="Q55" s="2664"/>
      <c r="R55" s="2664"/>
      <c r="S55" s="2664"/>
      <c r="T55" s="2664"/>
      <c r="U55" s="2665"/>
      <c r="V55" s="2690"/>
      <c r="W55" s="2691"/>
      <c r="X55" s="2691"/>
      <c r="Y55" s="2691"/>
      <c r="Z55" s="2691"/>
      <c r="AA55" s="2691"/>
      <c r="AB55" s="2691"/>
      <c r="AC55" s="2691"/>
      <c r="AD55" s="2691"/>
      <c r="AE55" s="2692"/>
      <c r="AF55" s="2663"/>
      <c r="AG55" s="2664"/>
      <c r="AH55" s="2664"/>
      <c r="AI55" s="2664"/>
      <c r="AJ55" s="2664"/>
      <c r="AK55" s="2665"/>
      <c r="AL55" s="2672"/>
      <c r="AM55" s="2673"/>
      <c r="AN55" s="2673"/>
      <c r="AO55" s="2673"/>
      <c r="AP55" s="2674"/>
      <c r="AX55" s="2649" t="s">
        <v>817</v>
      </c>
      <c r="AY55" s="935" t="str">
        <f>③料金!D58</f>
        <v>朝食</v>
      </c>
      <c r="AZ55" s="935" t="str">
        <f>③料金!E58</f>
        <v>小学４年生以下</v>
      </c>
      <c r="BA55" s="935">
        <f>③料金!F58</f>
        <v>0</v>
      </c>
      <c r="BB55" s="935">
        <f>③料金!G63</f>
        <v>760</v>
      </c>
      <c r="BC55" s="935">
        <f>③料金!H58</f>
        <v>0</v>
      </c>
      <c r="BD55" s="935">
        <f>③料金!I58</f>
        <v>0</v>
      </c>
      <c r="BE55" s="935">
        <f>③料金!J58</f>
        <v>0</v>
      </c>
      <c r="BF55" s="935">
        <f t="shared" si="0"/>
        <v>0</v>
      </c>
    </row>
    <row r="56" spans="3:59" s="1" customFormat="1" ht="25.5" customHeight="1" thickBot="1">
      <c r="C56" s="2753"/>
      <c r="D56" s="2687"/>
      <c r="E56" s="2688"/>
      <c r="F56" s="2688"/>
      <c r="G56" s="2688"/>
      <c r="H56" s="2688"/>
      <c r="I56" s="2688"/>
      <c r="J56" s="2688"/>
      <c r="K56" s="2688"/>
      <c r="L56" s="2689"/>
      <c r="M56" s="2661"/>
      <c r="N56" s="2662"/>
      <c r="O56" s="2663"/>
      <c r="P56" s="2664"/>
      <c r="Q56" s="2664"/>
      <c r="R56" s="2664"/>
      <c r="S56" s="2664"/>
      <c r="T56" s="2664"/>
      <c r="U56" s="2665"/>
      <c r="V56" s="2666"/>
      <c r="W56" s="2667"/>
      <c r="X56" s="2667"/>
      <c r="Y56" s="2667"/>
      <c r="Z56" s="2667"/>
      <c r="AA56" s="2667"/>
      <c r="AB56" s="2667"/>
      <c r="AC56" s="2667"/>
      <c r="AD56" s="2667"/>
      <c r="AE56" s="2668"/>
      <c r="AF56" s="2678"/>
      <c r="AG56" s="2679"/>
      <c r="AH56" s="2679"/>
      <c r="AI56" s="2679"/>
      <c r="AJ56" s="2679"/>
      <c r="AK56" s="2680"/>
      <c r="AL56" s="2675"/>
      <c r="AM56" s="2676"/>
      <c r="AN56" s="2676"/>
      <c r="AO56" s="2676"/>
      <c r="AP56" s="2677"/>
      <c r="AX56" s="2650"/>
      <c r="AY56" s="935">
        <f>③料金!D59</f>
        <v>0</v>
      </c>
      <c r="AZ56" s="935" t="str">
        <f>③料金!E59</f>
        <v>小学５年生以上</v>
      </c>
      <c r="BA56" s="935">
        <f>③料金!F59</f>
        <v>0</v>
      </c>
      <c r="BB56" s="935">
        <f>③料金!G64</f>
        <v>1000</v>
      </c>
      <c r="BC56" s="935">
        <f>③料金!H59</f>
        <v>0</v>
      </c>
      <c r="BD56" s="935">
        <f>③料金!I59</f>
        <v>0</v>
      </c>
      <c r="BE56" s="935">
        <f>③料金!J59</f>
        <v>0</v>
      </c>
      <c r="BF56" s="935">
        <f t="shared" si="0"/>
        <v>0</v>
      </c>
      <c r="BG56" s="1">
        <f>SUM(BF55:BF56)</f>
        <v>0</v>
      </c>
    </row>
    <row r="57" spans="3:59" s="1" customFormat="1" ht="25.5" customHeight="1" thickBot="1">
      <c r="C57" s="2752">
        <v>9</v>
      </c>
      <c r="D57" s="2742"/>
      <c r="E57" s="2743"/>
      <c r="F57" s="2743"/>
      <c r="G57" s="2743"/>
      <c r="H57" s="2743"/>
      <c r="I57" s="2743"/>
      <c r="J57" s="2743"/>
      <c r="K57" s="2743"/>
      <c r="L57" s="2744"/>
      <c r="M57" s="2659"/>
      <c r="N57" s="2660"/>
      <c r="O57" s="2681"/>
      <c r="P57" s="2682"/>
      <c r="Q57" s="2682"/>
      <c r="R57" s="2682"/>
      <c r="S57" s="2682"/>
      <c r="T57" s="2682"/>
      <c r="U57" s="2683"/>
      <c r="V57" s="2754"/>
      <c r="W57" s="2755"/>
      <c r="X57" s="2755"/>
      <c r="Y57" s="2755"/>
      <c r="Z57" s="2755"/>
      <c r="AA57" s="2755"/>
      <c r="AB57" s="2755"/>
      <c r="AC57" s="2755"/>
      <c r="AD57" s="2755"/>
      <c r="AE57" s="2756"/>
      <c r="AF57" s="2655"/>
      <c r="AG57" s="2656"/>
      <c r="AH57" s="2656"/>
      <c r="AI57" s="2656"/>
      <c r="AJ57" s="2656"/>
      <c r="AK57" s="2657"/>
      <c r="AL57" s="2669"/>
      <c r="AM57" s="2670"/>
      <c r="AN57" s="2670"/>
      <c r="AO57" s="2670"/>
      <c r="AP57" s="2671"/>
      <c r="AX57" s="2650"/>
      <c r="AY57" s="935" t="str">
        <f>③料金!D60</f>
        <v>昼食</v>
      </c>
      <c r="AZ57" s="935" t="str">
        <f>③料金!E60</f>
        <v>小学４年生以下</v>
      </c>
      <c r="BA57" s="935">
        <f>③料金!F60</f>
        <v>0</v>
      </c>
      <c r="BB57" s="935">
        <f>③料金!G65</f>
        <v>1800</v>
      </c>
      <c r="BC57" s="935">
        <f>③料金!H60</f>
        <v>0</v>
      </c>
      <c r="BD57" s="935">
        <f>③料金!I60</f>
        <v>0</v>
      </c>
      <c r="BE57" s="935">
        <f>③料金!J60</f>
        <v>0</v>
      </c>
      <c r="BF57" s="935">
        <f t="shared" si="0"/>
        <v>0</v>
      </c>
    </row>
    <row r="58" spans="3:59" s="1" customFormat="1" ht="25.5" customHeight="1" thickBot="1">
      <c r="C58" s="2753"/>
      <c r="D58" s="2684"/>
      <c r="E58" s="2685"/>
      <c r="F58" s="2685"/>
      <c r="G58" s="2685"/>
      <c r="H58" s="2685"/>
      <c r="I58" s="2685"/>
      <c r="J58" s="2685"/>
      <c r="K58" s="2685"/>
      <c r="L58" s="2686"/>
      <c r="M58" s="2661"/>
      <c r="N58" s="2662"/>
      <c r="O58" s="2663"/>
      <c r="P58" s="2664"/>
      <c r="Q58" s="2664"/>
      <c r="R58" s="2664"/>
      <c r="S58" s="2664"/>
      <c r="T58" s="2664"/>
      <c r="U58" s="2665"/>
      <c r="V58" s="2690"/>
      <c r="W58" s="2691"/>
      <c r="X58" s="2691"/>
      <c r="Y58" s="2691"/>
      <c r="Z58" s="2691"/>
      <c r="AA58" s="2691"/>
      <c r="AB58" s="2691"/>
      <c r="AC58" s="2691"/>
      <c r="AD58" s="2691"/>
      <c r="AE58" s="2692"/>
      <c r="AF58" s="2663"/>
      <c r="AG58" s="2664"/>
      <c r="AH58" s="2664"/>
      <c r="AI58" s="2664"/>
      <c r="AJ58" s="2664"/>
      <c r="AK58" s="2665"/>
      <c r="AL58" s="2672"/>
      <c r="AM58" s="2673"/>
      <c r="AN58" s="2673"/>
      <c r="AO58" s="2673"/>
      <c r="AP58" s="2674"/>
      <c r="AX58" s="2650"/>
      <c r="AY58" s="935">
        <f>③料金!D61</f>
        <v>0</v>
      </c>
      <c r="AZ58" s="935" t="str">
        <f>③料金!E61</f>
        <v>小学５年生以上</v>
      </c>
      <c r="BA58" s="935">
        <f>③料金!F61</f>
        <v>0</v>
      </c>
      <c r="BB58" s="935">
        <f>③料金!G66</f>
        <v>510</v>
      </c>
      <c r="BC58" s="935">
        <f>③料金!H61</f>
        <v>0</v>
      </c>
      <c r="BD58" s="935">
        <f>③料金!I61</f>
        <v>0</v>
      </c>
      <c r="BE58" s="935">
        <f>③料金!J61</f>
        <v>0</v>
      </c>
      <c r="BF58" s="935">
        <f t="shared" si="0"/>
        <v>0</v>
      </c>
    </row>
    <row r="59" spans="3:59" s="1" customFormat="1" ht="25.5" customHeight="1" thickBot="1">
      <c r="C59" s="2753"/>
      <c r="D59" s="2687"/>
      <c r="E59" s="2688"/>
      <c r="F59" s="2688"/>
      <c r="G59" s="2688"/>
      <c r="H59" s="2688"/>
      <c r="I59" s="2688"/>
      <c r="J59" s="2688"/>
      <c r="K59" s="2688"/>
      <c r="L59" s="2689"/>
      <c r="M59" s="2661"/>
      <c r="N59" s="2662"/>
      <c r="O59" s="2663"/>
      <c r="P59" s="2664"/>
      <c r="Q59" s="2664"/>
      <c r="R59" s="2664"/>
      <c r="S59" s="2664"/>
      <c r="T59" s="2664"/>
      <c r="U59" s="2665"/>
      <c r="V59" s="2757"/>
      <c r="W59" s="2758"/>
      <c r="X59" s="2758"/>
      <c r="Y59" s="2758"/>
      <c r="Z59" s="2758"/>
      <c r="AA59" s="2758"/>
      <c r="AB59" s="2758"/>
      <c r="AC59" s="2758"/>
      <c r="AD59" s="2758"/>
      <c r="AE59" s="2759"/>
      <c r="AF59" s="2678"/>
      <c r="AG59" s="2679"/>
      <c r="AH59" s="2679"/>
      <c r="AI59" s="2679"/>
      <c r="AJ59" s="2679"/>
      <c r="AK59" s="2680"/>
      <c r="AL59" s="2675"/>
      <c r="AM59" s="2676"/>
      <c r="AN59" s="2676"/>
      <c r="AO59" s="2676"/>
      <c r="AP59" s="2677"/>
      <c r="AX59" s="2650"/>
      <c r="AY59" s="935" t="str">
        <f>③料金!D62</f>
        <v>弁当</v>
      </c>
      <c r="AZ59" s="935">
        <f>③料金!E62</f>
        <v>0</v>
      </c>
      <c r="BA59" s="935">
        <f>③料金!F62</f>
        <v>0</v>
      </c>
      <c r="BB59" s="935">
        <f>③料金!G67</f>
        <v>530</v>
      </c>
      <c r="BC59" s="935">
        <f>③料金!H62</f>
        <v>0</v>
      </c>
      <c r="BD59" s="935">
        <f>③料金!I62</f>
        <v>0</v>
      </c>
      <c r="BE59" s="935">
        <f>③料金!J62</f>
        <v>0</v>
      </c>
      <c r="BF59" s="935">
        <f t="shared" si="0"/>
        <v>0</v>
      </c>
      <c r="BG59" s="943">
        <f>BF58+BF59+BF57</f>
        <v>0</v>
      </c>
    </row>
    <row r="60" spans="3:59" s="1" customFormat="1" ht="25.5" customHeight="1" thickBot="1">
      <c r="C60" s="2752">
        <v>10</v>
      </c>
      <c r="D60" s="2742"/>
      <c r="E60" s="2743"/>
      <c r="F60" s="2743"/>
      <c r="G60" s="2743"/>
      <c r="H60" s="2743"/>
      <c r="I60" s="2743"/>
      <c r="J60" s="2743"/>
      <c r="K60" s="2743"/>
      <c r="L60" s="2744"/>
      <c r="M60" s="2659"/>
      <c r="N60" s="2660"/>
      <c r="O60" s="2681"/>
      <c r="P60" s="2682"/>
      <c r="Q60" s="2682"/>
      <c r="R60" s="2682"/>
      <c r="S60" s="2682"/>
      <c r="T60" s="2682"/>
      <c r="U60" s="2683"/>
      <c r="V60" s="2666"/>
      <c r="W60" s="2667"/>
      <c r="X60" s="2667"/>
      <c r="Y60" s="2667"/>
      <c r="Z60" s="2667"/>
      <c r="AA60" s="2667"/>
      <c r="AB60" s="2667"/>
      <c r="AC60" s="2667"/>
      <c r="AD60" s="2667"/>
      <c r="AE60" s="2668"/>
      <c r="AF60" s="2655"/>
      <c r="AG60" s="2656"/>
      <c r="AH60" s="2656"/>
      <c r="AI60" s="2656"/>
      <c r="AJ60" s="2656"/>
      <c r="AK60" s="2657"/>
      <c r="AL60" s="2669"/>
      <c r="AM60" s="2670"/>
      <c r="AN60" s="2670"/>
      <c r="AO60" s="2670"/>
      <c r="AP60" s="2671"/>
      <c r="AX60" s="2650"/>
      <c r="AY60" s="935" t="str">
        <f>③料金!D63</f>
        <v>夕食</v>
      </c>
      <c r="AZ60" s="935" t="str">
        <f>③料金!E63</f>
        <v>小学４年生以下</v>
      </c>
      <c r="BA60" s="935">
        <f>③料金!F63</f>
        <v>0</v>
      </c>
      <c r="BB60" s="935">
        <f>③料金!G68</f>
        <v>700</v>
      </c>
      <c r="BC60" s="935">
        <f>③料金!H63</f>
        <v>0</v>
      </c>
      <c r="BD60" s="935">
        <f>③料金!I63</f>
        <v>0</v>
      </c>
      <c r="BE60" s="935">
        <f>③料金!J63</f>
        <v>0</v>
      </c>
      <c r="BF60" s="935">
        <f t="shared" si="0"/>
        <v>0</v>
      </c>
    </row>
    <row r="61" spans="3:59" s="1" customFormat="1" ht="25.5" customHeight="1" thickBot="1">
      <c r="C61" s="2753"/>
      <c r="D61" s="2684"/>
      <c r="E61" s="2685"/>
      <c r="F61" s="2685"/>
      <c r="G61" s="2685"/>
      <c r="H61" s="2685"/>
      <c r="I61" s="2685"/>
      <c r="J61" s="2685"/>
      <c r="K61" s="2685"/>
      <c r="L61" s="2686"/>
      <c r="M61" s="2661"/>
      <c r="N61" s="2662"/>
      <c r="O61" s="2663"/>
      <c r="P61" s="2664"/>
      <c r="Q61" s="2664"/>
      <c r="R61" s="2664"/>
      <c r="S61" s="2664"/>
      <c r="T61" s="2664"/>
      <c r="U61" s="2665"/>
      <c r="V61" s="2690"/>
      <c r="W61" s="2691"/>
      <c r="X61" s="2691"/>
      <c r="Y61" s="2691"/>
      <c r="Z61" s="2691"/>
      <c r="AA61" s="2691"/>
      <c r="AB61" s="2691"/>
      <c r="AC61" s="2691"/>
      <c r="AD61" s="2691"/>
      <c r="AE61" s="2692"/>
      <c r="AF61" s="2663"/>
      <c r="AG61" s="2664"/>
      <c r="AH61" s="2664"/>
      <c r="AI61" s="2664"/>
      <c r="AJ61" s="2664"/>
      <c r="AK61" s="2665"/>
      <c r="AL61" s="2672"/>
      <c r="AM61" s="2673"/>
      <c r="AN61" s="2673"/>
      <c r="AO61" s="2673"/>
      <c r="AP61" s="2674"/>
      <c r="AX61" s="2650"/>
      <c r="AY61" s="935">
        <f>③料金!D64</f>
        <v>0</v>
      </c>
      <c r="AZ61" s="935" t="str">
        <f>③料金!E64</f>
        <v>小学５年生以上</v>
      </c>
      <c r="BA61" s="935">
        <f>③料金!F64</f>
        <v>0</v>
      </c>
      <c r="BB61" s="935">
        <f>③料金!G69</f>
        <v>780</v>
      </c>
      <c r="BC61" s="935">
        <f>③料金!H64</f>
        <v>0</v>
      </c>
      <c r="BD61" s="935">
        <f>③料金!I64</f>
        <v>0</v>
      </c>
      <c r="BE61" s="935">
        <f>③料金!J64</f>
        <v>0</v>
      </c>
      <c r="BF61" s="935">
        <f t="shared" si="0"/>
        <v>0</v>
      </c>
    </row>
    <row r="62" spans="3:59" s="1" customFormat="1" ht="25.5" customHeight="1" thickBot="1">
      <c r="C62" s="2753"/>
      <c r="D62" s="2687"/>
      <c r="E62" s="2688"/>
      <c r="F62" s="2688"/>
      <c r="G62" s="2688"/>
      <c r="H62" s="2688"/>
      <c r="I62" s="2688"/>
      <c r="J62" s="2688"/>
      <c r="K62" s="2688"/>
      <c r="L62" s="2689"/>
      <c r="M62" s="2661"/>
      <c r="N62" s="2662"/>
      <c r="O62" s="2777"/>
      <c r="P62" s="2778"/>
      <c r="Q62" s="2778"/>
      <c r="R62" s="2778"/>
      <c r="S62" s="2778"/>
      <c r="T62" s="2778"/>
      <c r="U62" s="2779"/>
      <c r="V62" s="2666"/>
      <c r="W62" s="2667"/>
      <c r="X62" s="2667"/>
      <c r="Y62" s="2667"/>
      <c r="Z62" s="2667"/>
      <c r="AA62" s="2667"/>
      <c r="AB62" s="2667"/>
      <c r="AC62" s="2667"/>
      <c r="AD62" s="2667"/>
      <c r="AE62" s="2668"/>
      <c r="AF62" s="2655"/>
      <c r="AG62" s="2656"/>
      <c r="AH62" s="2656"/>
      <c r="AI62" s="2656"/>
      <c r="AJ62" s="2656"/>
      <c r="AK62" s="2657"/>
      <c r="AL62" s="2672"/>
      <c r="AM62" s="2673"/>
      <c r="AN62" s="2673"/>
      <c r="AO62" s="2673"/>
      <c r="AP62" s="2674"/>
      <c r="AX62" s="2693"/>
      <c r="AY62" s="935">
        <f>③料金!D65</f>
        <v>0</v>
      </c>
      <c r="AZ62" s="935" t="str">
        <f>③料金!E65</f>
        <v>合宿用メニュー</v>
      </c>
      <c r="BA62" s="935">
        <f>③料金!F65</f>
        <v>0</v>
      </c>
      <c r="BB62" s="935" t="str">
        <f>③料金!G70</f>
        <v/>
      </c>
      <c r="BC62" s="935">
        <f>③料金!H65</f>
        <v>0</v>
      </c>
      <c r="BD62" s="935">
        <f>③料金!I65</f>
        <v>0</v>
      </c>
      <c r="BE62" s="935">
        <f>③料金!J65</f>
        <v>0</v>
      </c>
      <c r="BF62" s="935">
        <f t="shared" si="0"/>
        <v>0</v>
      </c>
      <c r="BG62" s="943">
        <f>SUM(BF60:BF62)</f>
        <v>0</v>
      </c>
    </row>
    <row r="63" spans="3:59" s="1" customFormat="1" ht="25.5" customHeight="1" thickBot="1">
      <c r="C63" s="2752">
        <v>11</v>
      </c>
      <c r="D63" s="2742"/>
      <c r="E63" s="2743"/>
      <c r="F63" s="2743"/>
      <c r="G63" s="2743"/>
      <c r="H63" s="2743"/>
      <c r="I63" s="2743"/>
      <c r="J63" s="2743"/>
      <c r="K63" s="2743"/>
      <c r="L63" s="2744"/>
      <c r="M63" s="2659"/>
      <c r="N63" s="2660"/>
      <c r="O63" s="2681"/>
      <c r="P63" s="2682"/>
      <c r="Q63" s="2682"/>
      <c r="R63" s="2682"/>
      <c r="S63" s="2682"/>
      <c r="T63" s="2682"/>
      <c r="U63" s="2683"/>
      <c r="V63" s="2754"/>
      <c r="W63" s="2755"/>
      <c r="X63" s="2755"/>
      <c r="Y63" s="2755"/>
      <c r="Z63" s="2755"/>
      <c r="AA63" s="2755"/>
      <c r="AB63" s="2755"/>
      <c r="AC63" s="2755"/>
      <c r="AD63" s="2755"/>
      <c r="AE63" s="2756"/>
      <c r="AF63" s="2769"/>
      <c r="AG63" s="2770"/>
      <c r="AH63" s="2770"/>
      <c r="AI63" s="2770"/>
      <c r="AJ63" s="2770"/>
      <c r="AK63" s="2771"/>
      <c r="AL63" s="2669"/>
      <c r="AM63" s="2670"/>
      <c r="AN63" s="2670"/>
      <c r="AO63" s="2670"/>
      <c r="AP63" s="2671"/>
      <c r="AX63" s="2649" t="s">
        <v>818</v>
      </c>
      <c r="AY63" s="935" t="str">
        <f>③料金!D66</f>
        <v>朝食</v>
      </c>
      <c r="AZ63" s="935" t="str">
        <f>③料金!E66</f>
        <v>小学４年生以下</v>
      </c>
      <c r="BA63" s="935">
        <f>③料金!F66</f>
        <v>0</v>
      </c>
      <c r="BB63" s="935">
        <f>③料金!G71</f>
        <v>760</v>
      </c>
      <c r="BC63" s="935">
        <f>③料金!H66</f>
        <v>0</v>
      </c>
      <c r="BD63" s="935">
        <f>③料金!I66</f>
        <v>0</v>
      </c>
      <c r="BE63" s="935">
        <f>③料金!J66</f>
        <v>0</v>
      </c>
      <c r="BF63" s="935">
        <f t="shared" si="0"/>
        <v>0</v>
      </c>
    </row>
    <row r="64" spans="3:59" s="1" customFormat="1" ht="25.5" customHeight="1" thickBot="1">
      <c r="C64" s="2753"/>
      <c r="D64" s="2684"/>
      <c r="E64" s="2685"/>
      <c r="F64" s="2685"/>
      <c r="G64" s="2685"/>
      <c r="H64" s="2685"/>
      <c r="I64" s="2685"/>
      <c r="J64" s="2685"/>
      <c r="K64" s="2685"/>
      <c r="L64" s="2686"/>
      <c r="M64" s="2661"/>
      <c r="N64" s="2662"/>
      <c r="O64" s="2663"/>
      <c r="P64" s="2664"/>
      <c r="Q64" s="2664"/>
      <c r="R64" s="2664"/>
      <c r="S64" s="2664"/>
      <c r="T64" s="2664"/>
      <c r="U64" s="2665"/>
      <c r="V64" s="2690"/>
      <c r="W64" s="2691"/>
      <c r="X64" s="2691"/>
      <c r="Y64" s="2691"/>
      <c r="Z64" s="2691"/>
      <c r="AA64" s="2691"/>
      <c r="AB64" s="2691"/>
      <c r="AC64" s="2691"/>
      <c r="AD64" s="2691"/>
      <c r="AE64" s="2692"/>
      <c r="AF64" s="2663"/>
      <c r="AG64" s="2664"/>
      <c r="AH64" s="2664"/>
      <c r="AI64" s="2664"/>
      <c r="AJ64" s="2664"/>
      <c r="AK64" s="2665"/>
      <c r="AL64" s="2672"/>
      <c r="AM64" s="2673"/>
      <c r="AN64" s="2673"/>
      <c r="AO64" s="2673"/>
      <c r="AP64" s="2674"/>
      <c r="AX64" s="2650"/>
      <c r="AY64" s="935">
        <f>③料金!D67</f>
        <v>0</v>
      </c>
      <c r="AZ64" s="935" t="str">
        <f>③料金!E67</f>
        <v>小学５年生以上</v>
      </c>
      <c r="BA64" s="935">
        <f>③料金!F67</f>
        <v>0</v>
      </c>
      <c r="BB64" s="935">
        <f>③料金!G72</f>
        <v>1000</v>
      </c>
      <c r="BC64" s="935">
        <f>③料金!H67</f>
        <v>0</v>
      </c>
      <c r="BD64" s="935">
        <f>③料金!I67</f>
        <v>0</v>
      </c>
      <c r="BE64" s="935">
        <f>③料金!J67</f>
        <v>0</v>
      </c>
      <c r="BF64" s="935">
        <f t="shared" si="0"/>
        <v>0</v>
      </c>
      <c r="BG64" s="1">
        <f>SUM(BF63:BF64)</f>
        <v>0</v>
      </c>
    </row>
    <row r="65" spans="3:59" s="1" customFormat="1" ht="25.5" customHeight="1" thickBot="1">
      <c r="C65" s="2780"/>
      <c r="D65" s="2687"/>
      <c r="E65" s="2688"/>
      <c r="F65" s="2688"/>
      <c r="G65" s="2688"/>
      <c r="H65" s="2688"/>
      <c r="I65" s="2688"/>
      <c r="J65" s="2688"/>
      <c r="K65" s="2688"/>
      <c r="L65" s="2689"/>
      <c r="M65" s="2772"/>
      <c r="N65" s="2773"/>
      <c r="O65" s="2774"/>
      <c r="P65" s="2775"/>
      <c r="Q65" s="2775"/>
      <c r="R65" s="2775"/>
      <c r="S65" s="2775"/>
      <c r="T65" s="2775"/>
      <c r="U65" s="2776"/>
      <c r="V65" s="2757"/>
      <c r="W65" s="2758"/>
      <c r="X65" s="2758"/>
      <c r="Y65" s="2758"/>
      <c r="Z65" s="2758"/>
      <c r="AA65" s="2758"/>
      <c r="AB65" s="2758"/>
      <c r="AC65" s="2758"/>
      <c r="AD65" s="2758"/>
      <c r="AE65" s="2759"/>
      <c r="AF65" s="2678"/>
      <c r="AG65" s="2679"/>
      <c r="AH65" s="2679"/>
      <c r="AI65" s="2679"/>
      <c r="AJ65" s="2679"/>
      <c r="AK65" s="2680"/>
      <c r="AL65" s="2675"/>
      <c r="AM65" s="2676"/>
      <c r="AN65" s="2676"/>
      <c r="AO65" s="2676"/>
      <c r="AP65" s="2677"/>
      <c r="AX65" s="2650"/>
      <c r="AY65" s="935" t="str">
        <f>③料金!D68</f>
        <v>昼食</v>
      </c>
      <c r="AZ65" s="935" t="str">
        <f>③料金!E68</f>
        <v>小学４年生以下</v>
      </c>
      <c r="BA65" s="935">
        <f>③料金!F68</f>
        <v>0</v>
      </c>
      <c r="BB65" s="935">
        <f>③料金!G73</f>
        <v>1800</v>
      </c>
      <c r="BC65" s="935">
        <f>③料金!H68</f>
        <v>0</v>
      </c>
      <c r="BD65" s="935">
        <f>③料金!I68</f>
        <v>0</v>
      </c>
      <c r="BE65" s="935">
        <f>③料金!J68</f>
        <v>0</v>
      </c>
      <c r="BF65" s="935">
        <f t="shared" si="0"/>
        <v>0</v>
      </c>
    </row>
    <row r="66" spans="3:59" s="1" customFormat="1" ht="25.5" customHeight="1" thickBot="1">
      <c r="C66" s="2753">
        <v>12</v>
      </c>
      <c r="D66" s="2742"/>
      <c r="E66" s="2743"/>
      <c r="F66" s="2743"/>
      <c r="G66" s="2743"/>
      <c r="H66" s="2743"/>
      <c r="I66" s="2743"/>
      <c r="J66" s="2743"/>
      <c r="K66" s="2743"/>
      <c r="L66" s="2744"/>
      <c r="M66" s="2661"/>
      <c r="N66" s="2662"/>
      <c r="O66" s="2781"/>
      <c r="P66" s="2782"/>
      <c r="Q66" s="2782"/>
      <c r="R66" s="2782"/>
      <c r="S66" s="2782"/>
      <c r="T66" s="2782"/>
      <c r="U66" s="2783"/>
      <c r="V66" s="2666"/>
      <c r="W66" s="2667"/>
      <c r="X66" s="2667"/>
      <c r="Y66" s="2667"/>
      <c r="Z66" s="2667"/>
      <c r="AA66" s="2667"/>
      <c r="AB66" s="2667"/>
      <c r="AC66" s="2667"/>
      <c r="AD66" s="2667"/>
      <c r="AE66" s="2668"/>
      <c r="AF66" s="2655"/>
      <c r="AG66" s="2656"/>
      <c r="AH66" s="2656"/>
      <c r="AI66" s="2656"/>
      <c r="AJ66" s="2656"/>
      <c r="AK66" s="2657"/>
      <c r="AL66" s="2672"/>
      <c r="AM66" s="2673"/>
      <c r="AN66" s="2673"/>
      <c r="AO66" s="2673"/>
      <c r="AP66" s="2674"/>
      <c r="AX66" s="2650"/>
      <c r="AY66" s="935">
        <f>③料金!D69</f>
        <v>0</v>
      </c>
      <c r="AZ66" s="935" t="str">
        <f>③料金!E69</f>
        <v>小学５年生以上</v>
      </c>
      <c r="BA66" s="935">
        <f>③料金!F69</f>
        <v>0</v>
      </c>
      <c r="BB66" s="935">
        <f>③料金!G74</f>
        <v>0</v>
      </c>
      <c r="BC66" s="935">
        <f>③料金!H69</f>
        <v>0</v>
      </c>
      <c r="BD66" s="935">
        <f>③料金!I69</f>
        <v>0</v>
      </c>
      <c r="BE66" s="935">
        <f>③料金!J69</f>
        <v>0</v>
      </c>
      <c r="BF66" s="935">
        <f t="shared" si="0"/>
        <v>0</v>
      </c>
    </row>
    <row r="67" spans="3:59" s="1" customFormat="1" ht="25.5" customHeight="1" thickBot="1">
      <c r="C67" s="2753"/>
      <c r="D67" s="2684"/>
      <c r="E67" s="2685"/>
      <c r="F67" s="2685"/>
      <c r="G67" s="2685"/>
      <c r="H67" s="2685"/>
      <c r="I67" s="2685"/>
      <c r="J67" s="2685"/>
      <c r="K67" s="2685"/>
      <c r="L67" s="2686"/>
      <c r="M67" s="2661"/>
      <c r="N67" s="2662"/>
      <c r="O67" s="2663"/>
      <c r="P67" s="2664"/>
      <c r="Q67" s="2664"/>
      <c r="R67" s="2664"/>
      <c r="S67" s="2664"/>
      <c r="T67" s="2664"/>
      <c r="U67" s="2665"/>
      <c r="V67" s="2690"/>
      <c r="W67" s="2691"/>
      <c r="X67" s="2691"/>
      <c r="Y67" s="2691"/>
      <c r="Z67" s="2691"/>
      <c r="AA67" s="2691"/>
      <c r="AB67" s="2691"/>
      <c r="AC67" s="2691"/>
      <c r="AD67" s="2691"/>
      <c r="AE67" s="2692"/>
      <c r="AF67" s="2663"/>
      <c r="AG67" s="2664"/>
      <c r="AH67" s="2664"/>
      <c r="AI67" s="2664"/>
      <c r="AJ67" s="2664"/>
      <c r="AK67" s="2665"/>
      <c r="AL67" s="2672"/>
      <c r="AM67" s="2673"/>
      <c r="AN67" s="2673"/>
      <c r="AO67" s="2673"/>
      <c r="AP67" s="2674"/>
      <c r="AX67" s="2650"/>
      <c r="AY67" s="935" t="str">
        <f>③料金!D70</f>
        <v>弁当</v>
      </c>
      <c r="AZ67" s="935">
        <f>③料金!E70</f>
        <v>0</v>
      </c>
      <c r="BA67" s="935">
        <f>③料金!F70</f>
        <v>0</v>
      </c>
      <c r="BB67" s="935">
        <f>③料金!G75</f>
        <v>0</v>
      </c>
      <c r="BC67" s="935">
        <f>③料金!H70</f>
        <v>0</v>
      </c>
      <c r="BD67" s="935">
        <f>③料金!I70</f>
        <v>0</v>
      </c>
      <c r="BE67" s="935">
        <f>③料金!J70</f>
        <v>0</v>
      </c>
      <c r="BF67" s="935">
        <f t="shared" si="0"/>
        <v>0</v>
      </c>
      <c r="BG67" s="943">
        <f>BF66+BF67+BF65</f>
        <v>0</v>
      </c>
    </row>
    <row r="68" spans="3:59" s="1" customFormat="1" ht="25.5" customHeight="1" thickBot="1">
      <c r="C68" s="2753"/>
      <c r="D68" s="2687"/>
      <c r="E68" s="2688"/>
      <c r="F68" s="2688"/>
      <c r="G68" s="2688"/>
      <c r="H68" s="2688"/>
      <c r="I68" s="2688"/>
      <c r="J68" s="2688"/>
      <c r="K68" s="2688"/>
      <c r="L68" s="2689"/>
      <c r="M68" s="2661"/>
      <c r="N68" s="2662"/>
      <c r="O68" s="2777"/>
      <c r="P68" s="2778"/>
      <c r="Q68" s="2778"/>
      <c r="R68" s="2778"/>
      <c r="S68" s="2778"/>
      <c r="T68" s="2778"/>
      <c r="U68" s="2779"/>
      <c r="V68" s="2666"/>
      <c r="W68" s="2667"/>
      <c r="X68" s="2667"/>
      <c r="Y68" s="2667"/>
      <c r="Z68" s="2667"/>
      <c r="AA68" s="2667"/>
      <c r="AB68" s="2667"/>
      <c r="AC68" s="2667"/>
      <c r="AD68" s="2667"/>
      <c r="AE68" s="2668"/>
      <c r="AF68" s="2655"/>
      <c r="AG68" s="2656"/>
      <c r="AH68" s="2656"/>
      <c r="AI68" s="2656"/>
      <c r="AJ68" s="2656"/>
      <c r="AK68" s="2657"/>
      <c r="AL68" s="2672"/>
      <c r="AM68" s="2673"/>
      <c r="AN68" s="2673"/>
      <c r="AO68" s="2673"/>
      <c r="AP68" s="2674"/>
      <c r="AX68" s="2650"/>
      <c r="AY68" s="935" t="str">
        <f>③料金!D71</f>
        <v>夕食</v>
      </c>
      <c r="AZ68" s="935" t="str">
        <f>③料金!E71</f>
        <v>小学４年生以下</v>
      </c>
      <c r="BA68" s="935">
        <f>③料金!F71</f>
        <v>0</v>
      </c>
      <c r="BB68" s="935">
        <f>③料金!G76</f>
        <v>0</v>
      </c>
      <c r="BC68" s="935">
        <f>③料金!H71</f>
        <v>0</v>
      </c>
      <c r="BD68" s="935">
        <f>③料金!I71</f>
        <v>0</v>
      </c>
      <c r="BE68" s="935">
        <f>③料金!J71</f>
        <v>0</v>
      </c>
      <c r="BF68" s="935">
        <f t="shared" si="0"/>
        <v>0</v>
      </c>
    </row>
    <row r="69" spans="3:59" s="1" customFormat="1" ht="25.5" customHeight="1" thickBot="1">
      <c r="C69" s="2752">
        <v>13</v>
      </c>
      <c r="D69" s="2742"/>
      <c r="E69" s="2743"/>
      <c r="F69" s="2743"/>
      <c r="G69" s="2743"/>
      <c r="H69" s="2743"/>
      <c r="I69" s="2743"/>
      <c r="J69" s="2743"/>
      <c r="K69" s="2743"/>
      <c r="L69" s="2744"/>
      <c r="M69" s="2659"/>
      <c r="N69" s="2660"/>
      <c r="O69" s="2681"/>
      <c r="P69" s="2682"/>
      <c r="Q69" s="2682"/>
      <c r="R69" s="2682"/>
      <c r="S69" s="2682"/>
      <c r="T69" s="2682"/>
      <c r="U69" s="2683"/>
      <c r="V69" s="2754"/>
      <c r="W69" s="2755"/>
      <c r="X69" s="2755"/>
      <c r="Y69" s="2755"/>
      <c r="Z69" s="2755"/>
      <c r="AA69" s="2755"/>
      <c r="AB69" s="2755"/>
      <c r="AC69" s="2755"/>
      <c r="AD69" s="2755"/>
      <c r="AE69" s="2756"/>
      <c r="AF69" s="2769"/>
      <c r="AG69" s="2770"/>
      <c r="AH69" s="2770"/>
      <c r="AI69" s="2770"/>
      <c r="AJ69" s="2770"/>
      <c r="AK69" s="2771"/>
      <c r="AL69" s="2669"/>
      <c r="AM69" s="2670"/>
      <c r="AN69" s="2670"/>
      <c r="AO69" s="2670"/>
      <c r="AP69" s="2671"/>
      <c r="AX69" s="2650"/>
      <c r="AY69" s="935">
        <f>③料金!D72</f>
        <v>0</v>
      </c>
      <c r="AZ69" s="935" t="str">
        <f>③料金!E72</f>
        <v>小学５年生以上</v>
      </c>
      <c r="BA69" s="935">
        <f>③料金!F72</f>
        <v>0</v>
      </c>
      <c r="BB69" s="935">
        <f>③料金!G77</f>
        <v>0</v>
      </c>
      <c r="BC69" s="935">
        <f>③料金!H72</f>
        <v>0</v>
      </c>
      <c r="BD69" s="935">
        <f>③料金!I72</f>
        <v>0</v>
      </c>
      <c r="BE69" s="935">
        <f>③料金!J72</f>
        <v>0</v>
      </c>
      <c r="BF69" s="935">
        <f t="shared" si="0"/>
        <v>0</v>
      </c>
    </row>
    <row r="70" spans="3:59" s="1" customFormat="1" ht="25.5" customHeight="1" thickBot="1">
      <c r="C70" s="2753"/>
      <c r="D70" s="2684"/>
      <c r="E70" s="2685"/>
      <c r="F70" s="2685"/>
      <c r="G70" s="2685"/>
      <c r="H70" s="2685"/>
      <c r="I70" s="2685"/>
      <c r="J70" s="2685"/>
      <c r="K70" s="2685"/>
      <c r="L70" s="2686"/>
      <c r="M70" s="2661"/>
      <c r="N70" s="2662"/>
      <c r="O70" s="2663"/>
      <c r="P70" s="2664"/>
      <c r="Q70" s="2664"/>
      <c r="R70" s="2664"/>
      <c r="S70" s="2664"/>
      <c r="T70" s="2664"/>
      <c r="U70" s="2665"/>
      <c r="V70" s="2690"/>
      <c r="W70" s="2691"/>
      <c r="X70" s="2691"/>
      <c r="Y70" s="2691"/>
      <c r="Z70" s="2691"/>
      <c r="AA70" s="2691"/>
      <c r="AB70" s="2691"/>
      <c r="AC70" s="2691"/>
      <c r="AD70" s="2691"/>
      <c r="AE70" s="2692"/>
      <c r="AF70" s="2663"/>
      <c r="AG70" s="2664"/>
      <c r="AH70" s="2664"/>
      <c r="AI70" s="2664"/>
      <c r="AJ70" s="2664"/>
      <c r="AK70" s="2665"/>
      <c r="AL70" s="2672"/>
      <c r="AM70" s="2673"/>
      <c r="AN70" s="2673"/>
      <c r="AO70" s="2673"/>
      <c r="AP70" s="2674"/>
      <c r="AX70" s="2650"/>
      <c r="AY70" s="935">
        <f>③料金!D73</f>
        <v>0</v>
      </c>
      <c r="AZ70" s="935" t="str">
        <f>③料金!E73</f>
        <v>合宿用メニュー</v>
      </c>
      <c r="BA70" s="935">
        <f>③料金!F73</f>
        <v>0</v>
      </c>
      <c r="BB70" s="935">
        <f>③料金!G78</f>
        <v>0</v>
      </c>
      <c r="BC70" s="935">
        <f>③料金!H73</f>
        <v>0</v>
      </c>
      <c r="BD70" s="935">
        <f>③料金!I73</f>
        <v>0</v>
      </c>
      <c r="BE70" s="935">
        <f>③料金!J73</f>
        <v>0</v>
      </c>
      <c r="BF70" s="935">
        <f t="shared" si="0"/>
        <v>0</v>
      </c>
      <c r="BG70" s="943">
        <f>SUM(BF68:BF70)</f>
        <v>0</v>
      </c>
    </row>
    <row r="71" spans="3:59" s="1" customFormat="1" ht="25.5" customHeight="1">
      <c r="C71" s="2780"/>
      <c r="D71" s="2687"/>
      <c r="E71" s="2688"/>
      <c r="F71" s="2688"/>
      <c r="G71" s="2688"/>
      <c r="H71" s="2688"/>
      <c r="I71" s="2688"/>
      <c r="J71" s="2688"/>
      <c r="K71" s="2688"/>
      <c r="L71" s="2689"/>
      <c r="M71" s="2772"/>
      <c r="N71" s="2773"/>
      <c r="O71" s="2774"/>
      <c r="P71" s="2775"/>
      <c r="Q71" s="2775"/>
      <c r="R71" s="2775"/>
      <c r="S71" s="2775"/>
      <c r="T71" s="2775"/>
      <c r="U71" s="2776"/>
      <c r="V71" s="2757"/>
      <c r="W71" s="2758"/>
      <c r="X71" s="2758"/>
      <c r="Y71" s="2758"/>
      <c r="Z71" s="2758"/>
      <c r="AA71" s="2758"/>
      <c r="AB71" s="2758"/>
      <c r="AC71" s="2758"/>
      <c r="AD71" s="2758"/>
      <c r="AE71" s="2759"/>
      <c r="AF71" s="2678"/>
      <c r="AG71" s="2679"/>
      <c r="AH71" s="2679"/>
      <c r="AI71" s="2679"/>
      <c r="AJ71" s="2679"/>
      <c r="AK71" s="2680"/>
      <c r="AL71" s="2675"/>
      <c r="AM71" s="2676"/>
      <c r="AN71" s="2676"/>
      <c r="AO71" s="2676"/>
      <c r="AP71" s="2677"/>
      <c r="AX71" s="2651"/>
      <c r="AY71" s="935">
        <f>③料金!D74</f>
        <v>0</v>
      </c>
      <c r="AZ71" s="935">
        <f>③料金!E74</f>
        <v>0</v>
      </c>
      <c r="BA71" s="935">
        <f>③料金!F74</f>
        <v>0</v>
      </c>
      <c r="BB71" s="935">
        <f>③料金!G79</f>
        <v>0</v>
      </c>
      <c r="BC71" s="935">
        <f>③料金!H74</f>
        <v>0</v>
      </c>
      <c r="BD71" s="935">
        <f>③料金!I74</f>
        <v>0</v>
      </c>
      <c r="BE71" s="935">
        <f>③料金!J74</f>
        <v>0</v>
      </c>
      <c r="BF71" s="935">
        <f t="shared" si="0"/>
        <v>0</v>
      </c>
    </row>
    <row r="72" spans="3:59" s="1" customFormat="1" ht="25.5" customHeight="1">
      <c r="C72" s="2753">
        <v>14</v>
      </c>
      <c r="D72" s="2742"/>
      <c r="E72" s="2743"/>
      <c r="F72" s="2743"/>
      <c r="G72" s="2743"/>
      <c r="H72" s="2743"/>
      <c r="I72" s="2743"/>
      <c r="J72" s="2743"/>
      <c r="K72" s="2743"/>
      <c r="L72" s="2744"/>
      <c r="M72" s="2661"/>
      <c r="N72" s="2662"/>
      <c r="O72" s="2781"/>
      <c r="P72" s="2782"/>
      <c r="Q72" s="2782"/>
      <c r="R72" s="2782"/>
      <c r="S72" s="2782"/>
      <c r="T72" s="2782"/>
      <c r="U72" s="2783"/>
      <c r="V72" s="2666"/>
      <c r="W72" s="2667"/>
      <c r="X72" s="2667"/>
      <c r="Y72" s="2667"/>
      <c r="Z72" s="2667"/>
      <c r="AA72" s="2667"/>
      <c r="AB72" s="2667"/>
      <c r="AC72" s="2667"/>
      <c r="AD72" s="2667"/>
      <c r="AE72" s="2668"/>
      <c r="AF72" s="2655"/>
      <c r="AG72" s="2656"/>
      <c r="AH72" s="2656"/>
      <c r="AI72" s="2656"/>
      <c r="AJ72" s="2656"/>
      <c r="AK72" s="2657"/>
      <c r="AL72" s="2672"/>
      <c r="AM72" s="2673"/>
      <c r="AN72" s="2673"/>
      <c r="AO72" s="2673"/>
      <c r="AP72" s="2674"/>
      <c r="AX72" s="2651"/>
      <c r="AY72" s="1378"/>
      <c r="AZ72" s="1378"/>
      <c r="BA72" s="1378"/>
      <c r="BB72" s="1379"/>
      <c r="BC72" s="1379"/>
      <c r="BD72" s="1379"/>
      <c r="BE72" s="1379"/>
      <c r="BF72" s="1378"/>
    </row>
    <row r="73" spans="3:59" s="1" customFormat="1" ht="25.5" customHeight="1">
      <c r="C73" s="2753"/>
      <c r="D73" s="2684"/>
      <c r="E73" s="2685"/>
      <c r="F73" s="2685"/>
      <c r="G73" s="2685"/>
      <c r="H73" s="2685"/>
      <c r="I73" s="2685"/>
      <c r="J73" s="2685"/>
      <c r="K73" s="2685"/>
      <c r="L73" s="2686"/>
      <c r="M73" s="2661"/>
      <c r="N73" s="2662"/>
      <c r="O73" s="2663"/>
      <c r="P73" s="2664"/>
      <c r="Q73" s="2664"/>
      <c r="R73" s="2664"/>
      <c r="S73" s="2664"/>
      <c r="T73" s="2664"/>
      <c r="U73" s="2665"/>
      <c r="V73" s="2690"/>
      <c r="W73" s="2691"/>
      <c r="X73" s="2691"/>
      <c r="Y73" s="2691"/>
      <c r="Z73" s="2691"/>
      <c r="AA73" s="2691"/>
      <c r="AB73" s="2691"/>
      <c r="AC73" s="2691"/>
      <c r="AD73" s="2691"/>
      <c r="AE73" s="2692"/>
      <c r="AF73" s="2663"/>
      <c r="AG73" s="2664"/>
      <c r="AH73" s="2664"/>
      <c r="AI73" s="2664"/>
      <c r="AJ73" s="2664"/>
      <c r="AK73" s="2665"/>
      <c r="AL73" s="2672"/>
      <c r="AM73" s="2673"/>
      <c r="AN73" s="2673"/>
      <c r="AO73" s="2673"/>
      <c r="AP73" s="2674"/>
      <c r="AX73" s="2651"/>
      <c r="AY73" s="1378"/>
      <c r="AZ73" s="1378"/>
      <c r="BA73" s="1378"/>
      <c r="BB73" s="1379"/>
      <c r="BC73" s="1379"/>
      <c r="BD73" s="1379"/>
      <c r="BE73" s="1379"/>
      <c r="BF73" s="1378"/>
      <c r="BG73" s="943"/>
    </row>
    <row r="74" spans="3:59" s="1" customFormat="1" ht="25.5" customHeight="1">
      <c r="C74" s="2753"/>
      <c r="D74" s="2687"/>
      <c r="E74" s="2688"/>
      <c r="F74" s="2688"/>
      <c r="G74" s="2688"/>
      <c r="H74" s="2688"/>
      <c r="I74" s="2688"/>
      <c r="J74" s="2688"/>
      <c r="K74" s="2688"/>
      <c r="L74" s="2689"/>
      <c r="M74" s="2661"/>
      <c r="N74" s="2662"/>
      <c r="O74" s="2777"/>
      <c r="P74" s="2778"/>
      <c r="Q74" s="2778"/>
      <c r="R74" s="2778"/>
      <c r="S74" s="2778"/>
      <c r="T74" s="2778"/>
      <c r="U74" s="2779"/>
      <c r="V74" s="2666"/>
      <c r="W74" s="2667"/>
      <c r="X74" s="2667"/>
      <c r="Y74" s="2667"/>
      <c r="Z74" s="2667"/>
      <c r="AA74" s="2667"/>
      <c r="AB74" s="2667"/>
      <c r="AC74" s="2667"/>
      <c r="AD74" s="2667"/>
      <c r="AE74" s="2668"/>
      <c r="AF74" s="2655"/>
      <c r="AG74" s="2656"/>
      <c r="AH74" s="2656"/>
      <c r="AI74" s="2656"/>
      <c r="AJ74" s="2656"/>
      <c r="AK74" s="2657"/>
      <c r="AL74" s="2672"/>
      <c r="AM74" s="2673"/>
      <c r="AN74" s="2673"/>
      <c r="AO74" s="2673"/>
      <c r="AP74" s="2674"/>
      <c r="AX74" s="2651"/>
      <c r="AY74" s="1378"/>
      <c r="AZ74" s="1378"/>
      <c r="BA74" s="1378"/>
      <c r="BB74" s="1378"/>
      <c r="BC74" s="1378"/>
      <c r="BD74" s="1378"/>
      <c r="BE74" s="1378"/>
      <c r="BF74" s="1378"/>
    </row>
    <row r="75" spans="3:59" s="1" customFormat="1" ht="25.5" customHeight="1">
      <c r="C75" s="2752">
        <v>15</v>
      </c>
      <c r="D75" s="2742"/>
      <c r="E75" s="2743"/>
      <c r="F75" s="2743"/>
      <c r="G75" s="2743"/>
      <c r="H75" s="2743"/>
      <c r="I75" s="2743"/>
      <c r="J75" s="2743"/>
      <c r="K75" s="2743"/>
      <c r="L75" s="2744"/>
      <c r="M75" s="2659"/>
      <c r="N75" s="2660"/>
      <c r="O75" s="2681"/>
      <c r="P75" s="2682"/>
      <c r="Q75" s="2682"/>
      <c r="R75" s="2682"/>
      <c r="S75" s="2682"/>
      <c r="T75" s="2682"/>
      <c r="U75" s="2683"/>
      <c r="V75" s="2754"/>
      <c r="W75" s="2755"/>
      <c r="X75" s="2755"/>
      <c r="Y75" s="2755"/>
      <c r="Z75" s="2755"/>
      <c r="AA75" s="2755"/>
      <c r="AB75" s="2755"/>
      <c r="AC75" s="2755"/>
      <c r="AD75" s="2755"/>
      <c r="AE75" s="2756"/>
      <c r="AF75" s="2769"/>
      <c r="AG75" s="2770"/>
      <c r="AH75" s="2770"/>
      <c r="AI75" s="2770"/>
      <c r="AJ75" s="2770"/>
      <c r="AK75" s="2771"/>
      <c r="AL75" s="2669"/>
      <c r="AM75" s="2670"/>
      <c r="AN75" s="2670"/>
      <c r="AO75" s="2670"/>
      <c r="AP75" s="2671"/>
      <c r="AX75" s="2651"/>
      <c r="AY75" s="1378"/>
      <c r="AZ75" s="1378"/>
      <c r="BA75" s="1378"/>
      <c r="BB75" s="1378"/>
      <c r="BC75" s="1378"/>
      <c r="BD75" s="1378"/>
      <c r="BE75" s="1378"/>
      <c r="BF75" s="1378"/>
    </row>
    <row r="76" spans="3:59" s="1" customFormat="1" ht="25.5" customHeight="1">
      <c r="C76" s="2753"/>
      <c r="D76" s="2684"/>
      <c r="E76" s="2685"/>
      <c r="F76" s="2685"/>
      <c r="G76" s="2685"/>
      <c r="H76" s="2685"/>
      <c r="I76" s="2685"/>
      <c r="J76" s="2685"/>
      <c r="K76" s="2685"/>
      <c r="L76" s="2686"/>
      <c r="M76" s="2661"/>
      <c r="N76" s="2662"/>
      <c r="O76" s="2663"/>
      <c r="P76" s="2664"/>
      <c r="Q76" s="2664"/>
      <c r="R76" s="2664"/>
      <c r="S76" s="2664"/>
      <c r="T76" s="2664"/>
      <c r="U76" s="2665"/>
      <c r="V76" s="2690"/>
      <c r="W76" s="2691"/>
      <c r="X76" s="2691"/>
      <c r="Y76" s="2691"/>
      <c r="Z76" s="2691"/>
      <c r="AA76" s="2691"/>
      <c r="AB76" s="2691"/>
      <c r="AC76" s="2691"/>
      <c r="AD76" s="2691"/>
      <c r="AE76" s="2692"/>
      <c r="AF76" s="2663"/>
      <c r="AG76" s="2664"/>
      <c r="AH76" s="2664"/>
      <c r="AI76" s="2664"/>
      <c r="AJ76" s="2664"/>
      <c r="AK76" s="2665"/>
      <c r="AL76" s="2672"/>
      <c r="AM76" s="2673"/>
      <c r="AN76" s="2673"/>
      <c r="AO76" s="2673"/>
      <c r="AP76" s="2674"/>
      <c r="AX76" s="2651"/>
      <c r="AY76" s="1378"/>
      <c r="AZ76" s="1378"/>
      <c r="BA76" s="1378"/>
      <c r="BB76" s="1378"/>
      <c r="BC76" s="1378"/>
      <c r="BD76" s="1378"/>
      <c r="BE76" s="1378"/>
      <c r="BF76" s="1378"/>
    </row>
    <row r="77" spans="3:59" s="1" customFormat="1" ht="25.5" customHeight="1">
      <c r="C77" s="2780"/>
      <c r="D77" s="2687"/>
      <c r="E77" s="2688"/>
      <c r="F77" s="2688"/>
      <c r="G77" s="2688"/>
      <c r="H77" s="2688"/>
      <c r="I77" s="2688"/>
      <c r="J77" s="2688"/>
      <c r="K77" s="2688"/>
      <c r="L77" s="2689"/>
      <c r="M77" s="2772"/>
      <c r="N77" s="2773"/>
      <c r="O77" s="2774"/>
      <c r="P77" s="2775"/>
      <c r="Q77" s="2775"/>
      <c r="R77" s="2775"/>
      <c r="S77" s="2775"/>
      <c r="T77" s="2775"/>
      <c r="U77" s="2776"/>
      <c r="V77" s="2757"/>
      <c r="W77" s="2758"/>
      <c r="X77" s="2758"/>
      <c r="Y77" s="2758"/>
      <c r="Z77" s="2758"/>
      <c r="AA77" s="2758"/>
      <c r="AB77" s="2758"/>
      <c r="AC77" s="2758"/>
      <c r="AD77" s="2758"/>
      <c r="AE77" s="2759"/>
      <c r="AF77" s="2678"/>
      <c r="AG77" s="2679"/>
      <c r="AH77" s="2679"/>
      <c r="AI77" s="2679"/>
      <c r="AJ77" s="2679"/>
      <c r="AK77" s="2680"/>
      <c r="AL77" s="2675"/>
      <c r="AM77" s="2676"/>
      <c r="AN77" s="2676"/>
      <c r="AO77" s="2676"/>
      <c r="AP77" s="2677"/>
      <c r="AX77" s="2651"/>
      <c r="AY77" s="1378"/>
      <c r="AZ77" s="1378"/>
      <c r="BA77" s="1378"/>
      <c r="BB77" s="1378"/>
      <c r="BC77" s="1378"/>
      <c r="BD77" s="1378"/>
      <c r="BE77" s="1378"/>
      <c r="BF77" s="1378"/>
    </row>
    <row r="78" spans="3:59" s="1" customFormat="1" ht="25.5" customHeight="1">
      <c r="C78" s="2752">
        <v>16</v>
      </c>
      <c r="D78" s="2742"/>
      <c r="E78" s="2743"/>
      <c r="F78" s="2743"/>
      <c r="G78" s="2743"/>
      <c r="H78" s="2743"/>
      <c r="I78" s="2743"/>
      <c r="J78" s="2743"/>
      <c r="K78" s="2743"/>
      <c r="L78" s="2744"/>
      <c r="M78" s="2659"/>
      <c r="N78" s="2660"/>
      <c r="O78" s="2681"/>
      <c r="P78" s="2682"/>
      <c r="Q78" s="2682"/>
      <c r="R78" s="2682"/>
      <c r="S78" s="2682"/>
      <c r="T78" s="2682"/>
      <c r="U78" s="2683"/>
      <c r="V78" s="2666"/>
      <c r="W78" s="2667"/>
      <c r="X78" s="2667"/>
      <c r="Y78" s="2667"/>
      <c r="Z78" s="2667"/>
      <c r="AA78" s="2667"/>
      <c r="AB78" s="2667"/>
      <c r="AC78" s="2667"/>
      <c r="AD78" s="2667"/>
      <c r="AE78" s="2668"/>
      <c r="AF78" s="2655"/>
      <c r="AG78" s="2656"/>
      <c r="AH78" s="2656"/>
      <c r="AI78" s="2656"/>
      <c r="AJ78" s="2656"/>
      <c r="AK78" s="2657"/>
      <c r="AL78" s="2769"/>
      <c r="AM78" s="2770"/>
      <c r="AN78" s="2770"/>
      <c r="AO78" s="2770"/>
      <c r="AP78" s="2771"/>
      <c r="AX78" s="2651"/>
      <c r="AY78" s="1378"/>
      <c r="AZ78" s="1378"/>
      <c r="BA78" s="1378"/>
      <c r="BB78" s="1378"/>
      <c r="BC78" s="1378"/>
      <c r="BD78" s="1378"/>
      <c r="BE78" s="1378"/>
      <c r="BF78" s="1378"/>
      <c r="BG78" s="943"/>
    </row>
    <row r="79" spans="3:59" s="1" customFormat="1" ht="25.5" customHeight="1">
      <c r="C79" s="2753"/>
      <c r="D79" s="2684"/>
      <c r="E79" s="2685"/>
      <c r="F79" s="2685"/>
      <c r="G79" s="2685"/>
      <c r="H79" s="2685"/>
      <c r="I79" s="2685"/>
      <c r="J79" s="2685"/>
      <c r="K79" s="2685"/>
      <c r="L79" s="2686"/>
      <c r="M79" s="2661"/>
      <c r="N79" s="2662"/>
      <c r="O79" s="2663"/>
      <c r="P79" s="2664"/>
      <c r="Q79" s="2664"/>
      <c r="R79" s="2664"/>
      <c r="S79" s="2664"/>
      <c r="T79" s="2664"/>
      <c r="U79" s="2665"/>
      <c r="V79" s="2690"/>
      <c r="W79" s="2691"/>
      <c r="X79" s="2691"/>
      <c r="Y79" s="2691"/>
      <c r="Z79" s="2691"/>
      <c r="AA79" s="2691"/>
      <c r="AB79" s="2691"/>
      <c r="AC79" s="2691"/>
      <c r="AD79" s="2691"/>
      <c r="AE79" s="2692"/>
      <c r="AF79" s="2663"/>
      <c r="AG79" s="2664"/>
      <c r="AH79" s="2664"/>
      <c r="AI79" s="2664"/>
      <c r="AJ79" s="2664"/>
      <c r="AK79" s="2665"/>
      <c r="AL79" s="2655"/>
      <c r="AM79" s="2656"/>
      <c r="AN79" s="2656"/>
      <c r="AO79" s="2656"/>
      <c r="AP79" s="2657"/>
      <c r="AX79" s="2651"/>
      <c r="AY79" s="1378"/>
      <c r="AZ79" s="1378"/>
      <c r="BA79" s="1378"/>
      <c r="BB79" s="1378"/>
      <c r="BC79" s="1378"/>
      <c r="BD79" s="1378"/>
      <c r="BE79" s="1378"/>
      <c r="BF79" s="1378"/>
    </row>
    <row r="80" spans="3:59" s="1" customFormat="1" ht="25.5" customHeight="1">
      <c r="C80" s="2753"/>
      <c r="D80" s="2687"/>
      <c r="E80" s="2688"/>
      <c r="F80" s="2688"/>
      <c r="G80" s="2688"/>
      <c r="H80" s="2688"/>
      <c r="I80" s="2688"/>
      <c r="J80" s="2688"/>
      <c r="K80" s="2688"/>
      <c r="L80" s="2689"/>
      <c r="M80" s="2661"/>
      <c r="N80" s="2662"/>
      <c r="O80" s="2663"/>
      <c r="P80" s="2664"/>
      <c r="Q80" s="2664"/>
      <c r="R80" s="2664"/>
      <c r="S80" s="2664"/>
      <c r="T80" s="2664"/>
      <c r="U80" s="2665"/>
      <c r="V80" s="2666"/>
      <c r="W80" s="2667"/>
      <c r="X80" s="2667"/>
      <c r="Y80" s="2667"/>
      <c r="Z80" s="2667"/>
      <c r="AA80" s="2667"/>
      <c r="AB80" s="2667"/>
      <c r="AC80" s="2667"/>
      <c r="AD80" s="2667"/>
      <c r="AE80" s="2668"/>
      <c r="AF80" s="2678"/>
      <c r="AG80" s="2679"/>
      <c r="AH80" s="2679"/>
      <c r="AI80" s="2679"/>
      <c r="AJ80" s="2679"/>
      <c r="AK80" s="2680"/>
      <c r="AL80" s="2678"/>
      <c r="AM80" s="2679"/>
      <c r="AN80" s="2679"/>
      <c r="AO80" s="2679"/>
      <c r="AP80" s="2680"/>
      <c r="AX80" s="2651"/>
      <c r="AY80" s="1378"/>
      <c r="AZ80" s="1378"/>
      <c r="BA80" s="1378"/>
      <c r="BB80" s="1378"/>
      <c r="BC80" s="1378"/>
      <c r="BD80" s="1378"/>
      <c r="BE80" s="1378"/>
      <c r="BF80" s="1378"/>
    </row>
    <row r="81" spans="3:59" s="1" customFormat="1" ht="25.5" customHeight="1">
      <c r="C81" s="2752">
        <v>17</v>
      </c>
      <c r="D81" s="2742"/>
      <c r="E81" s="2743"/>
      <c r="F81" s="2743"/>
      <c r="G81" s="2743"/>
      <c r="H81" s="2743"/>
      <c r="I81" s="2743"/>
      <c r="J81" s="2743"/>
      <c r="K81" s="2743"/>
      <c r="L81" s="2744"/>
      <c r="M81" s="2659"/>
      <c r="N81" s="2660"/>
      <c r="O81" s="2681"/>
      <c r="P81" s="2682"/>
      <c r="Q81" s="2682"/>
      <c r="R81" s="2682"/>
      <c r="S81" s="2682"/>
      <c r="T81" s="2682"/>
      <c r="U81" s="2683"/>
      <c r="V81" s="2754"/>
      <c r="W81" s="2755"/>
      <c r="X81" s="2755"/>
      <c r="Y81" s="2755"/>
      <c r="Z81" s="2755"/>
      <c r="AA81" s="2755"/>
      <c r="AB81" s="2755"/>
      <c r="AC81" s="2755"/>
      <c r="AD81" s="2755"/>
      <c r="AE81" s="2756"/>
      <c r="AF81" s="2655"/>
      <c r="AG81" s="2656"/>
      <c r="AH81" s="2656"/>
      <c r="AI81" s="2656"/>
      <c r="AJ81" s="2656"/>
      <c r="AK81" s="2657"/>
      <c r="AL81" s="2669"/>
      <c r="AM81" s="2670"/>
      <c r="AN81" s="2670"/>
      <c r="AO81" s="2670"/>
      <c r="AP81" s="2671"/>
      <c r="AX81" s="2651"/>
      <c r="AY81" s="1378"/>
      <c r="AZ81" s="1378"/>
      <c r="BA81" s="1378"/>
      <c r="BB81" s="1378"/>
      <c r="BC81" s="1378"/>
      <c r="BD81" s="1378"/>
      <c r="BE81" s="1378"/>
      <c r="BF81" s="1378"/>
      <c r="BG81" s="943"/>
    </row>
    <row r="82" spans="3:59" s="1" customFormat="1" ht="25.5" customHeight="1">
      <c r="C82" s="2753"/>
      <c r="D82" s="2684"/>
      <c r="E82" s="2685"/>
      <c r="F82" s="2685"/>
      <c r="G82" s="2685"/>
      <c r="H82" s="2685"/>
      <c r="I82" s="2685"/>
      <c r="J82" s="2685"/>
      <c r="K82" s="2685"/>
      <c r="L82" s="2686"/>
      <c r="M82" s="2661"/>
      <c r="N82" s="2662"/>
      <c r="O82" s="2663"/>
      <c r="P82" s="2664"/>
      <c r="Q82" s="2664"/>
      <c r="R82" s="2664"/>
      <c r="S82" s="2664"/>
      <c r="T82" s="2664"/>
      <c r="U82" s="2665"/>
      <c r="V82" s="2690"/>
      <c r="W82" s="2691"/>
      <c r="X82" s="2691"/>
      <c r="Y82" s="2691"/>
      <c r="Z82" s="2691"/>
      <c r="AA82" s="2691"/>
      <c r="AB82" s="2691"/>
      <c r="AC82" s="2691"/>
      <c r="AD82" s="2691"/>
      <c r="AE82" s="2692"/>
      <c r="AF82" s="2663"/>
      <c r="AG82" s="2664"/>
      <c r="AH82" s="2664"/>
      <c r="AI82" s="2664"/>
      <c r="AJ82" s="2664"/>
      <c r="AK82" s="2665"/>
      <c r="AL82" s="2672"/>
      <c r="AM82" s="2673"/>
      <c r="AN82" s="2673"/>
      <c r="AO82" s="2673"/>
      <c r="AP82" s="2674"/>
      <c r="AX82" s="2651"/>
      <c r="AY82" s="1378"/>
      <c r="AZ82" s="1378"/>
      <c r="BA82" s="1378"/>
      <c r="BB82" s="1379"/>
      <c r="BC82" s="1379"/>
      <c r="BD82" s="1379"/>
      <c r="BE82" s="1379"/>
      <c r="BF82" s="1378"/>
    </row>
    <row r="83" spans="3:59" s="1" customFormat="1" ht="25.5" customHeight="1">
      <c r="C83" s="2753"/>
      <c r="D83" s="2687"/>
      <c r="E83" s="2688"/>
      <c r="F83" s="2688"/>
      <c r="G83" s="2688"/>
      <c r="H83" s="2688"/>
      <c r="I83" s="2688"/>
      <c r="J83" s="2688"/>
      <c r="K83" s="2688"/>
      <c r="L83" s="2689"/>
      <c r="M83" s="2661"/>
      <c r="N83" s="2662"/>
      <c r="O83" s="2663"/>
      <c r="P83" s="2664"/>
      <c r="Q83" s="2664"/>
      <c r="R83" s="2664"/>
      <c r="S83" s="2664"/>
      <c r="T83" s="2664"/>
      <c r="U83" s="2665"/>
      <c r="V83" s="2757"/>
      <c r="W83" s="2758"/>
      <c r="X83" s="2758"/>
      <c r="Y83" s="2758"/>
      <c r="Z83" s="2758"/>
      <c r="AA83" s="2758"/>
      <c r="AB83" s="2758"/>
      <c r="AC83" s="2758"/>
      <c r="AD83" s="2758"/>
      <c r="AE83" s="2759"/>
      <c r="AF83" s="2678"/>
      <c r="AG83" s="2679"/>
      <c r="AH83" s="2679"/>
      <c r="AI83" s="2679"/>
      <c r="AJ83" s="2679"/>
      <c r="AK83" s="2680"/>
      <c r="AL83" s="2675"/>
      <c r="AM83" s="2676"/>
      <c r="AN83" s="2676"/>
      <c r="AO83" s="2676"/>
      <c r="AP83" s="2677"/>
      <c r="AX83" s="2651"/>
      <c r="AY83" s="1378"/>
      <c r="AZ83" s="1378"/>
      <c r="BA83" s="1378"/>
      <c r="BB83" s="1379"/>
      <c r="BC83" s="1379"/>
      <c r="BD83" s="1379"/>
      <c r="BE83" s="1379"/>
      <c r="BF83" s="1378"/>
    </row>
  </sheetData>
  <sheetProtection algorithmName="SHA-512" hashValue="cd4UrCpGLRN4ba6Taq5Iru4Py2u2pO4cbdp4HX+r0SGlC37XcTWQ7rRNIag3T1Z82omfie3FyOXJoQggYLNxYw==" saltValue="oUZhlxiMaVPikYrD7eCyBA==" spinCount="100000" sheet="1" insertRows="0" deleteRows="0" selectLockedCells="1"/>
  <mergeCells count="387">
    <mergeCell ref="AC37:AE37"/>
    <mergeCell ref="Y36:AG36"/>
    <mergeCell ref="Y37:AA37"/>
    <mergeCell ref="AJ37:AK37"/>
    <mergeCell ref="AM37:AN37"/>
    <mergeCell ref="AH36:AP36"/>
    <mergeCell ref="C42:P43"/>
    <mergeCell ref="P36:X36"/>
    <mergeCell ref="C38:E38"/>
    <mergeCell ref="C39:E39"/>
    <mergeCell ref="C40:E40"/>
    <mergeCell ref="AB38:AD38"/>
    <mergeCell ref="AB39:AD39"/>
    <mergeCell ref="AB40:AD40"/>
    <mergeCell ref="AK39:AM39"/>
    <mergeCell ref="AK40:AM40"/>
    <mergeCell ref="AH38:AJ38"/>
    <mergeCell ref="AH39:AJ39"/>
    <mergeCell ref="AH40:AJ40"/>
    <mergeCell ref="AN39:AP39"/>
    <mergeCell ref="AN40:AP40"/>
    <mergeCell ref="AE39:AG39"/>
    <mergeCell ref="AE40:AG40"/>
    <mergeCell ref="AE38:AG38"/>
    <mergeCell ref="H36:O36"/>
    <mergeCell ref="L37:M37"/>
    <mergeCell ref="H37:I37"/>
    <mergeCell ref="E37:F37"/>
    <mergeCell ref="U37:V37"/>
    <mergeCell ref="J38:L38"/>
    <mergeCell ref="J39:L39"/>
    <mergeCell ref="J40:L40"/>
    <mergeCell ref="M38:O38"/>
    <mergeCell ref="M39:O39"/>
    <mergeCell ref="M40:O40"/>
    <mergeCell ref="H38:I38"/>
    <mergeCell ref="H39:I39"/>
    <mergeCell ref="H40:I40"/>
    <mergeCell ref="R38:U38"/>
    <mergeCell ref="R39:U39"/>
    <mergeCell ref="R40:U40"/>
    <mergeCell ref="V38:X38"/>
    <mergeCell ref="V39:X39"/>
    <mergeCell ref="V40:X40"/>
    <mergeCell ref="P38:Q38"/>
    <mergeCell ref="P39:Q39"/>
    <mergeCell ref="F38:G38"/>
    <mergeCell ref="C45:F45"/>
    <mergeCell ref="C78:C80"/>
    <mergeCell ref="D78:L78"/>
    <mergeCell ref="M78:N80"/>
    <mergeCell ref="O78:U78"/>
    <mergeCell ref="V78:AE78"/>
    <mergeCell ref="AF78:AK78"/>
    <mergeCell ref="C81:C83"/>
    <mergeCell ref="D81:L81"/>
    <mergeCell ref="V82:AE82"/>
    <mergeCell ref="AF82:AK82"/>
    <mergeCell ref="O83:U83"/>
    <mergeCell ref="G45:Y45"/>
    <mergeCell ref="V83:AE83"/>
    <mergeCell ref="AF83:AK83"/>
    <mergeCell ref="M81:N83"/>
    <mergeCell ref="O81:U81"/>
    <mergeCell ref="V81:AE81"/>
    <mergeCell ref="AF81:AK81"/>
    <mergeCell ref="M48:N50"/>
    <mergeCell ref="O48:U48"/>
    <mergeCell ref="V48:AE48"/>
    <mergeCell ref="AF48:AK48"/>
    <mergeCell ref="V60:AE60"/>
    <mergeCell ref="AN38:AP38"/>
    <mergeCell ref="AK38:AM38"/>
    <mergeCell ref="AK46:AL46"/>
    <mergeCell ref="AA46:AB46"/>
    <mergeCell ref="AC46:AD46"/>
    <mergeCell ref="AE46:AF46"/>
    <mergeCell ref="AG46:AH46"/>
    <mergeCell ref="Y38:AA38"/>
    <mergeCell ref="Y39:AA39"/>
    <mergeCell ref="Y40:AA40"/>
    <mergeCell ref="AL78:AP80"/>
    <mergeCell ref="D79:L80"/>
    <mergeCell ref="O79:U79"/>
    <mergeCell ref="V79:AE79"/>
    <mergeCell ref="AF79:AK79"/>
    <mergeCell ref="O80:U80"/>
    <mergeCell ref="V80:AE80"/>
    <mergeCell ref="AF80:AK80"/>
    <mergeCell ref="AL81:AP83"/>
    <mergeCell ref="D82:L83"/>
    <mergeCell ref="O82:U82"/>
    <mergeCell ref="C28:C30"/>
    <mergeCell ref="D28:L28"/>
    <mergeCell ref="M28:N30"/>
    <mergeCell ref="O28:U28"/>
    <mergeCell ref="V28:AE28"/>
    <mergeCell ref="AF28:AK28"/>
    <mergeCell ref="D31:AP31"/>
    <mergeCell ref="D33:AP34"/>
    <mergeCell ref="AL28:AP30"/>
    <mergeCell ref="D29:L30"/>
    <mergeCell ref="O29:U29"/>
    <mergeCell ref="V29:AE29"/>
    <mergeCell ref="AF29:AK29"/>
    <mergeCell ref="O30:U30"/>
    <mergeCell ref="V30:AE30"/>
    <mergeCell ref="AF30:AK30"/>
    <mergeCell ref="D26:L27"/>
    <mergeCell ref="O26:U26"/>
    <mergeCell ref="V26:AE26"/>
    <mergeCell ref="AF26:AK26"/>
    <mergeCell ref="O27:U27"/>
    <mergeCell ref="V27:AE27"/>
    <mergeCell ref="AF27:AK27"/>
    <mergeCell ref="C25:C27"/>
    <mergeCell ref="D25:L25"/>
    <mergeCell ref="M25:N27"/>
    <mergeCell ref="O25:U25"/>
    <mergeCell ref="V25:AE25"/>
    <mergeCell ref="AF25:AK25"/>
    <mergeCell ref="C19:C21"/>
    <mergeCell ref="D19:L19"/>
    <mergeCell ref="M19:N21"/>
    <mergeCell ref="O19:U19"/>
    <mergeCell ref="V19:AE19"/>
    <mergeCell ref="AF19:AK19"/>
    <mergeCell ref="AL19:AP21"/>
    <mergeCell ref="D20:L21"/>
    <mergeCell ref="O20:U20"/>
    <mergeCell ref="V20:AE20"/>
    <mergeCell ref="AF20:AK20"/>
    <mergeCell ref="O21:U21"/>
    <mergeCell ref="V21:AE21"/>
    <mergeCell ref="AF21:AK21"/>
    <mergeCell ref="AF24:AK24"/>
    <mergeCell ref="AL16:AP18"/>
    <mergeCell ref="D17:L18"/>
    <mergeCell ref="O17:U17"/>
    <mergeCell ref="V17:AE17"/>
    <mergeCell ref="AF17:AK17"/>
    <mergeCell ref="O18:U18"/>
    <mergeCell ref="V18:AE18"/>
    <mergeCell ref="AF18:AK18"/>
    <mergeCell ref="V9:AE9"/>
    <mergeCell ref="V8:AE8"/>
    <mergeCell ref="J7:L7"/>
    <mergeCell ref="C7:I7"/>
    <mergeCell ref="C6:I6"/>
    <mergeCell ref="L6:M6"/>
    <mergeCell ref="O6:P6"/>
    <mergeCell ref="C16:C18"/>
    <mergeCell ref="D16:L16"/>
    <mergeCell ref="M16:N18"/>
    <mergeCell ref="O16:U16"/>
    <mergeCell ref="V16:AE16"/>
    <mergeCell ref="AN2:AP2"/>
    <mergeCell ref="AN42:AP42"/>
    <mergeCell ref="AC44:AP44"/>
    <mergeCell ref="T6:U6"/>
    <mergeCell ref="X6:Y6"/>
    <mergeCell ref="AF9:AK9"/>
    <mergeCell ref="V10:AE10"/>
    <mergeCell ref="AF10:AK10"/>
    <mergeCell ref="AF13:AK13"/>
    <mergeCell ref="AF15:AK15"/>
    <mergeCell ref="AF11:AK12"/>
    <mergeCell ref="V11:AE12"/>
    <mergeCell ref="V13:AE13"/>
    <mergeCell ref="AB2:AH2"/>
    <mergeCell ref="AC4:AP4"/>
    <mergeCell ref="J5:Y5"/>
    <mergeCell ref="Z5:AD5"/>
    <mergeCell ref="AE5:AP5"/>
    <mergeCell ref="D8:L8"/>
    <mergeCell ref="M8:N8"/>
    <mergeCell ref="O8:U8"/>
    <mergeCell ref="AL9:AP9"/>
    <mergeCell ref="AF8:AK8"/>
    <mergeCell ref="AL8:AP8"/>
    <mergeCell ref="AL47:AP47"/>
    <mergeCell ref="C46:F46"/>
    <mergeCell ref="T46:U46"/>
    <mergeCell ref="X46:Y46"/>
    <mergeCell ref="M11:N13"/>
    <mergeCell ref="O11:U12"/>
    <mergeCell ref="D10:L10"/>
    <mergeCell ref="M10:N10"/>
    <mergeCell ref="O10:U10"/>
    <mergeCell ref="D23:L24"/>
    <mergeCell ref="O23:U23"/>
    <mergeCell ref="O24:U24"/>
    <mergeCell ref="V24:AE24"/>
    <mergeCell ref="V15:AE15"/>
    <mergeCell ref="V23:AE23"/>
    <mergeCell ref="AF23:AK23"/>
    <mergeCell ref="AF16:AK16"/>
    <mergeCell ref="C22:C24"/>
    <mergeCell ref="D22:L22"/>
    <mergeCell ref="M22:N24"/>
    <mergeCell ref="O22:U22"/>
    <mergeCell ref="V22:AE22"/>
    <mergeCell ref="AF22:AK22"/>
    <mergeCell ref="F40:G40"/>
    <mergeCell ref="AL48:AP50"/>
    <mergeCell ref="D49:L50"/>
    <mergeCell ref="O49:U49"/>
    <mergeCell ref="V49:AE49"/>
    <mergeCell ref="AF49:AK49"/>
    <mergeCell ref="AF50:AK50"/>
    <mergeCell ref="AL69:AP71"/>
    <mergeCell ref="O71:U71"/>
    <mergeCell ref="V71:AE71"/>
    <mergeCell ref="AF71:AK71"/>
    <mergeCell ref="O69:U69"/>
    <mergeCell ref="V69:AE69"/>
    <mergeCell ref="AL60:AP62"/>
    <mergeCell ref="D61:L62"/>
    <mergeCell ref="O61:U61"/>
    <mergeCell ref="V61:AE61"/>
    <mergeCell ref="AF61:AK61"/>
    <mergeCell ref="O62:U62"/>
    <mergeCell ref="V62:AE62"/>
    <mergeCell ref="AF63:AK63"/>
    <mergeCell ref="V63:AE63"/>
    <mergeCell ref="D60:L60"/>
    <mergeCell ref="M60:N62"/>
    <mergeCell ref="O60:U60"/>
    <mergeCell ref="AF60:AK60"/>
    <mergeCell ref="AF62:AK62"/>
    <mergeCell ref="AL63:AP65"/>
    <mergeCell ref="D64:L65"/>
    <mergeCell ref="O64:U64"/>
    <mergeCell ref="AF66:AK66"/>
    <mergeCell ref="AL66:AP68"/>
    <mergeCell ref="AF67:AK67"/>
    <mergeCell ref="V66:AE66"/>
    <mergeCell ref="V67:AE67"/>
    <mergeCell ref="C63:C65"/>
    <mergeCell ref="D63:L63"/>
    <mergeCell ref="M63:N65"/>
    <mergeCell ref="O63:U63"/>
    <mergeCell ref="O68:U68"/>
    <mergeCell ref="V68:AE68"/>
    <mergeCell ref="AF68:AK68"/>
    <mergeCell ref="V64:AE64"/>
    <mergeCell ref="AF64:AK64"/>
    <mergeCell ref="O65:U65"/>
    <mergeCell ref="V65:AE65"/>
    <mergeCell ref="AF65:AK65"/>
    <mergeCell ref="C66:C68"/>
    <mergeCell ref="D66:L66"/>
    <mergeCell ref="M66:N68"/>
    <mergeCell ref="O66:U66"/>
    <mergeCell ref="D67:L68"/>
    <mergeCell ref="O67:U67"/>
    <mergeCell ref="C69:C71"/>
    <mergeCell ref="D70:L71"/>
    <mergeCell ref="O70:U70"/>
    <mergeCell ref="D69:L69"/>
    <mergeCell ref="C72:C74"/>
    <mergeCell ref="D72:L72"/>
    <mergeCell ref="M72:N74"/>
    <mergeCell ref="O72:U72"/>
    <mergeCell ref="C75:C77"/>
    <mergeCell ref="D73:L74"/>
    <mergeCell ref="O73:U73"/>
    <mergeCell ref="AF69:AK69"/>
    <mergeCell ref="AF70:AK70"/>
    <mergeCell ref="M69:N71"/>
    <mergeCell ref="V70:AE70"/>
    <mergeCell ref="AF72:AK72"/>
    <mergeCell ref="AL75:AP77"/>
    <mergeCell ref="D76:L77"/>
    <mergeCell ref="O76:U76"/>
    <mergeCell ref="V76:AE76"/>
    <mergeCell ref="AF76:AK76"/>
    <mergeCell ref="O77:U77"/>
    <mergeCell ref="V77:AE77"/>
    <mergeCell ref="AF77:AK77"/>
    <mergeCell ref="AF73:AK73"/>
    <mergeCell ref="O74:U74"/>
    <mergeCell ref="V74:AE74"/>
    <mergeCell ref="AF74:AK74"/>
    <mergeCell ref="AL72:AP74"/>
    <mergeCell ref="D75:L75"/>
    <mergeCell ref="M75:N77"/>
    <mergeCell ref="O75:U75"/>
    <mergeCell ref="AF75:AK75"/>
    <mergeCell ref="V72:AE72"/>
    <mergeCell ref="V75:AE75"/>
    <mergeCell ref="V73:AE73"/>
    <mergeCell ref="P40:Q40"/>
    <mergeCell ref="AX47:AX54"/>
    <mergeCell ref="C60:C62"/>
    <mergeCell ref="C54:C56"/>
    <mergeCell ref="D54:L54"/>
    <mergeCell ref="D55:L56"/>
    <mergeCell ref="O55:U55"/>
    <mergeCell ref="V55:AE55"/>
    <mergeCell ref="O56:U56"/>
    <mergeCell ref="C48:C50"/>
    <mergeCell ref="C57:C59"/>
    <mergeCell ref="D57:L57"/>
    <mergeCell ref="AL57:AP59"/>
    <mergeCell ref="D58:L59"/>
    <mergeCell ref="O58:U58"/>
    <mergeCell ref="V58:AE58"/>
    <mergeCell ref="AF58:AK58"/>
    <mergeCell ref="O59:U59"/>
    <mergeCell ref="V59:AE59"/>
    <mergeCell ref="AF59:AK59"/>
    <mergeCell ref="M57:N59"/>
    <mergeCell ref="O57:U57"/>
    <mergeCell ref="V57:AE57"/>
    <mergeCell ref="D48:L48"/>
    <mergeCell ref="AW31:AW32"/>
    <mergeCell ref="AL15:AP15"/>
    <mergeCell ref="AL22:AP24"/>
    <mergeCell ref="AL25:AP27"/>
    <mergeCell ref="F39:G39"/>
    <mergeCell ref="AX31:AX38"/>
    <mergeCell ref="AX39:AX46"/>
    <mergeCell ref="C51:C53"/>
    <mergeCell ref="D51:L51"/>
    <mergeCell ref="M51:N53"/>
    <mergeCell ref="O51:U51"/>
    <mergeCell ref="V51:AE51"/>
    <mergeCell ref="AF52:AK52"/>
    <mergeCell ref="O53:U53"/>
    <mergeCell ref="V53:AE53"/>
    <mergeCell ref="AF53:AK53"/>
    <mergeCell ref="D47:L47"/>
    <mergeCell ref="M47:N47"/>
    <mergeCell ref="O47:U47"/>
    <mergeCell ref="V47:AE47"/>
    <mergeCell ref="AF47:AK47"/>
    <mergeCell ref="Z45:AD45"/>
    <mergeCell ref="AE45:AP45"/>
    <mergeCell ref="C5:I5"/>
    <mergeCell ref="C36:G36"/>
    <mergeCell ref="N37:O37"/>
    <mergeCell ref="W37:X37"/>
    <mergeCell ref="AF37:AG37"/>
    <mergeCell ref="AO37:AP37"/>
    <mergeCell ref="AK6:AL6"/>
    <mergeCell ref="M7:P7"/>
    <mergeCell ref="V7:AP7"/>
    <mergeCell ref="AL10:AP10"/>
    <mergeCell ref="AL11:AP13"/>
    <mergeCell ref="D15:L15"/>
    <mergeCell ref="M15:N15"/>
    <mergeCell ref="O15:U15"/>
    <mergeCell ref="AC6:AD6"/>
    <mergeCell ref="AE6:AF6"/>
    <mergeCell ref="AG6:AH6"/>
    <mergeCell ref="AA6:AB6"/>
    <mergeCell ref="C11:C13"/>
    <mergeCell ref="D11:L13"/>
    <mergeCell ref="O13:U13"/>
    <mergeCell ref="D9:L9"/>
    <mergeCell ref="M9:N9"/>
    <mergeCell ref="O9:U9"/>
    <mergeCell ref="AX63:AX70"/>
    <mergeCell ref="AX71:AX78"/>
    <mergeCell ref="AX79:AX83"/>
    <mergeCell ref="R37:S37"/>
    <mergeCell ref="AH37:AI37"/>
    <mergeCell ref="AF51:AK51"/>
    <mergeCell ref="L46:M46"/>
    <mergeCell ref="O46:P46"/>
    <mergeCell ref="AF57:AK57"/>
    <mergeCell ref="M54:N56"/>
    <mergeCell ref="O50:U50"/>
    <mergeCell ref="V50:AE50"/>
    <mergeCell ref="AL54:AP56"/>
    <mergeCell ref="AF55:AK55"/>
    <mergeCell ref="V56:AE56"/>
    <mergeCell ref="AF56:AK56"/>
    <mergeCell ref="O54:U54"/>
    <mergeCell ref="V54:AE54"/>
    <mergeCell ref="AF54:AK54"/>
    <mergeCell ref="AL51:AP53"/>
    <mergeCell ref="D52:L53"/>
    <mergeCell ref="O52:U52"/>
    <mergeCell ref="V52:AE52"/>
    <mergeCell ref="AX55:AX62"/>
  </mergeCells>
  <phoneticPr fontId="2"/>
  <dataValidations count="2">
    <dataValidation imeMode="hiragana" allowBlank="1" showInputMessage="1" showErrorMessage="1" sqref="D19:L19 D22:L22 D25:L25 D28:L28 D48:L48 D51:L51 D54:L54 D63:L63 D57:L57 D60:L60 D66:L66 D69:L69 D72:L72 D75:L75 D78:L78 D81:L81" xr:uid="{00000000-0002-0000-0400-000000000000}"/>
    <dataValidation imeMode="on" allowBlank="1" showInputMessage="1" showErrorMessage="1" sqref="D16:L16" xr:uid="{4D360547-AB31-446C-8CAC-D1503B8D7FF6}"/>
  </dataValidations>
  <pageMargins left="0.61" right="0.27559055118110237" top="0.54" bottom="0.39370078740157483" header="0.31496062992125984" footer="0.31496062992125984"/>
  <pageSetup paperSize="9" scale="73" fitToWidth="0" fitToHeight="0" orientation="portrait" r:id="rId1"/>
  <rowBreaks count="1" manualBreakCount="1">
    <brk id="41" min="2"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3080" r:id="rId4" name="Option Button 8">
              <controlPr defaultSize="0" autoFill="0" autoLine="0" autoPict="0">
                <anchor moveWithCells="1" sizeWithCells="1">
                  <from>
                    <xdr:col>9</xdr:col>
                    <xdr:colOff>60960</xdr:colOff>
                    <xdr:row>6</xdr:row>
                    <xdr:rowOff>137160</xdr:rowOff>
                  </from>
                  <to>
                    <xdr:col>12</xdr:col>
                    <xdr:colOff>60960</xdr:colOff>
                    <xdr:row>6</xdr:row>
                    <xdr:rowOff>525780</xdr:rowOff>
                  </to>
                </anchor>
              </controlPr>
            </control>
          </mc:Choice>
        </mc:AlternateContent>
        <mc:AlternateContent xmlns:mc="http://schemas.openxmlformats.org/markup-compatibility/2006">
          <mc:Choice Requires="x14">
            <control shapeId="3081" r:id="rId5" name="Option Button 9">
              <controlPr defaultSize="0" autoFill="0" autoLine="0" autoPict="0">
                <anchor moveWithCells="1" sizeWithCells="1">
                  <from>
                    <xdr:col>14</xdr:col>
                    <xdr:colOff>60960</xdr:colOff>
                    <xdr:row>6</xdr:row>
                    <xdr:rowOff>106680</xdr:rowOff>
                  </from>
                  <to>
                    <xdr:col>19</xdr:col>
                    <xdr:colOff>68580</xdr:colOff>
                    <xdr:row>6</xdr:row>
                    <xdr:rowOff>594360</xdr:rowOff>
                  </to>
                </anchor>
              </controlPr>
            </control>
          </mc:Choice>
        </mc:AlternateContent>
        <mc:AlternateContent xmlns:mc="http://schemas.openxmlformats.org/markup-compatibility/2006">
          <mc:Choice Requires="x14">
            <control shapeId="3082" r:id="rId6" name="Group Box 10">
              <controlPr defaultSize="0" autoFill="0" autoPict="0">
                <anchor moveWithCells="1" sizeWithCells="1">
                  <from>
                    <xdr:col>42</xdr:col>
                    <xdr:colOff>60960</xdr:colOff>
                    <xdr:row>8</xdr:row>
                    <xdr:rowOff>38100</xdr:rowOff>
                  </from>
                  <to>
                    <xdr:col>50</xdr:col>
                    <xdr:colOff>68580</xdr:colOff>
                    <xdr:row>8</xdr:row>
                    <xdr:rowOff>175260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1" id="{C8CE15C7-B5EC-4458-A825-8293F74FACC9}">
            <xm:f>①利用!$AD$20=0</xm:f>
            <x14:dxf>
              <font>
                <color theme="0"/>
              </font>
            </x14:dxf>
          </x14:cfRule>
          <xm:sqref>C37 E37 H37 L37 R37:S37 U37 Y37 AC37 AH37:AI37 AM37</xm:sqref>
        </x14:conditionalFormatting>
        <x14:conditionalFormatting xmlns:xm="http://schemas.microsoft.com/office/excel/2006/main">
          <x14:cfRule type="expression" priority="8" id="{CF22165A-C664-4141-8CDE-28C131B668DE}">
            <xm:f>③料金!$L$38=0</xm:f>
            <x14:dxf>
              <font>
                <color theme="0"/>
              </font>
            </x14:dxf>
          </x14:cfRule>
          <xm:sqref>C39:E39</xm:sqref>
        </x14:conditionalFormatting>
        <x14:conditionalFormatting xmlns:xm="http://schemas.microsoft.com/office/excel/2006/main">
          <x14:cfRule type="expression" priority="7" id="{4DD60F1D-9443-4C36-9B53-E0E41BA2278F}">
            <xm:f>③料金!$L$46=0</xm:f>
            <x14:dxf>
              <font>
                <color theme="0"/>
              </font>
            </x14:dxf>
          </x14:cfRule>
          <xm:sqref>J39:L39</xm:sqref>
        </x14:conditionalFormatting>
        <x14:conditionalFormatting xmlns:xm="http://schemas.microsoft.com/office/excel/2006/main">
          <x14:cfRule type="expression" priority="3" id="{55CE9235-5822-4DA2-8347-497EA6E08FA2}">
            <xm:f>①利用!$AI$20=2</xm:f>
            <x14:dxf>
              <font>
                <color theme="0"/>
              </font>
            </x14:dxf>
          </x14:cfRule>
          <xm:sqref>R37:S37 U37:V37 Y37:AA37 AC37:AE37 AH37:AI37 AM37:AN37 P40:AP40</xm:sqref>
        </x14:conditionalFormatting>
        <x14:conditionalFormatting xmlns:xm="http://schemas.microsoft.com/office/excel/2006/main">
          <x14:cfRule type="expression" priority="6" id="{11781096-F132-41C3-9658-EAA2A599CD60}">
            <xm:f>③料金!$L$54=0</xm:f>
            <x14:dxf>
              <font>
                <color theme="0"/>
              </font>
            </x14:dxf>
          </x14:cfRule>
          <xm:sqref>R39:U39</xm:sqref>
        </x14:conditionalFormatting>
        <x14:conditionalFormatting xmlns:xm="http://schemas.microsoft.com/office/excel/2006/main">
          <x14:cfRule type="expression" priority="2" id="{8696D9D6-4EA8-4D22-8477-364EA7A1DE93}">
            <xm:f>①利用!$AI$20=3</xm:f>
            <x14:dxf>
              <font>
                <color theme="0"/>
              </font>
            </x14:dxf>
          </x14:cfRule>
          <xm:sqref>Y37:AA37 AC37:AE37 AH37:AI37 AM37:AN37 Y40:AP40</xm:sqref>
        </x14:conditionalFormatting>
        <x14:conditionalFormatting xmlns:xm="http://schemas.microsoft.com/office/excel/2006/main">
          <x14:cfRule type="expression" priority="5" id="{EE762513-2A13-4E33-A540-3FBA2A50E9AB}">
            <xm:f>③料金!$L$62=0</xm:f>
            <x14:dxf>
              <font>
                <color theme="0"/>
              </font>
            </x14:dxf>
          </x14:cfRule>
          <xm:sqref>AB39:AD39</xm:sqref>
        </x14:conditionalFormatting>
        <x14:conditionalFormatting xmlns:xm="http://schemas.microsoft.com/office/excel/2006/main">
          <x14:cfRule type="expression" priority="1" id="{5529B5AC-FFD0-42E9-BC9D-1392C2CCB805}">
            <xm:f>①利用!$AI$20=4</xm:f>
            <x14:dxf>
              <font>
                <color theme="0"/>
              </font>
            </x14:dxf>
          </x14:cfRule>
          <xm:sqref>AH37:AI37 AM37:AN37 AH40:AP40</xm:sqref>
        </x14:conditionalFormatting>
        <x14:conditionalFormatting xmlns:xm="http://schemas.microsoft.com/office/excel/2006/main">
          <x14:cfRule type="expression" priority="4" id="{12F9FBCA-3B3B-4960-A1D8-03FDCD9A3A90}">
            <xm:f>③料金!$L$70=0</xm:f>
            <x14:dxf>
              <font>
                <color theme="0"/>
              </font>
            </x14:dxf>
          </x14:cfRule>
          <xm:sqref>AK39:AM39</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5">
    <tabColor rgb="FF00B0F0"/>
    <pageSetUpPr fitToPage="1"/>
  </sheetPr>
  <dimension ref="C1:CK81"/>
  <sheetViews>
    <sheetView showGridLines="0" topLeftCell="A4" zoomScale="70" zoomScaleNormal="70" workbookViewId="0">
      <selection activeCell="AO14" sqref="AO14:AX17"/>
    </sheetView>
  </sheetViews>
  <sheetFormatPr defaultColWidth="2.09765625" defaultRowHeight="12" customHeight="1"/>
  <cols>
    <col min="1" max="1" width="3.09765625" style="306" customWidth="1"/>
    <col min="2" max="2" width="8.8984375" style="306" customWidth="1"/>
    <col min="3" max="3" width="3.19921875" style="306" customWidth="1"/>
    <col min="4" max="4" width="4.09765625" style="306" customWidth="1"/>
    <col min="5" max="27" width="3.19921875" style="306" customWidth="1"/>
    <col min="28" max="28" width="4" style="306" customWidth="1"/>
    <col min="29" max="29" width="7.69921875" style="306" customWidth="1"/>
    <col min="30" max="36" width="2.69921875" style="306" customWidth="1"/>
    <col min="37" max="37" width="4.3984375" style="306" customWidth="1"/>
    <col min="38" max="39" width="2.69921875" style="306" customWidth="1"/>
    <col min="40" max="40" width="3.69921875" style="306" customWidth="1"/>
    <col min="41" max="41" width="2.69921875" style="306" customWidth="1"/>
    <col min="42" max="49" width="2.19921875" style="306" customWidth="1"/>
    <col min="50" max="50" width="4.5" style="306" bestFit="1" customWidth="1"/>
    <col min="51" max="51" width="2.09765625" style="306"/>
    <col min="52" max="52" width="5.69921875" style="306" hidden="1" customWidth="1"/>
    <col min="53" max="53" width="2.5" style="306" customWidth="1"/>
    <col min="54" max="54" width="2.09765625" style="306" customWidth="1"/>
    <col min="55" max="16384" width="2.09765625" style="306"/>
  </cols>
  <sheetData>
    <row r="1" spans="3:88" ht="70.2" customHeight="1"/>
    <row r="2" spans="3:88" ht="39" customHeight="1">
      <c r="D2" s="599"/>
      <c r="E2" s="599"/>
      <c r="F2" s="599"/>
      <c r="G2" s="599"/>
      <c r="H2" s="599"/>
      <c r="I2" s="599"/>
      <c r="J2" s="599"/>
      <c r="K2" s="599"/>
      <c r="L2" s="599"/>
      <c r="M2" s="599"/>
      <c r="N2" s="599"/>
      <c r="O2" s="599"/>
      <c r="P2" s="599"/>
      <c r="Q2" s="599"/>
      <c r="R2" s="599"/>
      <c r="S2" s="599"/>
      <c r="U2" s="600"/>
      <c r="V2" s="600"/>
      <c r="W2" s="600"/>
      <c r="AA2" s="602"/>
      <c r="AB2" s="602"/>
      <c r="AC2" s="602"/>
      <c r="AD2" s="602"/>
      <c r="AE2" s="602"/>
      <c r="AF2" s="602"/>
      <c r="AG2" s="602"/>
      <c r="AH2" s="602"/>
      <c r="AI2" s="602"/>
      <c r="AJ2" s="602"/>
      <c r="AK2" s="602"/>
      <c r="AL2" s="602"/>
      <c r="AM2" s="602"/>
      <c r="AN2" s="602"/>
      <c r="AO2" s="602"/>
      <c r="AP2" s="602"/>
      <c r="AQ2" s="602"/>
      <c r="AR2" s="602"/>
      <c r="AS2" s="602"/>
      <c r="AT2" s="602"/>
      <c r="AU2" s="602"/>
      <c r="AV2" s="602"/>
    </row>
    <row r="3" spans="3:88" ht="32.25" customHeight="1">
      <c r="C3" s="599" t="s">
        <v>709</v>
      </c>
      <c r="D3" s="599"/>
      <c r="E3" s="599"/>
      <c r="F3" s="599"/>
      <c r="G3" s="599"/>
      <c r="H3" s="599"/>
      <c r="I3" s="599"/>
      <c r="J3" s="599"/>
      <c r="K3" s="599"/>
      <c r="L3" s="599"/>
      <c r="M3" s="599"/>
      <c r="N3" s="599"/>
      <c r="O3" s="599"/>
      <c r="P3" s="599"/>
      <c r="Q3" s="599"/>
      <c r="R3" s="599"/>
      <c r="S3" s="599"/>
      <c r="U3" s="600"/>
      <c r="V3" s="3112" t="s">
        <v>518</v>
      </c>
      <c r="W3" s="3112"/>
      <c r="X3" s="3112"/>
      <c r="Y3" s="3112"/>
      <c r="Z3" s="3114" t="s">
        <v>620</v>
      </c>
      <c r="AA3" s="3116">
        <f>①利用!S8</f>
        <v>0</v>
      </c>
      <c r="AB3" s="3116"/>
      <c r="AC3" s="3116"/>
      <c r="AD3" s="3116"/>
      <c r="AE3" s="3116"/>
      <c r="AF3" s="3116"/>
      <c r="AG3" s="3116"/>
      <c r="AH3" s="3116"/>
      <c r="AI3" s="3116"/>
      <c r="AJ3" s="3116"/>
      <c r="AK3" s="3116"/>
      <c r="AL3" s="3116"/>
      <c r="AM3" s="3116"/>
      <c r="AN3" s="3116"/>
      <c r="AO3" s="3116"/>
      <c r="AP3" s="3116"/>
      <c r="AQ3" s="3116"/>
      <c r="AR3" s="3116"/>
      <c r="AS3" s="3116"/>
      <c r="AT3" s="3116"/>
      <c r="AU3" s="3116"/>
      <c r="AV3" s="3116"/>
      <c r="AW3" s="3114" t="s">
        <v>619</v>
      </c>
      <c r="AX3" s="603"/>
    </row>
    <row r="4" spans="3:88" ht="11.25" customHeight="1">
      <c r="C4" s="3108" t="s">
        <v>510</v>
      </c>
      <c r="D4" s="3108"/>
      <c r="E4" s="3108"/>
      <c r="F4" s="3108"/>
      <c r="G4" s="3108"/>
      <c r="H4" s="3108"/>
      <c r="I4" s="3108"/>
      <c r="J4" s="3108"/>
      <c r="K4" s="3108"/>
      <c r="L4" s="3108"/>
      <c r="M4" s="3108"/>
      <c r="N4" s="3108"/>
      <c r="O4" s="3108"/>
      <c r="P4" s="3108"/>
      <c r="Q4" s="3108"/>
      <c r="R4" s="371"/>
      <c r="S4" s="371"/>
      <c r="T4" s="600"/>
      <c r="U4" s="600"/>
      <c r="V4" s="3112"/>
      <c r="W4" s="3112"/>
      <c r="X4" s="3112"/>
      <c r="Y4" s="3112"/>
      <c r="Z4" s="3114"/>
      <c r="AA4" s="3116"/>
      <c r="AB4" s="3116"/>
      <c r="AC4" s="3116"/>
      <c r="AD4" s="3116"/>
      <c r="AE4" s="3116"/>
      <c r="AF4" s="3116"/>
      <c r="AG4" s="3116"/>
      <c r="AH4" s="3116"/>
      <c r="AI4" s="3116"/>
      <c r="AJ4" s="3116"/>
      <c r="AK4" s="3116"/>
      <c r="AL4" s="3116"/>
      <c r="AM4" s="3116"/>
      <c r="AN4" s="3116"/>
      <c r="AO4" s="3116"/>
      <c r="AP4" s="3116"/>
      <c r="AQ4" s="3116"/>
      <c r="AR4" s="3116"/>
      <c r="AS4" s="3116"/>
      <c r="AT4" s="3116"/>
      <c r="AU4" s="3116"/>
      <c r="AV4" s="3116"/>
      <c r="AW4" s="3114"/>
      <c r="AX4" s="603"/>
    </row>
    <row r="5" spans="3:88" ht="19.5" customHeight="1" thickBot="1">
      <c r="C5" s="2986"/>
      <c r="D5" s="2986"/>
      <c r="E5" s="2986"/>
      <c r="F5" s="2986"/>
      <c r="G5" s="2986"/>
      <c r="H5" s="2986"/>
      <c r="I5" s="2986"/>
      <c r="J5" s="2986"/>
      <c r="K5" s="2986"/>
      <c r="L5" s="2986"/>
      <c r="M5" s="2986"/>
      <c r="N5" s="2986"/>
      <c r="O5" s="2986"/>
      <c r="P5" s="2986"/>
      <c r="Q5" s="2986"/>
      <c r="R5" s="372"/>
      <c r="S5" s="372"/>
      <c r="T5" s="601"/>
      <c r="U5" s="601"/>
      <c r="V5" s="3113"/>
      <c r="W5" s="3113"/>
      <c r="X5" s="3113"/>
      <c r="Y5" s="3113"/>
      <c r="Z5" s="3115"/>
      <c r="AA5" s="3117"/>
      <c r="AB5" s="3117"/>
      <c r="AC5" s="3117"/>
      <c r="AD5" s="3117"/>
      <c r="AE5" s="3117"/>
      <c r="AF5" s="3117"/>
      <c r="AG5" s="3117"/>
      <c r="AH5" s="3117"/>
      <c r="AI5" s="3117"/>
      <c r="AJ5" s="3117"/>
      <c r="AK5" s="3117"/>
      <c r="AL5" s="3117"/>
      <c r="AM5" s="3117"/>
      <c r="AN5" s="3117"/>
      <c r="AO5" s="3117"/>
      <c r="AP5" s="3117"/>
      <c r="AQ5" s="3117"/>
      <c r="AR5" s="3117"/>
      <c r="AS5" s="3117"/>
      <c r="AT5" s="3117"/>
      <c r="AU5" s="3117"/>
      <c r="AV5" s="3117"/>
      <c r="AW5" s="3115"/>
      <c r="AX5" s="604"/>
    </row>
    <row r="6" spans="3:88" ht="15" customHeight="1">
      <c r="C6" s="2914" t="s">
        <v>548</v>
      </c>
      <c r="D6" s="2915"/>
      <c r="E6" s="2915"/>
      <c r="F6" s="2915"/>
      <c r="G6" s="2915"/>
      <c r="H6" s="2915"/>
      <c r="I6" s="2915"/>
      <c r="J6" s="2915"/>
      <c r="K6" s="2915"/>
      <c r="L6" s="3088"/>
      <c r="M6" s="3088"/>
      <c r="N6" s="3088"/>
      <c r="O6" s="2877" t="s">
        <v>2</v>
      </c>
      <c r="P6" s="2877"/>
      <c r="Q6" s="2877"/>
      <c r="R6" s="3088"/>
      <c r="S6" s="3088"/>
      <c r="T6" s="3088"/>
      <c r="U6" s="2877" t="s">
        <v>555</v>
      </c>
      <c r="V6" s="2877"/>
      <c r="W6" s="2877"/>
      <c r="X6" s="3088"/>
      <c r="Y6" s="3088"/>
      <c r="Z6" s="3088"/>
      <c r="AA6" s="2877" t="s">
        <v>84</v>
      </c>
      <c r="AB6" s="2877"/>
      <c r="AC6" s="2878"/>
      <c r="AD6" s="2902" t="s">
        <v>722</v>
      </c>
      <c r="AE6" s="2903"/>
      <c r="AF6" s="2903"/>
      <c r="AG6" s="2903"/>
      <c r="AH6" s="2903"/>
      <c r="AI6" s="2903"/>
      <c r="AJ6" s="2903"/>
      <c r="AK6" s="2903"/>
      <c r="AL6" s="2903"/>
      <c r="AM6" s="2903"/>
      <c r="AN6" s="3109"/>
      <c r="AO6" s="3090"/>
      <c r="AP6" s="3091"/>
      <c r="AQ6" s="3091"/>
      <c r="AR6" s="3091"/>
      <c r="AS6" s="3091"/>
      <c r="AT6" s="3091"/>
      <c r="AU6" s="3091"/>
      <c r="AV6" s="3096" t="s">
        <v>517</v>
      </c>
      <c r="AW6" s="3096"/>
      <c r="AX6" s="3097"/>
    </row>
    <row r="7" spans="3:88" ht="15" customHeight="1">
      <c r="C7" s="2916"/>
      <c r="D7" s="2917"/>
      <c r="E7" s="2917"/>
      <c r="F7" s="2917"/>
      <c r="G7" s="2917"/>
      <c r="H7" s="2917"/>
      <c r="I7" s="2917"/>
      <c r="J7" s="2917"/>
      <c r="K7" s="2917"/>
      <c r="L7" s="3089"/>
      <c r="M7" s="3089"/>
      <c r="N7" s="3089"/>
      <c r="O7" s="2879"/>
      <c r="P7" s="2879"/>
      <c r="Q7" s="2879"/>
      <c r="R7" s="3089"/>
      <c r="S7" s="3089"/>
      <c r="T7" s="3089"/>
      <c r="U7" s="2879"/>
      <c r="V7" s="2879"/>
      <c r="W7" s="2879"/>
      <c r="X7" s="3089"/>
      <c r="Y7" s="3089"/>
      <c r="Z7" s="3089"/>
      <c r="AA7" s="2879"/>
      <c r="AB7" s="2879"/>
      <c r="AC7" s="2880"/>
      <c r="AD7" s="2904"/>
      <c r="AE7" s="2905"/>
      <c r="AF7" s="2905"/>
      <c r="AG7" s="2905"/>
      <c r="AH7" s="2905"/>
      <c r="AI7" s="2905"/>
      <c r="AJ7" s="2905"/>
      <c r="AK7" s="2905"/>
      <c r="AL7" s="2905"/>
      <c r="AM7" s="2905"/>
      <c r="AN7" s="3110"/>
      <c r="AO7" s="3092"/>
      <c r="AP7" s="3093"/>
      <c r="AQ7" s="3093"/>
      <c r="AR7" s="3093"/>
      <c r="AS7" s="3093"/>
      <c r="AT7" s="3093"/>
      <c r="AU7" s="3093"/>
      <c r="AV7" s="3098"/>
      <c r="AW7" s="3098"/>
      <c r="AX7" s="3099"/>
    </row>
    <row r="8" spans="3:88" ht="15" customHeight="1">
      <c r="C8" s="2961" t="s">
        <v>533</v>
      </c>
      <c r="D8" s="2962"/>
      <c r="E8" s="2962"/>
      <c r="F8" s="2962"/>
      <c r="G8" s="2962"/>
      <c r="H8" s="2962"/>
      <c r="I8" s="2962"/>
      <c r="J8" s="2962"/>
      <c r="K8" s="2962"/>
      <c r="L8" s="3083">
        <v>9</v>
      </c>
      <c r="M8" s="3083"/>
      <c r="N8" s="3083"/>
      <c r="O8" s="3005" t="s">
        <v>19</v>
      </c>
      <c r="P8" s="3005"/>
      <c r="Q8" s="3005"/>
      <c r="R8" s="3083">
        <v>30</v>
      </c>
      <c r="S8" s="3083"/>
      <c r="T8" s="3083"/>
      <c r="U8" s="3005" t="s">
        <v>547</v>
      </c>
      <c r="V8" s="3005"/>
      <c r="W8" s="3005"/>
      <c r="X8" s="368"/>
      <c r="Y8" s="368"/>
      <c r="Z8" s="368"/>
      <c r="AA8" s="368"/>
      <c r="AB8" s="369"/>
      <c r="AC8" s="369"/>
      <c r="AD8" s="2904"/>
      <c r="AE8" s="2905"/>
      <c r="AF8" s="2905"/>
      <c r="AG8" s="2905"/>
      <c r="AH8" s="2905"/>
      <c r="AI8" s="2905"/>
      <c r="AJ8" s="2905"/>
      <c r="AK8" s="2905"/>
      <c r="AL8" s="2905"/>
      <c r="AM8" s="2905"/>
      <c r="AN8" s="3110"/>
      <c r="AO8" s="3092"/>
      <c r="AP8" s="3093"/>
      <c r="AQ8" s="3093"/>
      <c r="AR8" s="3093"/>
      <c r="AS8" s="3093"/>
      <c r="AT8" s="3093"/>
      <c r="AU8" s="3093"/>
      <c r="AV8" s="3098"/>
      <c r="AW8" s="3098"/>
      <c r="AX8" s="3099"/>
    </row>
    <row r="9" spans="3:88" ht="15" customHeight="1" thickBot="1">
      <c r="C9" s="2963"/>
      <c r="D9" s="2964"/>
      <c r="E9" s="2964"/>
      <c r="F9" s="2964"/>
      <c r="G9" s="2964"/>
      <c r="H9" s="2964"/>
      <c r="I9" s="2964"/>
      <c r="J9" s="2964"/>
      <c r="K9" s="2964"/>
      <c r="L9" s="3084"/>
      <c r="M9" s="3084"/>
      <c r="N9" s="3084"/>
      <c r="O9" s="2967"/>
      <c r="P9" s="2967"/>
      <c r="Q9" s="2967"/>
      <c r="R9" s="3084"/>
      <c r="S9" s="3084"/>
      <c r="T9" s="3084"/>
      <c r="U9" s="2967"/>
      <c r="V9" s="2967"/>
      <c r="W9" s="2967"/>
      <c r="X9" s="316"/>
      <c r="Y9" s="316"/>
      <c r="Z9" s="316"/>
      <c r="AA9" s="316"/>
      <c r="AB9" s="315"/>
      <c r="AC9" s="315"/>
      <c r="AD9" s="2906"/>
      <c r="AE9" s="2907"/>
      <c r="AF9" s="2907"/>
      <c r="AG9" s="2907"/>
      <c r="AH9" s="2907"/>
      <c r="AI9" s="2907"/>
      <c r="AJ9" s="2907"/>
      <c r="AK9" s="2907"/>
      <c r="AL9" s="2907"/>
      <c r="AM9" s="2907"/>
      <c r="AN9" s="3111"/>
      <c r="AO9" s="3094"/>
      <c r="AP9" s="3095"/>
      <c r="AQ9" s="3095"/>
      <c r="AR9" s="3095"/>
      <c r="AS9" s="3095"/>
      <c r="AT9" s="3095"/>
      <c r="AU9" s="3095"/>
      <c r="AV9" s="3100"/>
      <c r="AW9" s="3100"/>
      <c r="AX9" s="3101"/>
    </row>
    <row r="10" spans="3:88" ht="22.2" customHeight="1" thickBot="1">
      <c r="C10" s="3085" t="s">
        <v>765</v>
      </c>
      <c r="D10" s="3086"/>
      <c r="E10" s="3086"/>
      <c r="F10" s="3086"/>
      <c r="G10" s="3086"/>
      <c r="H10" s="3086"/>
      <c r="I10" s="3086"/>
      <c r="J10" s="3086"/>
      <c r="K10" s="3086"/>
      <c r="L10" s="3086"/>
      <c r="M10" s="3086"/>
      <c r="N10" s="3086"/>
      <c r="O10" s="3086"/>
      <c r="P10" s="3086"/>
      <c r="Q10" s="3086"/>
      <c r="R10" s="3086"/>
      <c r="S10" s="3086"/>
      <c r="T10" s="3086"/>
      <c r="U10" s="3086"/>
      <c r="V10" s="3086"/>
      <c r="W10" s="3086"/>
      <c r="X10" s="3086"/>
      <c r="Y10" s="3086"/>
      <c r="Z10" s="3086"/>
      <c r="AA10" s="3086"/>
      <c r="AB10" s="3086"/>
      <c r="AC10" s="3086"/>
      <c r="AD10" s="3086"/>
      <c r="AE10" s="3086"/>
      <c r="AF10" s="3086"/>
      <c r="AG10" s="3086"/>
      <c r="AH10" s="3086"/>
      <c r="AI10" s="3086"/>
      <c r="AJ10" s="3086"/>
      <c r="AK10" s="3086"/>
      <c r="AL10" s="3086"/>
      <c r="AM10" s="3086"/>
      <c r="AN10" s="3086"/>
      <c r="AO10" s="3086"/>
      <c r="AP10" s="3086"/>
      <c r="AQ10" s="3086"/>
      <c r="AR10" s="3086"/>
      <c r="AS10" s="3086"/>
      <c r="AT10" s="3086"/>
      <c r="AU10" s="3086"/>
      <c r="AV10" s="3086"/>
      <c r="AW10" s="3086"/>
      <c r="AX10" s="3087"/>
    </row>
    <row r="11" spans="3:88" ht="30" customHeight="1" thickBot="1">
      <c r="C11" s="2997" t="s">
        <v>513</v>
      </c>
      <c r="D11" s="2998"/>
      <c r="E11" s="2998"/>
      <c r="F11" s="2998"/>
      <c r="G11" s="2998"/>
      <c r="H11" s="2998"/>
      <c r="I11" s="2998"/>
      <c r="J11" s="2998"/>
      <c r="K11" s="2998"/>
      <c r="L11" s="2998"/>
      <c r="M11" s="2998"/>
      <c r="N11" s="2998"/>
      <c r="O11" s="2998"/>
      <c r="P11" s="2998"/>
      <c r="Q11" s="2998"/>
      <c r="R11" s="2998"/>
      <c r="S11" s="2997" t="s">
        <v>511</v>
      </c>
      <c r="T11" s="2998"/>
      <c r="U11" s="2998"/>
      <c r="V11" s="2998"/>
      <c r="W11" s="2998"/>
      <c r="X11" s="2998"/>
      <c r="Y11" s="2998"/>
      <c r="Z11" s="2998"/>
      <c r="AA11" s="2998"/>
      <c r="AB11" s="2998"/>
      <c r="AC11" s="2999"/>
      <c r="AD11" s="3105" t="s">
        <v>546</v>
      </c>
      <c r="AE11" s="3106"/>
      <c r="AF11" s="3106"/>
      <c r="AG11" s="3106"/>
      <c r="AH11" s="3106"/>
      <c r="AI11" s="3106"/>
      <c r="AJ11" s="3106"/>
      <c r="AK11" s="3106"/>
      <c r="AL11" s="3106"/>
      <c r="AM11" s="3106"/>
      <c r="AN11" s="3106"/>
      <c r="AO11" s="3106"/>
      <c r="AP11" s="3106"/>
      <c r="AQ11" s="3106"/>
      <c r="AR11" s="3106"/>
      <c r="AS11" s="3106"/>
      <c r="AT11" s="3106"/>
      <c r="AU11" s="3106"/>
      <c r="AV11" s="3106"/>
      <c r="AW11" s="3106"/>
      <c r="AX11" s="3107"/>
      <c r="AZ11" s="319" t="s">
        <v>554</v>
      </c>
      <c r="CJ11" s="306" t="s">
        <v>541</v>
      </c>
    </row>
    <row r="12" spans="3:88" ht="37.5" customHeight="1" thickBot="1">
      <c r="C12" s="3077">
        <f>③料金!M57</f>
        <v>0</v>
      </c>
      <c r="D12" s="3078"/>
      <c r="E12" s="3078"/>
      <c r="F12" s="3078"/>
      <c r="G12" s="3078"/>
      <c r="H12" s="3078"/>
      <c r="I12" s="3078"/>
      <c r="J12" s="3078"/>
      <c r="K12" s="3078"/>
      <c r="L12" s="3078"/>
      <c r="M12" s="3078"/>
      <c r="N12" s="3078"/>
      <c r="O12" s="3078"/>
      <c r="P12" s="3078"/>
      <c r="Q12" s="3078"/>
      <c r="R12" s="3079"/>
      <c r="S12" s="3102">
        <f>③料金!X41</f>
        <v>0</v>
      </c>
      <c r="T12" s="3103"/>
      <c r="U12" s="3103"/>
      <c r="V12" s="3103"/>
      <c r="W12" s="3103"/>
      <c r="X12" s="3103"/>
      <c r="Y12" s="3103"/>
      <c r="Z12" s="3103"/>
      <c r="AA12" s="3103"/>
      <c r="AB12" s="3103"/>
      <c r="AC12" s="3104"/>
      <c r="AD12" s="3080" t="s">
        <v>740</v>
      </c>
      <c r="AE12" s="3081"/>
      <c r="AF12" s="3081"/>
      <c r="AG12" s="3081"/>
      <c r="AH12" s="3081"/>
      <c r="AI12" s="3081"/>
      <c r="AJ12" s="3081"/>
      <c r="AK12" s="3081"/>
      <c r="AL12" s="3081"/>
      <c r="AM12" s="3081"/>
      <c r="AN12" s="3081"/>
      <c r="AO12" s="3081"/>
      <c r="AP12" s="3081"/>
      <c r="AQ12" s="3081"/>
      <c r="AR12" s="3081"/>
      <c r="AS12" s="3081"/>
      <c r="AT12" s="3081"/>
      <c r="AU12" s="3081"/>
      <c r="AV12" s="3081"/>
      <c r="AW12" s="3081"/>
      <c r="AX12" s="3082"/>
    </row>
    <row r="13" spans="3:88" ht="37.5" customHeight="1" thickBot="1">
      <c r="C13" s="3077">
        <f>③料金!M58</f>
        <v>0</v>
      </c>
      <c r="D13" s="3078"/>
      <c r="E13" s="3078"/>
      <c r="F13" s="3078"/>
      <c r="G13" s="3078"/>
      <c r="H13" s="3078"/>
      <c r="I13" s="3078"/>
      <c r="J13" s="3078"/>
      <c r="K13" s="3078"/>
      <c r="L13" s="3078"/>
      <c r="M13" s="3078"/>
      <c r="N13" s="3078"/>
      <c r="O13" s="3078"/>
      <c r="P13" s="3078"/>
      <c r="Q13" s="3078"/>
      <c r="R13" s="3079"/>
      <c r="S13" s="3102">
        <f>③料金!X42</f>
        <v>0</v>
      </c>
      <c r="T13" s="3103"/>
      <c r="U13" s="3103"/>
      <c r="V13" s="3103"/>
      <c r="W13" s="3103"/>
      <c r="X13" s="3103"/>
      <c r="Y13" s="3103"/>
      <c r="Z13" s="3103"/>
      <c r="AA13" s="3103"/>
      <c r="AB13" s="3103"/>
      <c r="AC13" s="3104"/>
      <c r="AD13" s="2944"/>
      <c r="AE13" s="2945"/>
      <c r="AF13" s="2945"/>
      <c r="AG13" s="2945"/>
      <c r="AH13" s="2945"/>
      <c r="AI13" s="2945"/>
      <c r="AJ13" s="2945"/>
      <c r="AK13" s="2945"/>
      <c r="AL13" s="2945"/>
      <c r="AM13" s="2945"/>
      <c r="AN13" s="2945"/>
      <c r="AO13" s="2945"/>
      <c r="AP13" s="2945"/>
      <c r="AQ13" s="2945"/>
      <c r="AR13" s="2945"/>
      <c r="AS13" s="2945"/>
      <c r="AT13" s="2945"/>
      <c r="AU13" s="2945"/>
      <c r="AV13" s="2945"/>
      <c r="AW13" s="2945"/>
      <c r="AX13" s="3012"/>
      <c r="AZ13" s="317">
        <f>S12+S13</f>
        <v>0</v>
      </c>
    </row>
    <row r="14" spans="3:88" ht="15.75" customHeight="1">
      <c r="C14" s="2887" t="s">
        <v>540</v>
      </c>
      <c r="D14" s="2888"/>
      <c r="E14" s="2888"/>
      <c r="F14" s="2893" t="s">
        <v>725</v>
      </c>
      <c r="G14" s="2894"/>
      <c r="H14" s="2894"/>
      <c r="I14" s="2894"/>
      <c r="J14" s="2894"/>
      <c r="K14" s="2894"/>
      <c r="L14" s="2894"/>
      <c r="M14" s="2894"/>
      <c r="N14" s="2894"/>
      <c r="O14" s="2894"/>
      <c r="P14" s="2894"/>
      <c r="Q14" s="2894"/>
      <c r="R14" s="2894"/>
      <c r="S14" s="2894"/>
      <c r="T14" s="2894"/>
      <c r="U14" s="2894"/>
      <c r="V14" s="2894"/>
      <c r="W14" s="2894"/>
      <c r="X14" s="2894"/>
      <c r="Y14" s="2894"/>
      <c r="Z14" s="2894"/>
      <c r="AA14" s="2894"/>
      <c r="AB14" s="2894"/>
      <c r="AC14" s="2895"/>
      <c r="AD14" s="2902" t="s">
        <v>608</v>
      </c>
      <c r="AE14" s="2903"/>
      <c r="AF14" s="2903"/>
      <c r="AG14" s="2903"/>
      <c r="AH14" s="2903"/>
      <c r="AI14" s="2903"/>
      <c r="AJ14" s="2903"/>
      <c r="AK14" s="2903"/>
      <c r="AL14" s="2903"/>
      <c r="AM14" s="2903"/>
      <c r="AN14" s="2903"/>
      <c r="AO14" s="3068"/>
      <c r="AP14" s="3069"/>
      <c r="AQ14" s="3069"/>
      <c r="AR14" s="3069"/>
      <c r="AS14" s="3069"/>
      <c r="AT14" s="3069"/>
      <c r="AU14" s="3069"/>
      <c r="AV14" s="3069"/>
      <c r="AW14" s="3069"/>
      <c r="AX14" s="3070"/>
    </row>
    <row r="15" spans="3:88" ht="15.75" customHeight="1">
      <c r="C15" s="2889"/>
      <c r="D15" s="2890"/>
      <c r="E15" s="2890"/>
      <c r="F15" s="2896"/>
      <c r="G15" s="2897"/>
      <c r="H15" s="2897"/>
      <c r="I15" s="2897"/>
      <c r="J15" s="2897"/>
      <c r="K15" s="2897"/>
      <c r="L15" s="2897"/>
      <c r="M15" s="2897"/>
      <c r="N15" s="2897"/>
      <c r="O15" s="2897"/>
      <c r="P15" s="2897"/>
      <c r="Q15" s="2897"/>
      <c r="R15" s="2897"/>
      <c r="S15" s="2897"/>
      <c r="T15" s="2897"/>
      <c r="U15" s="2897"/>
      <c r="V15" s="2897"/>
      <c r="W15" s="2897"/>
      <c r="X15" s="2897"/>
      <c r="Y15" s="2897"/>
      <c r="Z15" s="2897"/>
      <c r="AA15" s="2897"/>
      <c r="AB15" s="2897"/>
      <c r="AC15" s="2898"/>
      <c r="AD15" s="2904"/>
      <c r="AE15" s="2905"/>
      <c r="AF15" s="2905"/>
      <c r="AG15" s="2905"/>
      <c r="AH15" s="2905"/>
      <c r="AI15" s="2905"/>
      <c r="AJ15" s="2905"/>
      <c r="AK15" s="2905"/>
      <c r="AL15" s="2905"/>
      <c r="AM15" s="2905"/>
      <c r="AN15" s="2905"/>
      <c r="AO15" s="3071"/>
      <c r="AP15" s="3072"/>
      <c r="AQ15" s="3072"/>
      <c r="AR15" s="3072"/>
      <c r="AS15" s="3072"/>
      <c r="AT15" s="3072"/>
      <c r="AU15" s="3072"/>
      <c r="AV15" s="3072"/>
      <c r="AW15" s="3072"/>
      <c r="AX15" s="3073"/>
    </row>
    <row r="16" spans="3:88" ht="15.75" customHeight="1">
      <c r="C16" s="2889"/>
      <c r="D16" s="2890"/>
      <c r="E16" s="2890"/>
      <c r="F16" s="2896"/>
      <c r="G16" s="2897"/>
      <c r="H16" s="2897"/>
      <c r="I16" s="2897"/>
      <c r="J16" s="2897"/>
      <c r="K16" s="2897"/>
      <c r="L16" s="2897"/>
      <c r="M16" s="2897"/>
      <c r="N16" s="2897"/>
      <c r="O16" s="2897"/>
      <c r="P16" s="2897"/>
      <c r="Q16" s="2897"/>
      <c r="R16" s="2897"/>
      <c r="S16" s="2897"/>
      <c r="T16" s="2897"/>
      <c r="U16" s="2897"/>
      <c r="V16" s="2897"/>
      <c r="W16" s="2897"/>
      <c r="X16" s="2897"/>
      <c r="Y16" s="2897"/>
      <c r="Z16" s="2897"/>
      <c r="AA16" s="2897"/>
      <c r="AB16" s="2897"/>
      <c r="AC16" s="2898"/>
      <c r="AD16" s="2904"/>
      <c r="AE16" s="2905"/>
      <c r="AF16" s="2905"/>
      <c r="AG16" s="2905"/>
      <c r="AH16" s="2905"/>
      <c r="AI16" s="2905"/>
      <c r="AJ16" s="2905"/>
      <c r="AK16" s="2905"/>
      <c r="AL16" s="2905"/>
      <c r="AM16" s="2905"/>
      <c r="AN16" s="2905"/>
      <c r="AO16" s="3071"/>
      <c r="AP16" s="3072"/>
      <c r="AQ16" s="3072"/>
      <c r="AR16" s="3072"/>
      <c r="AS16" s="3072"/>
      <c r="AT16" s="3072"/>
      <c r="AU16" s="3072"/>
      <c r="AV16" s="3072"/>
      <c r="AW16" s="3072"/>
      <c r="AX16" s="3073"/>
    </row>
    <row r="17" spans="3:56" ht="19.5" customHeight="1" thickBot="1">
      <c r="C17" s="2891"/>
      <c r="D17" s="2892"/>
      <c r="E17" s="2892"/>
      <c r="F17" s="2899"/>
      <c r="G17" s="2900"/>
      <c r="H17" s="2900"/>
      <c r="I17" s="2900"/>
      <c r="J17" s="2900"/>
      <c r="K17" s="2900"/>
      <c r="L17" s="2900"/>
      <c r="M17" s="2900"/>
      <c r="N17" s="2900"/>
      <c r="O17" s="2900"/>
      <c r="P17" s="2900"/>
      <c r="Q17" s="2900"/>
      <c r="R17" s="2900"/>
      <c r="S17" s="2900"/>
      <c r="T17" s="2900"/>
      <c r="U17" s="2900"/>
      <c r="V17" s="2900"/>
      <c r="W17" s="2900"/>
      <c r="X17" s="2900"/>
      <c r="Y17" s="2900"/>
      <c r="Z17" s="2900"/>
      <c r="AA17" s="2900"/>
      <c r="AB17" s="2900"/>
      <c r="AC17" s="2901"/>
      <c r="AD17" s="2906"/>
      <c r="AE17" s="2907"/>
      <c r="AF17" s="2907"/>
      <c r="AG17" s="2907"/>
      <c r="AH17" s="2907"/>
      <c r="AI17" s="2907"/>
      <c r="AJ17" s="2907"/>
      <c r="AK17" s="2907"/>
      <c r="AL17" s="2907"/>
      <c r="AM17" s="2907"/>
      <c r="AN17" s="2907"/>
      <c r="AO17" s="3074"/>
      <c r="AP17" s="3075"/>
      <c r="AQ17" s="3075"/>
      <c r="AR17" s="3075"/>
      <c r="AS17" s="3075"/>
      <c r="AT17" s="3075"/>
      <c r="AU17" s="3075"/>
      <c r="AV17" s="3075"/>
      <c r="AW17" s="3075"/>
      <c r="AX17" s="3076"/>
    </row>
    <row r="18" spans="3:56" ht="15.75" customHeight="1">
      <c r="C18" s="2985" t="s">
        <v>514</v>
      </c>
      <c r="D18" s="2985"/>
      <c r="E18" s="2985"/>
      <c r="F18" s="2985"/>
      <c r="G18" s="2985"/>
      <c r="H18" s="2985"/>
      <c r="I18" s="2985"/>
      <c r="J18" s="2985"/>
      <c r="K18" s="2985"/>
      <c r="L18" s="2985"/>
      <c r="M18" s="2985"/>
      <c r="N18" s="2985"/>
      <c r="O18" s="2985"/>
      <c r="P18" s="2985"/>
      <c r="Q18" s="2985"/>
      <c r="R18" s="2985"/>
      <c r="S18" s="2985"/>
      <c r="T18" s="2985"/>
      <c r="U18" s="952"/>
      <c r="V18" s="952"/>
      <c r="W18" s="952"/>
      <c r="X18" s="952"/>
      <c r="Y18" s="952"/>
      <c r="Z18" s="952"/>
      <c r="AA18" s="952"/>
      <c r="AB18" s="952"/>
      <c r="AC18" s="952"/>
      <c r="AD18" s="952"/>
      <c r="AE18" s="952"/>
      <c r="AF18" s="952"/>
      <c r="AG18" s="952"/>
      <c r="AH18" s="952"/>
      <c r="AI18" s="952"/>
      <c r="AJ18" s="952"/>
      <c r="AK18" s="952"/>
      <c r="AL18" s="952"/>
      <c r="AM18" s="952"/>
      <c r="AN18" s="952"/>
      <c r="AO18" s="952"/>
      <c r="AP18" s="952"/>
      <c r="AQ18" s="952"/>
      <c r="AR18" s="952"/>
      <c r="AS18" s="952"/>
      <c r="AT18" s="952"/>
      <c r="AU18" s="952"/>
      <c r="AV18" s="952"/>
      <c r="AW18" s="370"/>
      <c r="AX18" s="370"/>
      <c r="AY18" s="370"/>
      <c r="AZ18" s="370"/>
      <c r="BA18" s="370"/>
      <c r="BB18" s="370"/>
      <c r="BC18" s="370"/>
      <c r="BD18" s="370"/>
    </row>
    <row r="19" spans="3:56" ht="13.5" customHeight="1" thickBot="1">
      <c r="C19" s="2986"/>
      <c r="D19" s="2986"/>
      <c r="E19" s="2986"/>
      <c r="F19" s="2986"/>
      <c r="G19" s="2986"/>
      <c r="H19" s="2986"/>
      <c r="I19" s="2986"/>
      <c r="J19" s="2986"/>
      <c r="K19" s="2986"/>
      <c r="L19" s="2986"/>
      <c r="M19" s="2986"/>
      <c r="N19" s="2986"/>
      <c r="O19" s="2986"/>
      <c r="P19" s="2986"/>
      <c r="Q19" s="2986"/>
      <c r="R19" s="2986"/>
      <c r="S19" s="2986"/>
      <c r="T19" s="2986"/>
      <c r="U19" s="953"/>
      <c r="V19" s="953"/>
      <c r="W19" s="953"/>
      <c r="X19" s="953"/>
      <c r="Y19" s="953"/>
      <c r="Z19" s="953"/>
      <c r="AA19" s="953"/>
      <c r="AB19" s="953"/>
      <c r="AC19" s="953"/>
      <c r="AD19" s="953"/>
      <c r="AE19" s="953"/>
      <c r="AF19" s="953"/>
      <c r="AG19" s="953"/>
      <c r="AH19" s="953"/>
      <c r="AI19" s="953"/>
      <c r="AJ19" s="953"/>
      <c r="AK19" s="953"/>
      <c r="AL19" s="953"/>
      <c r="AM19" s="953"/>
      <c r="AN19" s="953"/>
      <c r="AO19" s="953"/>
      <c r="AP19" s="953"/>
      <c r="AQ19" s="953"/>
      <c r="AR19" s="953"/>
      <c r="AS19" s="953"/>
      <c r="AT19" s="953"/>
      <c r="AU19" s="953"/>
      <c r="AV19" s="953"/>
      <c r="AW19" s="370"/>
      <c r="AX19" s="370"/>
      <c r="AY19" s="370"/>
      <c r="AZ19" s="370"/>
      <c r="BA19" s="370"/>
      <c r="BB19" s="370"/>
      <c r="BC19" s="370"/>
      <c r="BD19" s="370"/>
    </row>
    <row r="20" spans="3:56" ht="15" customHeight="1">
      <c r="C20" s="2914" t="s">
        <v>548</v>
      </c>
      <c r="D20" s="2915"/>
      <c r="E20" s="2915"/>
      <c r="F20" s="2915"/>
      <c r="G20" s="2915"/>
      <c r="H20" s="2915"/>
      <c r="I20" s="2915"/>
      <c r="J20" s="2915"/>
      <c r="K20" s="2915"/>
      <c r="L20" s="2918"/>
      <c r="M20" s="2918"/>
      <c r="N20" s="2918"/>
      <c r="O20" s="2877" t="s">
        <v>2</v>
      </c>
      <c r="P20" s="2877"/>
      <c r="Q20" s="2877"/>
      <c r="R20" s="2918"/>
      <c r="S20" s="2918"/>
      <c r="T20" s="2918"/>
      <c r="U20" s="2877" t="s">
        <v>83</v>
      </c>
      <c r="V20" s="2877"/>
      <c r="W20" s="2877"/>
      <c r="X20" s="2918"/>
      <c r="Y20" s="2918"/>
      <c r="Z20" s="2918"/>
      <c r="AA20" s="2877" t="s">
        <v>84</v>
      </c>
      <c r="AB20" s="2877"/>
      <c r="AC20" s="3002"/>
      <c r="AD20" s="2988"/>
      <c r="AE20" s="2989"/>
      <c r="AF20" s="2989"/>
      <c r="AG20" s="2989"/>
      <c r="AH20" s="2989"/>
      <c r="AI20" s="2989"/>
      <c r="AJ20" s="2989"/>
      <c r="AK20" s="2989"/>
      <c r="AL20" s="2989"/>
      <c r="AM20" s="2989"/>
      <c r="AN20" s="2989"/>
      <c r="AO20" s="2989"/>
      <c r="AP20" s="2989"/>
      <c r="AQ20" s="2989"/>
      <c r="AR20" s="2989"/>
      <c r="AS20" s="2989"/>
      <c r="AT20" s="2989"/>
      <c r="AU20" s="2989"/>
      <c r="AV20" s="2989"/>
      <c r="AW20" s="2989"/>
      <c r="AX20" s="2990"/>
    </row>
    <row r="21" spans="3:56" ht="15" customHeight="1">
      <c r="C21" s="2916"/>
      <c r="D21" s="2917"/>
      <c r="E21" s="2917"/>
      <c r="F21" s="2917"/>
      <c r="G21" s="2917"/>
      <c r="H21" s="2917"/>
      <c r="I21" s="2917"/>
      <c r="J21" s="2917"/>
      <c r="K21" s="2917"/>
      <c r="L21" s="2919"/>
      <c r="M21" s="2919"/>
      <c r="N21" s="2919"/>
      <c r="O21" s="2879"/>
      <c r="P21" s="2879"/>
      <c r="Q21" s="2879"/>
      <c r="R21" s="2919"/>
      <c r="S21" s="2919"/>
      <c r="T21" s="2919"/>
      <c r="U21" s="2879"/>
      <c r="V21" s="2879"/>
      <c r="W21" s="2879"/>
      <c r="X21" s="2919"/>
      <c r="Y21" s="2919"/>
      <c r="Z21" s="2919"/>
      <c r="AA21" s="2879"/>
      <c r="AB21" s="2879"/>
      <c r="AC21" s="3003"/>
      <c r="AD21" s="2991"/>
      <c r="AE21" s="2992"/>
      <c r="AF21" s="2992"/>
      <c r="AG21" s="2992"/>
      <c r="AH21" s="2992"/>
      <c r="AI21" s="2992"/>
      <c r="AJ21" s="2992"/>
      <c r="AK21" s="2992"/>
      <c r="AL21" s="2992"/>
      <c r="AM21" s="2992"/>
      <c r="AN21" s="2992"/>
      <c r="AO21" s="2992"/>
      <c r="AP21" s="2992"/>
      <c r="AQ21" s="2992"/>
      <c r="AR21" s="2992"/>
      <c r="AS21" s="2992"/>
      <c r="AT21" s="2992"/>
      <c r="AU21" s="2992"/>
      <c r="AV21" s="2992"/>
      <c r="AW21" s="2992"/>
      <c r="AX21" s="2993"/>
    </row>
    <row r="22" spans="3:56" ht="15" customHeight="1">
      <c r="C22" s="3004" t="s">
        <v>534</v>
      </c>
      <c r="D22" s="3005"/>
      <c r="E22" s="3005"/>
      <c r="F22" s="3005"/>
      <c r="G22" s="3005"/>
      <c r="H22" s="3005"/>
      <c r="I22" s="3005"/>
      <c r="J22" s="3005"/>
      <c r="K22" s="3005"/>
      <c r="L22" s="2908"/>
      <c r="M22" s="2908"/>
      <c r="N22" s="2908"/>
      <c r="O22" s="2910" t="s">
        <v>549</v>
      </c>
      <c r="P22" s="2910"/>
      <c r="Q22" s="2910"/>
      <c r="R22" s="2908"/>
      <c r="S22" s="2908"/>
      <c r="T22" s="2908"/>
      <c r="U22" s="2910" t="s">
        <v>547</v>
      </c>
      <c r="V22" s="2910"/>
      <c r="W22" s="2910"/>
      <c r="X22" s="2987" t="s">
        <v>616</v>
      </c>
      <c r="Y22" s="2987"/>
      <c r="Z22" s="2987"/>
      <c r="AA22" s="2987"/>
      <c r="AB22" s="2987"/>
      <c r="AC22" s="2987"/>
      <c r="AD22" s="2991"/>
      <c r="AE22" s="2992"/>
      <c r="AF22" s="2992"/>
      <c r="AG22" s="2992"/>
      <c r="AH22" s="2992"/>
      <c r="AI22" s="2992"/>
      <c r="AJ22" s="2992"/>
      <c r="AK22" s="2992"/>
      <c r="AL22" s="2992"/>
      <c r="AM22" s="2992"/>
      <c r="AN22" s="2992"/>
      <c r="AO22" s="2992"/>
      <c r="AP22" s="2992"/>
      <c r="AQ22" s="2992"/>
      <c r="AR22" s="2992"/>
      <c r="AS22" s="2992"/>
      <c r="AT22" s="2992"/>
      <c r="AU22" s="2992"/>
      <c r="AV22" s="2992"/>
      <c r="AW22" s="2992"/>
      <c r="AX22" s="2993"/>
    </row>
    <row r="23" spans="3:56" ht="15" customHeight="1" thickBot="1">
      <c r="C23" s="3006"/>
      <c r="D23" s="2967"/>
      <c r="E23" s="2967"/>
      <c r="F23" s="2967"/>
      <c r="G23" s="2967"/>
      <c r="H23" s="2967"/>
      <c r="I23" s="2967"/>
      <c r="J23" s="2967"/>
      <c r="K23" s="2967"/>
      <c r="L23" s="2909"/>
      <c r="M23" s="2909"/>
      <c r="N23" s="2909"/>
      <c r="O23" s="2911"/>
      <c r="P23" s="2911"/>
      <c r="Q23" s="2911"/>
      <c r="R23" s="2909"/>
      <c r="S23" s="2909"/>
      <c r="T23" s="2909"/>
      <c r="U23" s="2911"/>
      <c r="V23" s="2911"/>
      <c r="W23" s="2911"/>
      <c r="X23" s="2984"/>
      <c r="Y23" s="2984"/>
      <c r="Z23" s="2984"/>
      <c r="AA23" s="2984"/>
      <c r="AB23" s="2984"/>
      <c r="AC23" s="2984"/>
      <c r="AD23" s="2994"/>
      <c r="AE23" s="2995"/>
      <c r="AF23" s="2995"/>
      <c r="AG23" s="2995"/>
      <c r="AH23" s="2995"/>
      <c r="AI23" s="2995"/>
      <c r="AJ23" s="2995"/>
      <c r="AK23" s="2995"/>
      <c r="AL23" s="2995"/>
      <c r="AM23" s="2995"/>
      <c r="AN23" s="2995"/>
      <c r="AO23" s="2995"/>
      <c r="AP23" s="2995"/>
      <c r="AQ23" s="2995"/>
      <c r="AR23" s="2995"/>
      <c r="AS23" s="2995"/>
      <c r="AT23" s="2995"/>
      <c r="AU23" s="2995"/>
      <c r="AV23" s="2995"/>
      <c r="AW23" s="2995"/>
      <c r="AX23" s="2996"/>
    </row>
    <row r="24" spans="3:56" ht="30" customHeight="1" thickBot="1">
      <c r="C24" s="2997" t="s">
        <v>553</v>
      </c>
      <c r="D24" s="2998"/>
      <c r="E24" s="2998"/>
      <c r="F24" s="2998"/>
      <c r="G24" s="2998"/>
      <c r="H24" s="2998"/>
      <c r="I24" s="2998"/>
      <c r="J24" s="2998"/>
      <c r="K24" s="2998"/>
      <c r="L24" s="2998"/>
      <c r="M24" s="2998"/>
      <c r="N24" s="2998"/>
      <c r="O24" s="2998"/>
      <c r="P24" s="2998"/>
      <c r="Q24" s="2998"/>
      <c r="R24" s="2998"/>
      <c r="S24" s="2997" t="s">
        <v>511</v>
      </c>
      <c r="T24" s="2998"/>
      <c r="U24" s="2998"/>
      <c r="V24" s="2998"/>
      <c r="W24" s="2998"/>
      <c r="X24" s="2998"/>
      <c r="Y24" s="2998"/>
      <c r="Z24" s="2998"/>
      <c r="AA24" s="2998"/>
      <c r="AB24" s="2998"/>
      <c r="AC24" s="2999"/>
      <c r="AD24" s="3118" t="s">
        <v>618</v>
      </c>
      <c r="AE24" s="3119"/>
      <c r="AF24" s="3119"/>
      <c r="AG24" s="3119"/>
      <c r="AH24" s="3119"/>
      <c r="AI24" s="3119"/>
      <c r="AJ24" s="3119"/>
      <c r="AK24" s="3119"/>
      <c r="AL24" s="3119"/>
      <c r="AM24" s="3119"/>
      <c r="AN24" s="3119"/>
      <c r="AO24" s="3119"/>
      <c r="AP24" s="3119"/>
      <c r="AQ24" s="3119"/>
      <c r="AR24" s="3119"/>
      <c r="AS24" s="3119"/>
      <c r="AT24" s="3119"/>
      <c r="AU24" s="3119"/>
      <c r="AV24" s="3119"/>
      <c r="AW24" s="3119"/>
      <c r="AX24" s="3120"/>
    </row>
    <row r="25" spans="3:56" ht="39" customHeight="1">
      <c r="C25" s="2952">
        <f>③料金!M43</f>
        <v>0</v>
      </c>
      <c r="D25" s="2953"/>
      <c r="E25" s="2953"/>
      <c r="F25" s="2953"/>
      <c r="G25" s="2953"/>
      <c r="H25" s="2953"/>
      <c r="I25" s="2953"/>
      <c r="J25" s="2953"/>
      <c r="K25" s="2953"/>
      <c r="L25" s="2953"/>
      <c r="M25" s="2953"/>
      <c r="N25" s="2953"/>
      <c r="O25" s="2953"/>
      <c r="P25" s="2953"/>
      <c r="Q25" s="2953"/>
      <c r="R25" s="2953"/>
      <c r="S25" s="2974">
        <f>③料金!X27</f>
        <v>0</v>
      </c>
      <c r="T25" s="2975"/>
      <c r="U25" s="2975"/>
      <c r="V25" s="2975"/>
      <c r="W25" s="2975"/>
      <c r="X25" s="2975"/>
      <c r="Y25" s="2975"/>
      <c r="Z25" s="2975"/>
      <c r="AA25" s="2975"/>
      <c r="AB25" s="2975"/>
      <c r="AC25" s="2976"/>
      <c r="AD25" s="2937"/>
      <c r="AE25" s="2930"/>
      <c r="AF25" s="2930"/>
      <c r="AG25" s="954" t="s">
        <v>3</v>
      </c>
      <c r="AH25" s="2930"/>
      <c r="AI25" s="2930"/>
      <c r="AJ25" s="2929" t="s">
        <v>84</v>
      </c>
      <c r="AK25" s="2929"/>
      <c r="AL25" s="954" t="s">
        <v>551</v>
      </c>
      <c r="AM25" s="3124"/>
      <c r="AN25" s="3124"/>
      <c r="AO25" s="3124"/>
      <c r="AP25" s="2929" t="s">
        <v>19</v>
      </c>
      <c r="AQ25" s="2929"/>
      <c r="AR25" s="2929"/>
      <c r="AS25" s="2930"/>
      <c r="AT25" s="2930"/>
      <c r="AU25" s="2930"/>
      <c r="AV25" s="2929" t="s">
        <v>547</v>
      </c>
      <c r="AW25" s="2929"/>
      <c r="AX25" s="955" t="s">
        <v>552</v>
      </c>
    </row>
    <row r="26" spans="3:56" ht="39" customHeight="1">
      <c r="C26" s="2958">
        <f>③料金!M44</f>
        <v>0</v>
      </c>
      <c r="D26" s="2959"/>
      <c r="E26" s="2959"/>
      <c r="F26" s="2959"/>
      <c r="G26" s="2959"/>
      <c r="H26" s="2959"/>
      <c r="I26" s="2959"/>
      <c r="J26" s="2959"/>
      <c r="K26" s="2959"/>
      <c r="L26" s="2959"/>
      <c r="M26" s="2959"/>
      <c r="N26" s="2959"/>
      <c r="O26" s="2959"/>
      <c r="P26" s="2959"/>
      <c r="Q26" s="2959"/>
      <c r="R26" s="2960"/>
      <c r="S26" s="3121">
        <f>③料金!X28</f>
        <v>0</v>
      </c>
      <c r="T26" s="3122"/>
      <c r="U26" s="3122"/>
      <c r="V26" s="3122"/>
      <c r="W26" s="3122"/>
      <c r="X26" s="3122"/>
      <c r="Y26" s="3122"/>
      <c r="Z26" s="3122"/>
      <c r="AA26" s="3122"/>
      <c r="AB26" s="3122"/>
      <c r="AC26" s="3123"/>
      <c r="AD26" s="2884"/>
      <c r="AE26" s="2885"/>
      <c r="AF26" s="2885"/>
      <c r="AG26" s="956" t="s">
        <v>3</v>
      </c>
      <c r="AH26" s="2885"/>
      <c r="AI26" s="2885"/>
      <c r="AJ26" s="2968" t="s">
        <v>84</v>
      </c>
      <c r="AK26" s="2968"/>
      <c r="AL26" s="956" t="s">
        <v>551</v>
      </c>
      <c r="AM26" s="3054"/>
      <c r="AN26" s="3054"/>
      <c r="AO26" s="3054"/>
      <c r="AP26" s="2968" t="s">
        <v>19</v>
      </c>
      <c r="AQ26" s="2968"/>
      <c r="AR26" s="2968"/>
      <c r="AS26" s="2885"/>
      <c r="AT26" s="2885"/>
      <c r="AU26" s="2885"/>
      <c r="AV26" s="2968" t="s">
        <v>547</v>
      </c>
      <c r="AW26" s="2968"/>
      <c r="AX26" s="957" t="s">
        <v>552</v>
      </c>
    </row>
    <row r="27" spans="3:56" ht="39" customHeight="1" thickBot="1">
      <c r="C27" s="3000">
        <f>③料金!M45</f>
        <v>0</v>
      </c>
      <c r="D27" s="3001"/>
      <c r="E27" s="3001"/>
      <c r="F27" s="3001"/>
      <c r="G27" s="3001"/>
      <c r="H27" s="3001"/>
      <c r="I27" s="3001"/>
      <c r="J27" s="3001"/>
      <c r="K27" s="3001"/>
      <c r="L27" s="3001"/>
      <c r="M27" s="3001"/>
      <c r="N27" s="3001"/>
      <c r="O27" s="3001"/>
      <c r="P27" s="3001"/>
      <c r="Q27" s="3001"/>
      <c r="R27" s="3001"/>
      <c r="S27" s="3009">
        <f>③料金!X29</f>
        <v>0</v>
      </c>
      <c r="T27" s="3010"/>
      <c r="U27" s="3010"/>
      <c r="V27" s="3010"/>
      <c r="W27" s="3010"/>
      <c r="X27" s="3010"/>
      <c r="Y27" s="3010"/>
      <c r="Z27" s="3010"/>
      <c r="AA27" s="3010"/>
      <c r="AB27" s="3010"/>
      <c r="AC27" s="3011"/>
      <c r="AD27" s="2884"/>
      <c r="AE27" s="2885"/>
      <c r="AF27" s="2885"/>
      <c r="AG27" s="956" t="s">
        <v>3</v>
      </c>
      <c r="AH27" s="2885"/>
      <c r="AI27" s="2885"/>
      <c r="AJ27" s="2968" t="s">
        <v>84</v>
      </c>
      <c r="AK27" s="2968"/>
      <c r="AL27" s="956" t="s">
        <v>551</v>
      </c>
      <c r="AM27" s="3054"/>
      <c r="AN27" s="3054"/>
      <c r="AO27" s="3054"/>
      <c r="AP27" s="2968" t="s">
        <v>19</v>
      </c>
      <c r="AQ27" s="2968"/>
      <c r="AR27" s="2968"/>
      <c r="AS27" s="2885"/>
      <c r="AT27" s="2885"/>
      <c r="AU27" s="2885"/>
      <c r="AV27" s="2968" t="s">
        <v>547</v>
      </c>
      <c r="AW27" s="2968"/>
      <c r="AX27" s="957" t="s">
        <v>552</v>
      </c>
      <c r="AZ27" s="317">
        <f>S25+S26+S27</f>
        <v>0</v>
      </c>
    </row>
    <row r="28" spans="3:56" ht="15.75" customHeight="1">
      <c r="C28" s="2887" t="s">
        <v>540</v>
      </c>
      <c r="D28" s="2888"/>
      <c r="E28" s="2888"/>
      <c r="F28" s="2893" t="s">
        <v>605</v>
      </c>
      <c r="G28" s="2894"/>
      <c r="H28" s="2894"/>
      <c r="I28" s="2894"/>
      <c r="J28" s="2894"/>
      <c r="K28" s="2894"/>
      <c r="L28" s="2894"/>
      <c r="M28" s="2894"/>
      <c r="N28" s="2894"/>
      <c r="O28" s="2894"/>
      <c r="P28" s="2894"/>
      <c r="Q28" s="2894"/>
      <c r="R28" s="2894"/>
      <c r="S28" s="2894"/>
      <c r="T28" s="2894"/>
      <c r="U28" s="2894"/>
      <c r="V28" s="2894"/>
      <c r="W28" s="2894"/>
      <c r="X28" s="2894"/>
      <c r="Y28" s="2894"/>
      <c r="Z28" s="2894"/>
      <c r="AA28" s="2894"/>
      <c r="AB28" s="2894"/>
      <c r="AC28" s="2895"/>
      <c r="AD28" s="2902" t="s">
        <v>608</v>
      </c>
      <c r="AE28" s="2903"/>
      <c r="AF28" s="2903"/>
      <c r="AG28" s="2903"/>
      <c r="AH28" s="2903"/>
      <c r="AI28" s="2903"/>
      <c r="AJ28" s="2903"/>
      <c r="AK28" s="2903"/>
      <c r="AL28" s="2903"/>
      <c r="AM28" s="2903"/>
      <c r="AN28" s="2903"/>
      <c r="AO28" s="2920"/>
      <c r="AP28" s="2921"/>
      <c r="AQ28" s="2921"/>
      <c r="AR28" s="2921"/>
      <c r="AS28" s="2921"/>
      <c r="AT28" s="2921"/>
      <c r="AU28" s="2921"/>
      <c r="AV28" s="2921"/>
      <c r="AW28" s="2921"/>
      <c r="AX28" s="2922"/>
    </row>
    <row r="29" spans="3:56" ht="15.75" customHeight="1">
      <c r="C29" s="2889"/>
      <c r="D29" s="2890"/>
      <c r="E29" s="2890"/>
      <c r="F29" s="2896"/>
      <c r="G29" s="2897"/>
      <c r="H29" s="2897"/>
      <c r="I29" s="2897"/>
      <c r="J29" s="2897"/>
      <c r="K29" s="2897"/>
      <c r="L29" s="2897"/>
      <c r="M29" s="2897"/>
      <c r="N29" s="2897"/>
      <c r="O29" s="2897"/>
      <c r="P29" s="2897"/>
      <c r="Q29" s="2897"/>
      <c r="R29" s="2897"/>
      <c r="S29" s="2897"/>
      <c r="T29" s="2897"/>
      <c r="U29" s="2897"/>
      <c r="V29" s="2897"/>
      <c r="W29" s="2897"/>
      <c r="X29" s="2897"/>
      <c r="Y29" s="2897"/>
      <c r="Z29" s="2897"/>
      <c r="AA29" s="2897"/>
      <c r="AB29" s="2897"/>
      <c r="AC29" s="2898"/>
      <c r="AD29" s="2904"/>
      <c r="AE29" s="2905"/>
      <c r="AF29" s="2905"/>
      <c r="AG29" s="2905"/>
      <c r="AH29" s="2905"/>
      <c r="AI29" s="2905"/>
      <c r="AJ29" s="2905"/>
      <c r="AK29" s="2905"/>
      <c r="AL29" s="2905"/>
      <c r="AM29" s="2905"/>
      <c r="AN29" s="2905"/>
      <c r="AO29" s="2923"/>
      <c r="AP29" s="2924"/>
      <c r="AQ29" s="2924"/>
      <c r="AR29" s="2924"/>
      <c r="AS29" s="2924"/>
      <c r="AT29" s="2924"/>
      <c r="AU29" s="2924"/>
      <c r="AV29" s="2924"/>
      <c r="AW29" s="2924"/>
      <c r="AX29" s="2925"/>
    </row>
    <row r="30" spans="3:56" ht="32.700000000000003" customHeight="1" thickBot="1">
      <c r="C30" s="2891"/>
      <c r="D30" s="2892"/>
      <c r="E30" s="2892"/>
      <c r="F30" s="2899"/>
      <c r="G30" s="2900"/>
      <c r="H30" s="2900"/>
      <c r="I30" s="2900"/>
      <c r="J30" s="2900"/>
      <c r="K30" s="2900"/>
      <c r="L30" s="2900"/>
      <c r="M30" s="2900"/>
      <c r="N30" s="2900"/>
      <c r="O30" s="2900"/>
      <c r="P30" s="2900"/>
      <c r="Q30" s="2900"/>
      <c r="R30" s="2900"/>
      <c r="S30" s="2900"/>
      <c r="T30" s="2900"/>
      <c r="U30" s="2900"/>
      <c r="V30" s="2900"/>
      <c r="W30" s="2900"/>
      <c r="X30" s="2900"/>
      <c r="Y30" s="2900"/>
      <c r="Z30" s="2900"/>
      <c r="AA30" s="2900"/>
      <c r="AB30" s="2900"/>
      <c r="AC30" s="2901"/>
      <c r="AD30" s="2906"/>
      <c r="AE30" s="2907"/>
      <c r="AF30" s="2907"/>
      <c r="AG30" s="2907"/>
      <c r="AH30" s="2907"/>
      <c r="AI30" s="2907"/>
      <c r="AJ30" s="2907"/>
      <c r="AK30" s="2907"/>
      <c r="AL30" s="2907"/>
      <c r="AM30" s="2907"/>
      <c r="AN30" s="2907"/>
      <c r="AO30" s="2926"/>
      <c r="AP30" s="2927"/>
      <c r="AQ30" s="2927"/>
      <c r="AR30" s="2927"/>
      <c r="AS30" s="2927"/>
      <c r="AT30" s="2927"/>
      <c r="AU30" s="2927"/>
      <c r="AV30" s="2927"/>
      <c r="AW30" s="2927"/>
      <c r="AX30" s="2928"/>
    </row>
    <row r="31" spans="3:56" ht="30" customHeight="1" thickBot="1">
      <c r="C31" s="2886" t="s">
        <v>512</v>
      </c>
      <c r="D31" s="2886"/>
      <c r="E31" s="2886"/>
      <c r="F31" s="2886"/>
      <c r="G31" s="2886"/>
      <c r="H31" s="2886"/>
      <c r="I31" s="2886"/>
      <c r="J31" s="2886"/>
      <c r="K31" s="2886"/>
      <c r="L31" s="2886"/>
      <c r="M31" s="2886"/>
      <c r="N31" s="2886"/>
      <c r="O31" s="370"/>
      <c r="P31" s="370"/>
      <c r="Q31" s="370"/>
      <c r="R31" s="370"/>
      <c r="S31" s="370"/>
      <c r="T31" s="370"/>
      <c r="U31" s="370"/>
      <c r="V31" s="370"/>
      <c r="W31" s="370"/>
      <c r="X31" s="370"/>
      <c r="Y31" s="370"/>
      <c r="Z31" s="370"/>
      <c r="AA31" s="370"/>
      <c r="AB31" s="370"/>
      <c r="AC31" s="370"/>
      <c r="AD31" s="370"/>
      <c r="AE31" s="370"/>
      <c r="AF31" s="370"/>
      <c r="AG31" s="370"/>
      <c r="AH31" s="370"/>
      <c r="AI31" s="370"/>
      <c r="AJ31" s="370"/>
      <c r="AK31" s="370"/>
      <c r="AL31" s="370"/>
      <c r="AM31" s="370"/>
      <c r="AN31" s="370"/>
      <c r="AO31" s="370"/>
      <c r="AP31" s="370"/>
      <c r="AQ31" s="370"/>
      <c r="AR31" s="370"/>
      <c r="AS31" s="370"/>
      <c r="AT31" s="370"/>
      <c r="AU31" s="370"/>
      <c r="AV31" s="370"/>
      <c r="AW31" s="370"/>
      <c r="AX31" s="370"/>
      <c r="AY31" s="370"/>
      <c r="AZ31" s="370"/>
      <c r="BA31" s="370"/>
      <c r="BB31" s="370"/>
      <c r="BC31" s="370"/>
      <c r="BD31" s="370"/>
    </row>
    <row r="32" spans="3:56" ht="15" customHeight="1">
      <c r="C32" s="2914" t="s">
        <v>548</v>
      </c>
      <c r="D32" s="2915"/>
      <c r="E32" s="2915"/>
      <c r="F32" s="2915"/>
      <c r="G32" s="2915"/>
      <c r="H32" s="2915"/>
      <c r="I32" s="2915"/>
      <c r="J32" s="2915"/>
      <c r="K32" s="2915"/>
      <c r="L32" s="2918"/>
      <c r="M32" s="2918"/>
      <c r="N32" s="2918"/>
      <c r="O32" s="2877" t="s">
        <v>2</v>
      </c>
      <c r="P32" s="2877"/>
      <c r="Q32" s="2877"/>
      <c r="R32" s="2918"/>
      <c r="S32" s="2918"/>
      <c r="T32" s="2918"/>
      <c r="U32" s="2877" t="s">
        <v>83</v>
      </c>
      <c r="V32" s="2877"/>
      <c r="W32" s="2877"/>
      <c r="X32" s="2918"/>
      <c r="Y32" s="2918"/>
      <c r="Z32" s="2918"/>
      <c r="AA32" s="2877" t="s">
        <v>84</v>
      </c>
      <c r="AB32" s="2877"/>
      <c r="AC32" s="2878"/>
      <c r="AD32" s="2931" t="s">
        <v>758</v>
      </c>
      <c r="AE32" s="2932"/>
      <c r="AF32" s="2932"/>
      <c r="AG32" s="2932"/>
      <c r="AH32" s="2932"/>
      <c r="AI32" s="2932"/>
      <c r="AJ32" s="2932"/>
      <c r="AK32" s="2932"/>
      <c r="AL32" s="2932"/>
      <c r="AM32" s="2932"/>
      <c r="AN32" s="2932"/>
      <c r="AO32" s="2932"/>
      <c r="AP32" s="2932"/>
      <c r="AQ32" s="2932"/>
      <c r="AR32" s="2932"/>
      <c r="AS32" s="2932"/>
      <c r="AT32" s="2932"/>
      <c r="AU32" s="2932"/>
      <c r="AV32" s="2932"/>
      <c r="AW32" s="2932"/>
      <c r="AX32" s="2933"/>
    </row>
    <row r="33" spans="3:89" ht="15" customHeight="1">
      <c r="C33" s="2916"/>
      <c r="D33" s="2917"/>
      <c r="E33" s="2917"/>
      <c r="F33" s="2917"/>
      <c r="G33" s="2917"/>
      <c r="H33" s="2917"/>
      <c r="I33" s="2917"/>
      <c r="J33" s="2917"/>
      <c r="K33" s="2917"/>
      <c r="L33" s="2919"/>
      <c r="M33" s="2919"/>
      <c r="N33" s="2919"/>
      <c r="O33" s="2879"/>
      <c r="P33" s="2879"/>
      <c r="Q33" s="2879"/>
      <c r="R33" s="2919"/>
      <c r="S33" s="2919"/>
      <c r="T33" s="2919"/>
      <c r="U33" s="2879"/>
      <c r="V33" s="2879"/>
      <c r="W33" s="2879"/>
      <c r="X33" s="2919"/>
      <c r="Y33" s="2919"/>
      <c r="Z33" s="2919"/>
      <c r="AA33" s="2879"/>
      <c r="AB33" s="2879"/>
      <c r="AC33" s="2880"/>
      <c r="AD33" s="2934"/>
      <c r="AE33" s="2935"/>
      <c r="AF33" s="2935"/>
      <c r="AG33" s="2935"/>
      <c r="AH33" s="2935"/>
      <c r="AI33" s="2935"/>
      <c r="AJ33" s="2935"/>
      <c r="AK33" s="2935"/>
      <c r="AL33" s="2935"/>
      <c r="AM33" s="2935"/>
      <c r="AN33" s="2935"/>
      <c r="AO33" s="2935"/>
      <c r="AP33" s="2935"/>
      <c r="AQ33" s="2935"/>
      <c r="AR33" s="2935"/>
      <c r="AS33" s="2935"/>
      <c r="AT33" s="2935"/>
      <c r="AU33" s="2935"/>
      <c r="AV33" s="2935"/>
      <c r="AW33" s="2935"/>
      <c r="AX33" s="2936"/>
    </row>
    <row r="34" spans="3:89" ht="15" customHeight="1">
      <c r="C34" s="2961" t="s">
        <v>534</v>
      </c>
      <c r="D34" s="2962"/>
      <c r="E34" s="2962"/>
      <c r="F34" s="2962"/>
      <c r="G34" s="2962"/>
      <c r="H34" s="2962"/>
      <c r="I34" s="2962"/>
      <c r="J34" s="2962"/>
      <c r="K34" s="2962"/>
      <c r="L34" s="2908"/>
      <c r="M34" s="2908"/>
      <c r="N34" s="2908"/>
      <c r="O34" s="2910" t="s">
        <v>19</v>
      </c>
      <c r="P34" s="2910"/>
      <c r="Q34" s="2910"/>
      <c r="R34" s="2908"/>
      <c r="S34" s="2908"/>
      <c r="T34" s="2908"/>
      <c r="U34" s="2912" t="s">
        <v>20</v>
      </c>
      <c r="V34" s="2912"/>
      <c r="W34" s="2912"/>
      <c r="X34" s="2987" t="s">
        <v>616</v>
      </c>
      <c r="Y34" s="2987"/>
      <c r="Z34" s="2987"/>
      <c r="AA34" s="2987"/>
      <c r="AB34" s="2987"/>
      <c r="AC34" s="2987"/>
      <c r="AD34" s="2941" t="s">
        <v>732</v>
      </c>
      <c r="AE34" s="2942"/>
      <c r="AF34" s="2942"/>
      <c r="AG34" s="2942"/>
      <c r="AH34" s="2942"/>
      <c r="AI34" s="2942"/>
      <c r="AJ34" s="2942"/>
      <c r="AK34" s="2942"/>
      <c r="AL34" s="2942"/>
      <c r="AM34" s="2942"/>
      <c r="AN34" s="2943"/>
      <c r="AO34" s="3059" t="s">
        <v>723</v>
      </c>
      <c r="AP34" s="3060"/>
      <c r="AQ34" s="3060"/>
      <c r="AR34" s="3060"/>
      <c r="AS34" s="3060"/>
      <c r="AT34" s="3060"/>
      <c r="AU34" s="3060"/>
      <c r="AV34" s="3060"/>
      <c r="AW34" s="3060"/>
      <c r="AX34" s="3061"/>
    </row>
    <row r="35" spans="3:89" ht="15" customHeight="1" thickBot="1">
      <c r="C35" s="2963"/>
      <c r="D35" s="2964"/>
      <c r="E35" s="2964"/>
      <c r="F35" s="2964"/>
      <c r="G35" s="2964"/>
      <c r="H35" s="2964"/>
      <c r="I35" s="2964"/>
      <c r="J35" s="2964"/>
      <c r="K35" s="2964"/>
      <c r="L35" s="2909"/>
      <c r="M35" s="2909"/>
      <c r="N35" s="2909"/>
      <c r="O35" s="2911"/>
      <c r="P35" s="2911"/>
      <c r="Q35" s="2911"/>
      <c r="R35" s="2909"/>
      <c r="S35" s="2909"/>
      <c r="T35" s="2909"/>
      <c r="U35" s="2913"/>
      <c r="V35" s="2913"/>
      <c r="W35" s="2913"/>
      <c r="X35" s="2984"/>
      <c r="Y35" s="2984"/>
      <c r="Z35" s="2984"/>
      <c r="AA35" s="2984"/>
      <c r="AB35" s="2984"/>
      <c r="AC35" s="2984"/>
      <c r="AD35" s="2941"/>
      <c r="AE35" s="2942"/>
      <c r="AF35" s="2942"/>
      <c r="AG35" s="2942"/>
      <c r="AH35" s="2942"/>
      <c r="AI35" s="2942"/>
      <c r="AJ35" s="2942"/>
      <c r="AK35" s="2942"/>
      <c r="AL35" s="2942"/>
      <c r="AM35" s="2942"/>
      <c r="AN35" s="2943"/>
      <c r="AO35" s="3062"/>
      <c r="AP35" s="3063"/>
      <c r="AQ35" s="3063"/>
      <c r="AR35" s="3063"/>
      <c r="AS35" s="3063"/>
      <c r="AT35" s="3063"/>
      <c r="AU35" s="3063"/>
      <c r="AV35" s="3063"/>
      <c r="AW35" s="3063"/>
      <c r="AX35" s="3064"/>
    </row>
    <row r="36" spans="3:89" ht="44.25" customHeight="1" thickBot="1">
      <c r="C36" s="2947" t="s">
        <v>609</v>
      </c>
      <c r="D36" s="2948"/>
      <c r="E36" s="2948"/>
      <c r="F36" s="2948"/>
      <c r="G36" s="2948"/>
      <c r="H36" s="2948"/>
      <c r="I36" s="2948"/>
      <c r="J36" s="2948"/>
      <c r="K36" s="2948"/>
      <c r="L36" s="2948"/>
      <c r="M36" s="2948"/>
      <c r="N36" s="2948"/>
      <c r="O36" s="2948"/>
      <c r="P36" s="2948"/>
      <c r="Q36" s="2948"/>
      <c r="R36" s="2948"/>
      <c r="S36" s="2948"/>
      <c r="T36" s="2948"/>
      <c r="U36" s="2948"/>
      <c r="V36" s="2948"/>
      <c r="W36" s="2948"/>
      <c r="X36" s="2948"/>
      <c r="Y36" s="2948"/>
      <c r="Z36" s="2948"/>
      <c r="AA36" s="2948"/>
      <c r="AB36" s="2948"/>
      <c r="AC36" s="2948"/>
      <c r="AD36" s="2944"/>
      <c r="AE36" s="2945"/>
      <c r="AF36" s="2945"/>
      <c r="AG36" s="2945"/>
      <c r="AH36" s="2945"/>
      <c r="AI36" s="2945"/>
      <c r="AJ36" s="2945"/>
      <c r="AK36" s="2945"/>
      <c r="AL36" s="2945"/>
      <c r="AM36" s="2945"/>
      <c r="AN36" s="2946"/>
      <c r="AO36" s="3065"/>
      <c r="AP36" s="3066"/>
      <c r="AQ36" s="3066"/>
      <c r="AR36" s="3066"/>
      <c r="AS36" s="3066"/>
      <c r="AT36" s="3066"/>
      <c r="AU36" s="3066"/>
      <c r="AV36" s="2907" t="s">
        <v>517</v>
      </c>
      <c r="AW36" s="2907"/>
      <c r="AX36" s="3067"/>
    </row>
    <row r="37" spans="3:89" ht="30" customHeight="1" thickBot="1">
      <c r="C37" s="2997" t="s">
        <v>513</v>
      </c>
      <c r="D37" s="2998"/>
      <c r="E37" s="2998"/>
      <c r="F37" s="2998"/>
      <c r="G37" s="2998"/>
      <c r="H37" s="2998"/>
      <c r="I37" s="2998"/>
      <c r="J37" s="2998"/>
      <c r="K37" s="2998"/>
      <c r="L37" s="2998"/>
      <c r="M37" s="2998"/>
      <c r="N37" s="2998"/>
      <c r="O37" s="2998"/>
      <c r="P37" s="2998"/>
      <c r="Q37" s="2998"/>
      <c r="R37" s="2998"/>
      <c r="S37" s="2997" t="s">
        <v>511</v>
      </c>
      <c r="T37" s="2998"/>
      <c r="U37" s="2998"/>
      <c r="V37" s="2998"/>
      <c r="W37" s="2998"/>
      <c r="X37" s="2998"/>
      <c r="Y37" s="2998"/>
      <c r="Z37" s="2998"/>
      <c r="AA37" s="2998"/>
      <c r="AB37" s="2998"/>
      <c r="AC37" s="2999"/>
      <c r="AD37" s="2949" t="s">
        <v>615</v>
      </c>
      <c r="AE37" s="2950"/>
      <c r="AF37" s="2950"/>
      <c r="AG37" s="2950"/>
      <c r="AH37" s="2950"/>
      <c r="AI37" s="2950"/>
      <c r="AJ37" s="2950"/>
      <c r="AK37" s="2950"/>
      <c r="AL37" s="2950"/>
      <c r="AM37" s="2950"/>
      <c r="AN37" s="2950"/>
      <c r="AO37" s="2950"/>
      <c r="AP37" s="2950"/>
      <c r="AQ37" s="2950"/>
      <c r="AR37" s="2950"/>
      <c r="AS37" s="2950"/>
      <c r="AT37" s="2950"/>
      <c r="AU37" s="2950"/>
      <c r="AV37" s="2950"/>
      <c r="AW37" s="2950"/>
      <c r="AX37" s="2951"/>
    </row>
    <row r="38" spans="3:89" ht="36.75" customHeight="1">
      <c r="C38" s="2952">
        <f>③料金!M47</f>
        <v>0</v>
      </c>
      <c r="D38" s="2953"/>
      <c r="E38" s="2953"/>
      <c r="F38" s="2953"/>
      <c r="G38" s="2953"/>
      <c r="H38" s="2953"/>
      <c r="I38" s="2953"/>
      <c r="J38" s="2953"/>
      <c r="K38" s="2953"/>
      <c r="L38" s="2953"/>
      <c r="M38" s="2953"/>
      <c r="N38" s="2953"/>
      <c r="O38" s="2953"/>
      <c r="P38" s="2953"/>
      <c r="Q38" s="2953"/>
      <c r="R38" s="2954"/>
      <c r="S38" s="2955">
        <f>③料金!X31</f>
        <v>0</v>
      </c>
      <c r="T38" s="2956"/>
      <c r="U38" s="2956"/>
      <c r="V38" s="2956"/>
      <c r="W38" s="2956"/>
      <c r="X38" s="2956"/>
      <c r="Y38" s="2956"/>
      <c r="Z38" s="2956"/>
      <c r="AA38" s="2956"/>
      <c r="AB38" s="2956"/>
      <c r="AC38" s="2957"/>
      <c r="AD38" s="2937"/>
      <c r="AE38" s="2930"/>
      <c r="AF38" s="2930"/>
      <c r="AG38" s="2929" t="s">
        <v>535</v>
      </c>
      <c r="AH38" s="2929"/>
      <c r="AI38" s="2930"/>
      <c r="AJ38" s="2930"/>
      <c r="AK38" s="2929" t="s">
        <v>84</v>
      </c>
      <c r="AL38" s="2929"/>
      <c r="AM38" s="954" t="s">
        <v>304</v>
      </c>
      <c r="AN38" s="2930"/>
      <c r="AO38" s="2930"/>
      <c r="AP38" s="2929" t="s">
        <v>19</v>
      </c>
      <c r="AQ38" s="2929"/>
      <c r="AR38" s="2929"/>
      <c r="AS38" s="2930"/>
      <c r="AT38" s="2930"/>
      <c r="AU38" s="2930"/>
      <c r="AV38" s="2929" t="s">
        <v>547</v>
      </c>
      <c r="AW38" s="2929"/>
      <c r="AX38" s="955" t="s">
        <v>552</v>
      </c>
    </row>
    <row r="39" spans="3:89" ht="36.75" customHeight="1">
      <c r="C39" s="2980">
        <f>③料金!M48</f>
        <v>0</v>
      </c>
      <c r="D39" s="2981"/>
      <c r="E39" s="2981"/>
      <c r="F39" s="2981"/>
      <c r="G39" s="2981"/>
      <c r="H39" s="2981"/>
      <c r="I39" s="2981"/>
      <c r="J39" s="2981"/>
      <c r="K39" s="2981"/>
      <c r="L39" s="2981"/>
      <c r="M39" s="2981"/>
      <c r="N39" s="2981"/>
      <c r="O39" s="2981"/>
      <c r="P39" s="2981"/>
      <c r="Q39" s="2981"/>
      <c r="R39" s="2982"/>
      <c r="S39" s="2938">
        <f>③料金!X32</f>
        <v>0</v>
      </c>
      <c r="T39" s="2939"/>
      <c r="U39" s="2939"/>
      <c r="V39" s="2939"/>
      <c r="W39" s="2939"/>
      <c r="X39" s="2939"/>
      <c r="Y39" s="2939"/>
      <c r="Z39" s="2939"/>
      <c r="AA39" s="2939"/>
      <c r="AB39" s="2939"/>
      <c r="AC39" s="2940"/>
      <c r="AD39" s="2884"/>
      <c r="AE39" s="2885"/>
      <c r="AF39" s="2885"/>
      <c r="AG39" s="2968" t="s">
        <v>535</v>
      </c>
      <c r="AH39" s="2968"/>
      <c r="AI39" s="2885"/>
      <c r="AJ39" s="2885"/>
      <c r="AK39" s="2968" t="s">
        <v>84</v>
      </c>
      <c r="AL39" s="2968"/>
      <c r="AM39" s="956" t="s">
        <v>304</v>
      </c>
      <c r="AN39" s="2885"/>
      <c r="AO39" s="2885"/>
      <c r="AP39" s="2968" t="s">
        <v>19</v>
      </c>
      <c r="AQ39" s="2968"/>
      <c r="AR39" s="2968"/>
      <c r="AS39" s="2885"/>
      <c r="AT39" s="2885"/>
      <c r="AU39" s="2885"/>
      <c r="AV39" s="2968" t="s">
        <v>547</v>
      </c>
      <c r="AW39" s="2968"/>
      <c r="AX39" s="957" t="s">
        <v>552</v>
      </c>
      <c r="BQ39" s="320"/>
      <c r="BR39" s="320"/>
      <c r="BS39" s="320"/>
      <c r="BT39" s="320"/>
      <c r="BU39" s="320"/>
      <c r="BV39" s="320"/>
      <c r="BW39" s="320"/>
      <c r="BX39" s="320"/>
      <c r="BY39" s="320"/>
      <c r="BZ39" s="320"/>
      <c r="CA39" s="320"/>
      <c r="CB39" s="320"/>
      <c r="CC39" s="320"/>
      <c r="CD39" s="320"/>
      <c r="CE39" s="320"/>
      <c r="CF39" s="320"/>
      <c r="CG39" s="320"/>
      <c r="CH39" s="320"/>
      <c r="CI39" s="320"/>
      <c r="CJ39" s="320"/>
      <c r="CK39" s="320"/>
    </row>
    <row r="40" spans="3:89" ht="36.75" customHeight="1">
      <c r="C40" s="2958">
        <f>③料金!M49</f>
        <v>0</v>
      </c>
      <c r="D40" s="2959"/>
      <c r="E40" s="2959"/>
      <c r="F40" s="2959"/>
      <c r="G40" s="2959"/>
      <c r="H40" s="2959"/>
      <c r="I40" s="2959"/>
      <c r="J40" s="2959"/>
      <c r="K40" s="2959"/>
      <c r="L40" s="2959"/>
      <c r="M40" s="2959"/>
      <c r="N40" s="2959"/>
      <c r="O40" s="2959"/>
      <c r="P40" s="2959"/>
      <c r="Q40" s="2959"/>
      <c r="R40" s="2960"/>
      <c r="S40" s="2938">
        <f>③料金!X33</f>
        <v>0</v>
      </c>
      <c r="T40" s="2939"/>
      <c r="U40" s="2939"/>
      <c r="V40" s="2939"/>
      <c r="W40" s="2939"/>
      <c r="X40" s="2939"/>
      <c r="Y40" s="2939"/>
      <c r="Z40" s="2939"/>
      <c r="AA40" s="2939"/>
      <c r="AB40" s="2939"/>
      <c r="AC40" s="2940"/>
      <c r="AD40" s="2884"/>
      <c r="AE40" s="2885"/>
      <c r="AF40" s="2885"/>
      <c r="AG40" s="2968" t="s">
        <v>535</v>
      </c>
      <c r="AH40" s="2968"/>
      <c r="AI40" s="2885"/>
      <c r="AJ40" s="2885"/>
      <c r="AK40" s="2968" t="s">
        <v>617</v>
      </c>
      <c r="AL40" s="2968"/>
      <c r="AM40" s="956" t="s">
        <v>304</v>
      </c>
      <c r="AN40" s="2885"/>
      <c r="AO40" s="2885"/>
      <c r="AP40" s="2968" t="s">
        <v>19</v>
      </c>
      <c r="AQ40" s="2968"/>
      <c r="AR40" s="2968"/>
      <c r="AS40" s="2885"/>
      <c r="AT40" s="2885"/>
      <c r="AU40" s="2885"/>
      <c r="AV40" s="2968" t="s">
        <v>547</v>
      </c>
      <c r="AW40" s="2968"/>
      <c r="AX40" s="957" t="s">
        <v>552</v>
      </c>
      <c r="BQ40" s="320"/>
      <c r="BR40" s="320"/>
      <c r="BS40" s="320"/>
      <c r="BT40" s="320"/>
      <c r="BU40" s="320"/>
      <c r="BV40" s="320"/>
      <c r="BW40" s="320"/>
      <c r="BX40" s="320"/>
      <c r="BY40" s="320"/>
      <c r="BZ40" s="320"/>
      <c r="CA40" s="320"/>
    </row>
    <row r="41" spans="3:89" ht="36.75" customHeight="1">
      <c r="C41" s="2958">
        <f>③料金!M50</f>
        <v>0</v>
      </c>
      <c r="D41" s="2959"/>
      <c r="E41" s="2959"/>
      <c r="F41" s="2959"/>
      <c r="G41" s="2959"/>
      <c r="H41" s="2959"/>
      <c r="I41" s="2959"/>
      <c r="J41" s="2959"/>
      <c r="K41" s="2959"/>
      <c r="L41" s="2959"/>
      <c r="M41" s="2959"/>
      <c r="N41" s="2959"/>
      <c r="O41" s="2959"/>
      <c r="P41" s="2959"/>
      <c r="Q41" s="2959"/>
      <c r="R41" s="2960"/>
      <c r="S41" s="2938">
        <f>③料金!X34</f>
        <v>0</v>
      </c>
      <c r="T41" s="2939"/>
      <c r="U41" s="2939"/>
      <c r="V41" s="2939"/>
      <c r="W41" s="2939"/>
      <c r="X41" s="2939"/>
      <c r="Y41" s="2939"/>
      <c r="Z41" s="2939"/>
      <c r="AA41" s="2939"/>
      <c r="AB41" s="2939"/>
      <c r="AC41" s="2940"/>
      <c r="AD41" s="2884"/>
      <c r="AE41" s="2885"/>
      <c r="AF41" s="2885"/>
      <c r="AG41" s="2968" t="s">
        <v>535</v>
      </c>
      <c r="AH41" s="2968"/>
      <c r="AI41" s="2885"/>
      <c r="AJ41" s="2885"/>
      <c r="AK41" s="2968" t="s">
        <v>617</v>
      </c>
      <c r="AL41" s="2968"/>
      <c r="AM41" s="956" t="s">
        <v>304</v>
      </c>
      <c r="AN41" s="2885"/>
      <c r="AO41" s="2885"/>
      <c r="AP41" s="2968" t="s">
        <v>19</v>
      </c>
      <c r="AQ41" s="2968"/>
      <c r="AR41" s="2968"/>
      <c r="AS41" s="2885"/>
      <c r="AT41" s="2885"/>
      <c r="AU41" s="2885"/>
      <c r="AV41" s="2968" t="s">
        <v>547</v>
      </c>
      <c r="AW41" s="2968"/>
      <c r="AX41" s="957" t="s">
        <v>552</v>
      </c>
      <c r="BQ41" s="320"/>
      <c r="BR41" s="320"/>
      <c r="BS41" s="320"/>
      <c r="BT41" s="320"/>
      <c r="BU41" s="320"/>
      <c r="BV41" s="320"/>
      <c r="BW41" s="320"/>
      <c r="BX41" s="320"/>
      <c r="BY41" s="320"/>
      <c r="BZ41" s="320"/>
      <c r="CA41" s="320"/>
    </row>
    <row r="42" spans="3:89" ht="36" customHeight="1" thickBot="1">
      <c r="C42" s="2965">
        <f>③料金!M51</f>
        <v>0</v>
      </c>
      <c r="D42" s="2966"/>
      <c r="E42" s="2966"/>
      <c r="F42" s="2966"/>
      <c r="G42" s="2966"/>
      <c r="H42" s="2966"/>
      <c r="I42" s="2966"/>
      <c r="J42" s="2966"/>
      <c r="K42" s="2966"/>
      <c r="L42" s="2966"/>
      <c r="M42" s="2966"/>
      <c r="N42" s="2966"/>
      <c r="O42" s="2966"/>
      <c r="P42" s="2966"/>
      <c r="Q42" s="2966"/>
      <c r="R42" s="2966"/>
      <c r="S42" s="2881">
        <f>③料金!X35</f>
        <v>0</v>
      </c>
      <c r="T42" s="2882"/>
      <c r="U42" s="2882"/>
      <c r="V42" s="2882"/>
      <c r="W42" s="2882"/>
      <c r="X42" s="2882"/>
      <c r="Y42" s="2882"/>
      <c r="Z42" s="2882"/>
      <c r="AA42" s="2882"/>
      <c r="AB42" s="2882"/>
      <c r="AC42" s="2883"/>
      <c r="AD42" s="2983"/>
      <c r="AE42" s="2911"/>
      <c r="AF42" s="2911"/>
      <c r="AG42" s="3058" t="s">
        <v>535</v>
      </c>
      <c r="AH42" s="3058"/>
      <c r="AI42" s="2885"/>
      <c r="AJ42" s="2885"/>
      <c r="AK42" s="2968" t="s">
        <v>617</v>
      </c>
      <c r="AL42" s="2968"/>
      <c r="AM42" s="956" t="s">
        <v>304</v>
      </c>
      <c r="AN42" s="2885"/>
      <c r="AO42" s="2885"/>
      <c r="AP42" s="2984" t="s">
        <v>19</v>
      </c>
      <c r="AQ42" s="2984"/>
      <c r="AR42" s="2984"/>
      <c r="AS42" s="2967"/>
      <c r="AT42" s="2967"/>
      <c r="AU42" s="2967"/>
      <c r="AV42" s="2968" t="s">
        <v>547</v>
      </c>
      <c r="AW42" s="2968"/>
      <c r="AX42" s="957" t="s">
        <v>552</v>
      </c>
      <c r="AZ42" s="317">
        <f>S38+S39+S40+S41+S42</f>
        <v>0</v>
      </c>
      <c r="BQ42" s="320"/>
      <c r="BR42" s="320"/>
      <c r="BS42" s="320"/>
      <c r="BT42" s="320"/>
      <c r="BU42" s="320"/>
      <c r="BV42" s="320"/>
      <c r="BW42" s="320"/>
      <c r="BX42" s="320"/>
      <c r="BY42" s="320"/>
      <c r="BZ42" s="320"/>
      <c r="CA42" s="320"/>
    </row>
    <row r="43" spans="3:89" ht="12" customHeight="1">
      <c r="C43" s="3013" t="s">
        <v>540</v>
      </c>
      <c r="D43" s="3014"/>
      <c r="E43" s="2893" t="s">
        <v>734</v>
      </c>
      <c r="F43" s="2894"/>
      <c r="G43" s="2894"/>
      <c r="H43" s="2894"/>
      <c r="I43" s="2894"/>
      <c r="J43" s="2894"/>
      <c r="K43" s="2894"/>
      <c r="L43" s="2894"/>
      <c r="M43" s="2894"/>
      <c r="N43" s="2894"/>
      <c r="O43" s="2894"/>
      <c r="P43" s="2894"/>
      <c r="Q43" s="2894"/>
      <c r="R43" s="2894"/>
      <c r="S43" s="2894"/>
      <c r="T43" s="2894"/>
      <c r="U43" s="2894"/>
      <c r="V43" s="2894"/>
      <c r="W43" s="2894"/>
      <c r="X43" s="2894"/>
      <c r="Y43" s="2894"/>
      <c r="Z43" s="2894"/>
      <c r="AA43" s="2894"/>
      <c r="AB43" s="2894"/>
      <c r="AC43" s="2894"/>
      <c r="AD43" s="2894"/>
      <c r="AE43" s="2894"/>
      <c r="AF43" s="2894"/>
      <c r="AG43" s="2894"/>
      <c r="AH43" s="2894"/>
      <c r="AI43" s="2894"/>
      <c r="AJ43" s="2894"/>
      <c r="AK43" s="2894"/>
      <c r="AL43" s="2894"/>
      <c r="AM43" s="2894"/>
      <c r="AN43" s="2894"/>
      <c r="AO43" s="2894"/>
      <c r="AP43" s="2894"/>
      <c r="AQ43" s="2894"/>
      <c r="AR43" s="2894"/>
      <c r="AS43" s="2894"/>
      <c r="AT43" s="2894"/>
      <c r="AU43" s="2894"/>
      <c r="AV43" s="2894"/>
      <c r="AW43" s="2894"/>
      <c r="AX43" s="2895"/>
    </row>
    <row r="44" spans="3:89" ht="12" customHeight="1">
      <c r="C44" s="3015"/>
      <c r="D44" s="3016"/>
      <c r="E44" s="2896"/>
      <c r="F44" s="2897"/>
      <c r="G44" s="2897"/>
      <c r="H44" s="2897"/>
      <c r="I44" s="2897"/>
      <c r="J44" s="2897"/>
      <c r="K44" s="2897"/>
      <c r="L44" s="2897"/>
      <c r="M44" s="2897"/>
      <c r="N44" s="2897"/>
      <c r="O44" s="2897"/>
      <c r="P44" s="2897"/>
      <c r="Q44" s="2897"/>
      <c r="R44" s="2897"/>
      <c r="S44" s="2897"/>
      <c r="T44" s="2897"/>
      <c r="U44" s="2897"/>
      <c r="V44" s="2897"/>
      <c r="W44" s="2897"/>
      <c r="X44" s="2897"/>
      <c r="Y44" s="2897"/>
      <c r="Z44" s="2897"/>
      <c r="AA44" s="2897"/>
      <c r="AB44" s="2897"/>
      <c r="AC44" s="2897"/>
      <c r="AD44" s="2897"/>
      <c r="AE44" s="2897"/>
      <c r="AF44" s="2897"/>
      <c r="AG44" s="2897"/>
      <c r="AH44" s="2897"/>
      <c r="AI44" s="2897"/>
      <c r="AJ44" s="2897"/>
      <c r="AK44" s="2897"/>
      <c r="AL44" s="2897"/>
      <c r="AM44" s="2897"/>
      <c r="AN44" s="2897"/>
      <c r="AO44" s="2897"/>
      <c r="AP44" s="2897"/>
      <c r="AQ44" s="2897"/>
      <c r="AR44" s="2897"/>
      <c r="AS44" s="2897"/>
      <c r="AT44" s="2897"/>
      <c r="AU44" s="2897"/>
      <c r="AV44" s="2897"/>
      <c r="AW44" s="2897"/>
      <c r="AX44" s="2898"/>
    </row>
    <row r="45" spans="3:89" ht="12" customHeight="1">
      <c r="C45" s="3015"/>
      <c r="D45" s="3016"/>
      <c r="E45" s="2896"/>
      <c r="F45" s="2897"/>
      <c r="G45" s="2897"/>
      <c r="H45" s="2897"/>
      <c r="I45" s="2897"/>
      <c r="J45" s="2897"/>
      <c r="K45" s="2897"/>
      <c r="L45" s="2897"/>
      <c r="M45" s="2897"/>
      <c r="N45" s="2897"/>
      <c r="O45" s="2897"/>
      <c r="P45" s="2897"/>
      <c r="Q45" s="2897"/>
      <c r="R45" s="2897"/>
      <c r="S45" s="2897"/>
      <c r="T45" s="2897"/>
      <c r="U45" s="2897"/>
      <c r="V45" s="2897"/>
      <c r="W45" s="2897"/>
      <c r="X45" s="2897"/>
      <c r="Y45" s="2897"/>
      <c r="Z45" s="2897"/>
      <c r="AA45" s="2897"/>
      <c r="AB45" s="2897"/>
      <c r="AC45" s="2897"/>
      <c r="AD45" s="2897"/>
      <c r="AE45" s="2897"/>
      <c r="AF45" s="2897"/>
      <c r="AG45" s="2897"/>
      <c r="AH45" s="2897"/>
      <c r="AI45" s="2897"/>
      <c r="AJ45" s="2897"/>
      <c r="AK45" s="2897"/>
      <c r="AL45" s="2897"/>
      <c r="AM45" s="2897"/>
      <c r="AN45" s="2897"/>
      <c r="AO45" s="2897"/>
      <c r="AP45" s="2897"/>
      <c r="AQ45" s="2897"/>
      <c r="AR45" s="2897"/>
      <c r="AS45" s="2897"/>
      <c r="AT45" s="2897"/>
      <c r="AU45" s="2897"/>
      <c r="AV45" s="2897"/>
      <c r="AW45" s="2897"/>
      <c r="AX45" s="2898"/>
    </row>
    <row r="46" spans="3:89" ht="12" customHeight="1">
      <c r="C46" s="3015"/>
      <c r="D46" s="3016"/>
      <c r="E46" s="3034"/>
      <c r="F46" s="3035"/>
      <c r="G46" s="3035"/>
      <c r="H46" s="3035"/>
      <c r="I46" s="3035"/>
      <c r="J46" s="3035"/>
      <c r="K46" s="3035"/>
      <c r="L46" s="3035"/>
      <c r="M46" s="3035"/>
      <c r="N46" s="3035"/>
      <c r="O46" s="3035"/>
      <c r="P46" s="3035"/>
      <c r="Q46" s="3035"/>
      <c r="R46" s="3035"/>
      <c r="S46" s="3035"/>
      <c r="T46" s="3035"/>
      <c r="U46" s="3035"/>
      <c r="V46" s="3035"/>
      <c r="W46" s="3035"/>
      <c r="X46" s="3035"/>
      <c r="Y46" s="3035"/>
      <c r="Z46" s="3035"/>
      <c r="AA46" s="3035"/>
      <c r="AB46" s="3035"/>
      <c r="AC46" s="3035"/>
      <c r="AD46" s="3035"/>
      <c r="AE46" s="3035"/>
      <c r="AF46" s="3035"/>
      <c r="AG46" s="3035"/>
      <c r="AH46" s="3035"/>
      <c r="AI46" s="3035"/>
      <c r="AJ46" s="3035"/>
      <c r="AK46" s="3035"/>
      <c r="AL46" s="3035"/>
      <c r="AM46" s="3035"/>
      <c r="AN46" s="3035"/>
      <c r="AO46" s="3035"/>
      <c r="AP46" s="3035"/>
      <c r="AQ46" s="3035"/>
      <c r="AR46" s="3035"/>
      <c r="AS46" s="3035"/>
      <c r="AT46" s="3035"/>
      <c r="AU46" s="3035"/>
      <c r="AV46" s="3035"/>
      <c r="AW46" s="3035"/>
      <c r="AX46" s="3036"/>
    </row>
    <row r="47" spans="3:89" ht="23.25" customHeight="1">
      <c r="C47" s="3015"/>
      <c r="D47" s="3016"/>
      <c r="E47" s="2896" t="s">
        <v>735</v>
      </c>
      <c r="F47" s="2897"/>
      <c r="G47" s="2897"/>
      <c r="H47" s="2897"/>
      <c r="I47" s="2897"/>
      <c r="J47" s="2897"/>
      <c r="K47" s="2897"/>
      <c r="L47" s="2897"/>
      <c r="M47" s="2897"/>
      <c r="N47" s="2897"/>
      <c r="O47" s="2897"/>
      <c r="P47" s="2897"/>
      <c r="Q47" s="2897"/>
      <c r="R47" s="2897"/>
      <c r="S47" s="2897"/>
      <c r="T47" s="2897"/>
      <c r="U47" s="2897"/>
      <c r="V47" s="2897"/>
      <c r="W47" s="2897"/>
      <c r="X47" s="2897"/>
      <c r="Y47" s="2897"/>
      <c r="Z47" s="2897"/>
      <c r="AA47" s="2897"/>
      <c r="AB47" s="2897"/>
      <c r="AC47" s="2898"/>
      <c r="AD47" s="2904" t="s">
        <v>607</v>
      </c>
      <c r="AE47" s="2905"/>
      <c r="AF47" s="2905"/>
      <c r="AG47" s="2905"/>
      <c r="AH47" s="2905"/>
      <c r="AI47" s="2905"/>
      <c r="AJ47" s="2905"/>
      <c r="AK47" s="2905"/>
      <c r="AL47" s="2905"/>
      <c r="AM47" s="2905"/>
      <c r="AN47" s="2905"/>
      <c r="AO47" s="3019"/>
      <c r="AP47" s="3020"/>
      <c r="AQ47" s="3020"/>
      <c r="AR47" s="3020"/>
      <c r="AS47" s="3020"/>
      <c r="AT47" s="3020"/>
      <c r="AU47" s="3020"/>
      <c r="AV47" s="3020"/>
      <c r="AW47" s="3020"/>
      <c r="AX47" s="3021"/>
    </row>
    <row r="48" spans="3:89" ht="19.5" customHeight="1">
      <c r="C48" s="3015"/>
      <c r="D48" s="3016"/>
      <c r="E48" s="2896" t="s">
        <v>762</v>
      </c>
      <c r="F48" s="2897"/>
      <c r="G48" s="2897"/>
      <c r="H48" s="2897"/>
      <c r="I48" s="2897"/>
      <c r="J48" s="2897"/>
      <c r="K48" s="2897"/>
      <c r="L48" s="2897"/>
      <c r="M48" s="2897"/>
      <c r="N48" s="2897"/>
      <c r="O48" s="2897"/>
      <c r="P48" s="2897"/>
      <c r="Q48" s="2897"/>
      <c r="R48" s="2897"/>
      <c r="S48" s="2897"/>
      <c r="T48" s="2897"/>
      <c r="U48" s="2897"/>
      <c r="V48" s="2897"/>
      <c r="W48" s="2897"/>
      <c r="X48" s="2897"/>
      <c r="Y48" s="2897"/>
      <c r="Z48" s="2897"/>
      <c r="AA48" s="2897"/>
      <c r="AB48" s="2897"/>
      <c r="AC48" s="2898"/>
      <c r="AD48" s="2904"/>
      <c r="AE48" s="2905"/>
      <c r="AF48" s="2905"/>
      <c r="AG48" s="2905"/>
      <c r="AH48" s="2905"/>
      <c r="AI48" s="2905"/>
      <c r="AJ48" s="2905"/>
      <c r="AK48" s="2905"/>
      <c r="AL48" s="2905"/>
      <c r="AM48" s="2905"/>
      <c r="AN48" s="2905"/>
      <c r="AO48" s="3019"/>
      <c r="AP48" s="3020"/>
      <c r="AQ48" s="3020"/>
      <c r="AR48" s="3020"/>
      <c r="AS48" s="3020"/>
      <c r="AT48" s="3020"/>
      <c r="AU48" s="3020"/>
      <c r="AV48" s="3020"/>
      <c r="AW48" s="3020"/>
      <c r="AX48" s="3021"/>
    </row>
    <row r="49" spans="3:52" ht="24.75" customHeight="1" thickBot="1">
      <c r="C49" s="3017"/>
      <c r="D49" s="3018"/>
      <c r="E49" s="2899"/>
      <c r="F49" s="2900"/>
      <c r="G49" s="2900"/>
      <c r="H49" s="2900"/>
      <c r="I49" s="2900"/>
      <c r="J49" s="2900"/>
      <c r="K49" s="2900"/>
      <c r="L49" s="2900"/>
      <c r="M49" s="2900"/>
      <c r="N49" s="2900"/>
      <c r="O49" s="2900"/>
      <c r="P49" s="2900"/>
      <c r="Q49" s="2900"/>
      <c r="R49" s="2900"/>
      <c r="S49" s="2900"/>
      <c r="T49" s="2900"/>
      <c r="U49" s="2900"/>
      <c r="V49" s="2900"/>
      <c r="W49" s="2900"/>
      <c r="X49" s="2900"/>
      <c r="Y49" s="2900"/>
      <c r="Z49" s="2900"/>
      <c r="AA49" s="2900"/>
      <c r="AB49" s="2900"/>
      <c r="AC49" s="2901"/>
      <c r="AD49" s="2906"/>
      <c r="AE49" s="2907"/>
      <c r="AF49" s="2907"/>
      <c r="AG49" s="2907"/>
      <c r="AH49" s="2907"/>
      <c r="AI49" s="2907"/>
      <c r="AJ49" s="2907"/>
      <c r="AK49" s="2907"/>
      <c r="AL49" s="2907"/>
      <c r="AM49" s="2907"/>
      <c r="AN49" s="2907"/>
      <c r="AO49" s="3022"/>
      <c r="AP49" s="3023"/>
      <c r="AQ49" s="3023"/>
      <c r="AR49" s="3023"/>
      <c r="AS49" s="3023"/>
      <c r="AT49" s="3023"/>
      <c r="AU49" s="3023"/>
      <c r="AV49" s="3023"/>
      <c r="AW49" s="3023"/>
      <c r="AX49" s="3024"/>
    </row>
    <row r="50" spans="3:52" ht="31.5" customHeight="1" thickBot="1">
      <c r="C50" s="2971" t="s">
        <v>550</v>
      </c>
      <c r="D50" s="2971"/>
      <c r="E50" s="2971"/>
      <c r="F50" s="2971"/>
      <c r="G50" s="2971"/>
      <c r="H50" s="2971"/>
      <c r="I50" s="2971"/>
      <c r="J50" s="2971"/>
      <c r="K50" s="2971"/>
      <c r="L50" s="2971"/>
      <c r="M50" s="2971"/>
      <c r="N50" s="2970"/>
      <c r="O50" s="2970"/>
      <c r="P50" s="2970"/>
      <c r="Q50" s="2970"/>
      <c r="R50" s="2970"/>
      <c r="S50" s="2970"/>
      <c r="T50" s="2970"/>
      <c r="U50" s="2970"/>
      <c r="V50" s="2970"/>
      <c r="W50" s="2970"/>
      <c r="X50" s="2970"/>
      <c r="Y50" s="2970"/>
      <c r="Z50" s="2970"/>
      <c r="AA50" s="2970"/>
      <c r="AB50" s="2970"/>
      <c r="AC50" s="2970"/>
      <c r="AD50" s="2970"/>
      <c r="AE50" s="2970"/>
      <c r="AF50" s="2970"/>
      <c r="AG50" s="2970"/>
      <c r="AH50" s="2970"/>
      <c r="AI50" s="2970"/>
      <c r="AJ50" s="2970"/>
      <c r="AK50" s="2970"/>
      <c r="AL50" s="2970"/>
      <c r="AM50" s="2970"/>
      <c r="AN50" s="2970"/>
      <c r="AO50" s="2970"/>
      <c r="AP50" s="2970"/>
      <c r="AQ50" s="2970"/>
      <c r="AR50" s="2970"/>
      <c r="AS50" s="2970"/>
      <c r="AT50" s="2970"/>
      <c r="AU50" s="2970"/>
      <c r="AV50" s="2970"/>
      <c r="AW50" s="2970"/>
      <c r="AX50" s="2970"/>
    </row>
    <row r="51" spans="3:52" ht="18" customHeight="1">
      <c r="C51" s="2914" t="s">
        <v>548</v>
      </c>
      <c r="D51" s="2915"/>
      <c r="E51" s="2915"/>
      <c r="F51" s="2915"/>
      <c r="G51" s="2915"/>
      <c r="H51" s="2915"/>
      <c r="I51" s="2915"/>
      <c r="J51" s="2915"/>
      <c r="K51" s="2915"/>
      <c r="L51" s="2875"/>
      <c r="M51" s="2875"/>
      <c r="N51" s="2875"/>
      <c r="O51" s="2877" t="s">
        <v>2</v>
      </c>
      <c r="P51" s="2877"/>
      <c r="Q51" s="2877"/>
      <c r="R51" s="2875"/>
      <c r="S51" s="2875"/>
      <c r="T51" s="2875"/>
      <c r="U51" s="2877" t="s">
        <v>83</v>
      </c>
      <c r="V51" s="2877"/>
      <c r="W51" s="2877"/>
      <c r="X51" s="2875"/>
      <c r="Y51" s="2875"/>
      <c r="Z51" s="2875"/>
      <c r="AA51" s="2877" t="s">
        <v>84</v>
      </c>
      <c r="AB51" s="2877"/>
      <c r="AC51" s="2878"/>
      <c r="AD51" s="3025" t="s">
        <v>538</v>
      </c>
      <c r="AE51" s="3026"/>
      <c r="AF51" s="3026"/>
      <c r="AG51" s="3026"/>
      <c r="AH51" s="3026"/>
      <c r="AI51" s="3026"/>
      <c r="AJ51" s="3026"/>
      <c r="AK51" s="3026"/>
      <c r="AL51" s="3026"/>
      <c r="AM51" s="3026"/>
      <c r="AN51" s="3027"/>
      <c r="AO51" s="3043"/>
      <c r="AP51" s="2875"/>
      <c r="AQ51" s="2875"/>
      <c r="AR51" s="2875"/>
      <c r="AS51" s="2875"/>
      <c r="AT51" s="2875"/>
      <c r="AU51" s="2875"/>
      <c r="AV51" s="3047" t="s">
        <v>537</v>
      </c>
      <c r="AW51" s="3047"/>
      <c r="AX51" s="3048"/>
    </row>
    <row r="52" spans="3:52" ht="18" customHeight="1">
      <c r="C52" s="2916"/>
      <c r="D52" s="2917"/>
      <c r="E52" s="2917"/>
      <c r="F52" s="2917"/>
      <c r="G52" s="2917"/>
      <c r="H52" s="2917"/>
      <c r="I52" s="2917"/>
      <c r="J52" s="2917"/>
      <c r="K52" s="2917"/>
      <c r="L52" s="2876"/>
      <c r="M52" s="2876"/>
      <c r="N52" s="2876"/>
      <c r="O52" s="2879"/>
      <c r="P52" s="2879"/>
      <c r="Q52" s="2879"/>
      <c r="R52" s="2876"/>
      <c r="S52" s="2876"/>
      <c r="T52" s="2876"/>
      <c r="U52" s="2879"/>
      <c r="V52" s="2879"/>
      <c r="W52" s="2879"/>
      <c r="X52" s="2876"/>
      <c r="Y52" s="2876"/>
      <c r="Z52" s="2876"/>
      <c r="AA52" s="2879"/>
      <c r="AB52" s="2879"/>
      <c r="AC52" s="2880"/>
      <c r="AD52" s="3028"/>
      <c r="AE52" s="3029"/>
      <c r="AF52" s="3029"/>
      <c r="AG52" s="3029"/>
      <c r="AH52" s="3029"/>
      <c r="AI52" s="3029"/>
      <c r="AJ52" s="3029"/>
      <c r="AK52" s="3029"/>
      <c r="AL52" s="3029"/>
      <c r="AM52" s="3029"/>
      <c r="AN52" s="3030"/>
      <c r="AO52" s="3044"/>
      <c r="AP52" s="3045"/>
      <c r="AQ52" s="3045"/>
      <c r="AR52" s="3045"/>
      <c r="AS52" s="3045"/>
      <c r="AT52" s="3045"/>
      <c r="AU52" s="3045"/>
      <c r="AV52" s="3049"/>
      <c r="AW52" s="3049"/>
      <c r="AX52" s="3050"/>
    </row>
    <row r="53" spans="3:52" ht="36" customHeight="1" thickBot="1">
      <c r="C53" s="3040" t="s">
        <v>534</v>
      </c>
      <c r="D53" s="3041"/>
      <c r="E53" s="3041"/>
      <c r="F53" s="3041"/>
      <c r="G53" s="3041"/>
      <c r="H53" s="3041"/>
      <c r="I53" s="3041"/>
      <c r="J53" s="958"/>
      <c r="K53" s="958"/>
      <c r="L53" s="3053"/>
      <c r="M53" s="3053"/>
      <c r="N53" s="3053"/>
      <c r="O53" s="3041" t="s">
        <v>19</v>
      </c>
      <c r="P53" s="3041"/>
      <c r="Q53" s="3041"/>
      <c r="R53" s="3053"/>
      <c r="S53" s="3053"/>
      <c r="T53" s="3053"/>
      <c r="U53" s="3042" t="s">
        <v>547</v>
      </c>
      <c r="V53" s="3042"/>
      <c r="W53" s="959" t="s">
        <v>616</v>
      </c>
      <c r="X53" s="959"/>
      <c r="Y53" s="959"/>
      <c r="Z53" s="959"/>
      <c r="AA53" s="959"/>
      <c r="AB53" s="959"/>
      <c r="AC53" s="960"/>
      <c r="AD53" s="3031"/>
      <c r="AE53" s="3032"/>
      <c r="AF53" s="3032"/>
      <c r="AG53" s="3032"/>
      <c r="AH53" s="3032"/>
      <c r="AI53" s="3032"/>
      <c r="AJ53" s="3032"/>
      <c r="AK53" s="3032"/>
      <c r="AL53" s="3032"/>
      <c r="AM53" s="3032"/>
      <c r="AN53" s="3033"/>
      <c r="AO53" s="3046"/>
      <c r="AP53" s="2876"/>
      <c r="AQ53" s="2876"/>
      <c r="AR53" s="2876"/>
      <c r="AS53" s="2876"/>
      <c r="AT53" s="2876"/>
      <c r="AU53" s="2876"/>
      <c r="AV53" s="3051"/>
      <c r="AW53" s="3051"/>
      <c r="AX53" s="3052"/>
    </row>
    <row r="54" spans="3:52" ht="44.25" customHeight="1" thickBot="1">
      <c r="C54" s="2947" t="s">
        <v>609</v>
      </c>
      <c r="D54" s="2948"/>
      <c r="E54" s="2948"/>
      <c r="F54" s="2948"/>
      <c r="G54" s="2948"/>
      <c r="H54" s="2948"/>
      <c r="I54" s="2948"/>
      <c r="J54" s="2948"/>
      <c r="K54" s="2948"/>
      <c r="L54" s="2948"/>
      <c r="M54" s="2948"/>
      <c r="N54" s="2948"/>
      <c r="O54" s="2948"/>
      <c r="P54" s="2948"/>
      <c r="Q54" s="2948"/>
      <c r="R54" s="2948"/>
      <c r="S54" s="2948"/>
      <c r="T54" s="2948"/>
      <c r="U54" s="2948"/>
      <c r="V54" s="2948"/>
      <c r="W54" s="2948"/>
      <c r="X54" s="2948"/>
      <c r="Y54" s="2948"/>
      <c r="Z54" s="2948"/>
      <c r="AA54" s="2948"/>
      <c r="AB54" s="2948"/>
      <c r="AC54" s="2948"/>
      <c r="AD54" s="3037" t="s">
        <v>724</v>
      </c>
      <c r="AE54" s="3038"/>
      <c r="AF54" s="3038"/>
      <c r="AG54" s="3038"/>
      <c r="AH54" s="3038"/>
      <c r="AI54" s="3038"/>
      <c r="AJ54" s="3038"/>
      <c r="AK54" s="3038"/>
      <c r="AL54" s="3038"/>
      <c r="AM54" s="3038"/>
      <c r="AN54" s="3038"/>
      <c r="AO54" s="3038"/>
      <c r="AP54" s="3038"/>
      <c r="AQ54" s="3038"/>
      <c r="AR54" s="3038"/>
      <c r="AS54" s="3038"/>
      <c r="AT54" s="3038"/>
      <c r="AU54" s="3038"/>
      <c r="AV54" s="3038"/>
      <c r="AW54" s="3038"/>
      <c r="AX54" s="3039"/>
    </row>
    <row r="55" spans="3:52" ht="30" customHeight="1" thickBot="1">
      <c r="C55" s="2997" t="s">
        <v>513</v>
      </c>
      <c r="D55" s="2998"/>
      <c r="E55" s="2998"/>
      <c r="F55" s="2998"/>
      <c r="G55" s="2998"/>
      <c r="H55" s="2998"/>
      <c r="I55" s="2998"/>
      <c r="J55" s="2998"/>
      <c r="K55" s="2998"/>
      <c r="L55" s="2998"/>
      <c r="M55" s="2998"/>
      <c r="N55" s="2998"/>
      <c r="O55" s="2998"/>
      <c r="P55" s="2998"/>
      <c r="Q55" s="2998"/>
      <c r="R55" s="2998"/>
      <c r="S55" s="2997" t="s">
        <v>511</v>
      </c>
      <c r="T55" s="2998"/>
      <c r="U55" s="2998"/>
      <c r="V55" s="2998"/>
      <c r="W55" s="2998"/>
      <c r="X55" s="2998"/>
      <c r="Y55" s="2998"/>
      <c r="Z55" s="2998"/>
      <c r="AA55" s="2998"/>
      <c r="AB55" s="2998"/>
      <c r="AC55" s="2999"/>
      <c r="AD55" s="2997" t="s">
        <v>545</v>
      </c>
      <c r="AE55" s="2998"/>
      <c r="AF55" s="2998"/>
      <c r="AG55" s="2998"/>
      <c r="AH55" s="2998"/>
      <c r="AI55" s="2998"/>
      <c r="AJ55" s="2998"/>
      <c r="AK55" s="2998"/>
      <c r="AL55" s="2998"/>
      <c r="AM55" s="2998"/>
      <c r="AN55" s="2998"/>
      <c r="AO55" s="2998"/>
      <c r="AP55" s="2998"/>
      <c r="AQ55" s="2998"/>
      <c r="AR55" s="2998"/>
      <c r="AS55" s="2998"/>
      <c r="AT55" s="2998"/>
      <c r="AU55" s="2998"/>
      <c r="AV55" s="2998"/>
      <c r="AW55" s="2998"/>
      <c r="AX55" s="2999"/>
    </row>
    <row r="56" spans="3:52" ht="39.75" customHeight="1">
      <c r="C56" s="2972" t="s">
        <v>543</v>
      </c>
      <c r="D56" s="2973"/>
      <c r="E56" s="2973"/>
      <c r="F56" s="2973"/>
      <c r="G56" s="2973"/>
      <c r="H56" s="2973"/>
      <c r="I56" s="2973"/>
      <c r="J56" s="2973"/>
      <c r="K56" s="2973"/>
      <c r="L56" s="2973"/>
      <c r="M56" s="2973"/>
      <c r="N56" s="2973"/>
      <c r="O56" s="2973"/>
      <c r="P56" s="2973"/>
      <c r="Q56" s="2973"/>
      <c r="R56" s="2973"/>
      <c r="S56" s="2974">
        <f>③料金!X37</f>
        <v>0</v>
      </c>
      <c r="T56" s="2975"/>
      <c r="U56" s="2975"/>
      <c r="V56" s="2975"/>
      <c r="W56" s="2975"/>
      <c r="X56" s="2975"/>
      <c r="Y56" s="2975"/>
      <c r="Z56" s="2975"/>
      <c r="AA56" s="2975"/>
      <c r="AB56" s="2975"/>
      <c r="AC56" s="2976"/>
      <c r="AD56" s="2977" t="s">
        <v>625</v>
      </c>
      <c r="AE56" s="2978"/>
      <c r="AF56" s="2978"/>
      <c r="AG56" s="2978"/>
      <c r="AH56" s="2978"/>
      <c r="AI56" s="2978"/>
      <c r="AJ56" s="2978"/>
      <c r="AK56" s="2978"/>
      <c r="AL56" s="2978"/>
      <c r="AM56" s="2978"/>
      <c r="AN56" s="2978"/>
      <c r="AO56" s="2978"/>
      <c r="AP56" s="2978"/>
      <c r="AQ56" s="2978"/>
      <c r="AR56" s="2978"/>
      <c r="AS56" s="2978"/>
      <c r="AT56" s="2978"/>
      <c r="AU56" s="2978"/>
      <c r="AV56" s="2978"/>
      <c r="AW56" s="2978"/>
      <c r="AX56" s="2979"/>
    </row>
    <row r="57" spans="3:52" ht="39.75" customHeight="1" thickBot="1">
      <c r="C57" s="3007" t="s">
        <v>544</v>
      </c>
      <c r="D57" s="3008"/>
      <c r="E57" s="3008"/>
      <c r="F57" s="3008"/>
      <c r="G57" s="3008"/>
      <c r="H57" s="3008"/>
      <c r="I57" s="3008"/>
      <c r="J57" s="3008"/>
      <c r="K57" s="3008"/>
      <c r="L57" s="3008"/>
      <c r="M57" s="3008"/>
      <c r="N57" s="3008"/>
      <c r="O57" s="3008"/>
      <c r="P57" s="3008"/>
      <c r="Q57" s="3008"/>
      <c r="R57" s="3008"/>
      <c r="S57" s="3009">
        <f>③料金!X39</f>
        <v>0</v>
      </c>
      <c r="T57" s="3010"/>
      <c r="U57" s="3010"/>
      <c r="V57" s="3010"/>
      <c r="W57" s="3010"/>
      <c r="X57" s="3010"/>
      <c r="Y57" s="3010"/>
      <c r="Z57" s="3010"/>
      <c r="AA57" s="3010"/>
      <c r="AB57" s="3010"/>
      <c r="AC57" s="3011"/>
      <c r="AD57" s="2944" t="s">
        <v>536</v>
      </c>
      <c r="AE57" s="2945"/>
      <c r="AF57" s="2945"/>
      <c r="AG57" s="2945"/>
      <c r="AH57" s="2945"/>
      <c r="AI57" s="2945"/>
      <c r="AJ57" s="2945"/>
      <c r="AK57" s="2945"/>
      <c r="AL57" s="2945"/>
      <c r="AM57" s="2945"/>
      <c r="AN57" s="2945"/>
      <c r="AO57" s="2945"/>
      <c r="AP57" s="2945"/>
      <c r="AQ57" s="2945"/>
      <c r="AR57" s="2945"/>
      <c r="AS57" s="2945"/>
      <c r="AT57" s="2945"/>
      <c r="AU57" s="2945"/>
      <c r="AV57" s="2945"/>
      <c r="AW57" s="2945"/>
      <c r="AX57" s="3012"/>
      <c r="AZ57" s="318">
        <f>S56+S57</f>
        <v>0</v>
      </c>
    </row>
    <row r="58" spans="3:52" ht="10.5" customHeight="1">
      <c r="C58" s="2887" t="s">
        <v>539</v>
      </c>
      <c r="D58" s="2888"/>
      <c r="E58" s="2893" t="s">
        <v>733</v>
      </c>
      <c r="F58" s="2894"/>
      <c r="G58" s="2894"/>
      <c r="H58" s="2894"/>
      <c r="I58" s="2894"/>
      <c r="J58" s="2894"/>
      <c r="K58" s="2894"/>
      <c r="L58" s="2894"/>
      <c r="M58" s="2894"/>
      <c r="N58" s="2894"/>
      <c r="O58" s="2894"/>
      <c r="P58" s="2894"/>
      <c r="Q58" s="2894"/>
      <c r="R58" s="2894"/>
      <c r="S58" s="2894"/>
      <c r="T58" s="2894"/>
      <c r="U58" s="2894"/>
      <c r="V58" s="2894"/>
      <c r="W58" s="2894"/>
      <c r="X58" s="2894"/>
      <c r="Y58" s="2894"/>
      <c r="Z58" s="2894"/>
      <c r="AA58" s="2894"/>
      <c r="AB58" s="2894"/>
      <c r="AC58" s="2895"/>
      <c r="AD58" s="2902" t="s">
        <v>607</v>
      </c>
      <c r="AE58" s="2903"/>
      <c r="AF58" s="2903"/>
      <c r="AG58" s="2903"/>
      <c r="AH58" s="2903"/>
      <c r="AI58" s="2903"/>
      <c r="AJ58" s="2903"/>
      <c r="AK58" s="2903"/>
      <c r="AL58" s="2903"/>
      <c r="AM58" s="2903"/>
      <c r="AN58" s="2903"/>
      <c r="AO58" s="3055"/>
      <c r="AP58" s="3056"/>
      <c r="AQ58" s="3056"/>
      <c r="AR58" s="3056"/>
      <c r="AS58" s="3056"/>
      <c r="AT58" s="3056"/>
      <c r="AU58" s="3056"/>
      <c r="AV58" s="3056"/>
      <c r="AW58" s="3056"/>
      <c r="AX58" s="3057"/>
    </row>
    <row r="59" spans="3:52" ht="12.75" customHeight="1">
      <c r="C59" s="2889"/>
      <c r="D59" s="2890"/>
      <c r="E59" s="2896"/>
      <c r="F59" s="2897"/>
      <c r="G59" s="2897"/>
      <c r="H59" s="2897"/>
      <c r="I59" s="2897"/>
      <c r="J59" s="2897"/>
      <c r="K59" s="2897"/>
      <c r="L59" s="2897"/>
      <c r="M59" s="2897"/>
      <c r="N59" s="2897"/>
      <c r="O59" s="2897"/>
      <c r="P59" s="2897"/>
      <c r="Q59" s="2897"/>
      <c r="R59" s="2897"/>
      <c r="S59" s="2897"/>
      <c r="T59" s="2897"/>
      <c r="U59" s="2897"/>
      <c r="V59" s="2897"/>
      <c r="W59" s="2897"/>
      <c r="X59" s="2897"/>
      <c r="Y59" s="2897"/>
      <c r="Z59" s="2897"/>
      <c r="AA59" s="2897"/>
      <c r="AB59" s="2897"/>
      <c r="AC59" s="2898"/>
      <c r="AD59" s="2904"/>
      <c r="AE59" s="2905"/>
      <c r="AF59" s="2905"/>
      <c r="AG59" s="2905"/>
      <c r="AH59" s="2905"/>
      <c r="AI59" s="2905"/>
      <c r="AJ59" s="2905"/>
      <c r="AK59" s="2905"/>
      <c r="AL59" s="2905"/>
      <c r="AM59" s="2905"/>
      <c r="AN59" s="2905"/>
      <c r="AO59" s="3019"/>
      <c r="AP59" s="3020"/>
      <c r="AQ59" s="3020"/>
      <c r="AR59" s="3020"/>
      <c r="AS59" s="3020"/>
      <c r="AT59" s="3020"/>
      <c r="AU59" s="3020"/>
      <c r="AV59" s="3020"/>
      <c r="AW59" s="3020"/>
      <c r="AX59" s="3021"/>
    </row>
    <row r="60" spans="3:52" ht="12.75" customHeight="1">
      <c r="C60" s="2889"/>
      <c r="D60" s="2890"/>
      <c r="E60" s="2896"/>
      <c r="F60" s="2897"/>
      <c r="G60" s="2897"/>
      <c r="H60" s="2897"/>
      <c r="I60" s="2897"/>
      <c r="J60" s="2897"/>
      <c r="K60" s="2897"/>
      <c r="L60" s="2897"/>
      <c r="M60" s="2897"/>
      <c r="N60" s="2897"/>
      <c r="O60" s="2897"/>
      <c r="P60" s="2897"/>
      <c r="Q60" s="2897"/>
      <c r="R60" s="2897"/>
      <c r="S60" s="2897"/>
      <c r="T60" s="2897"/>
      <c r="U60" s="2897"/>
      <c r="V60" s="2897"/>
      <c r="W60" s="2897"/>
      <c r="X60" s="2897"/>
      <c r="Y60" s="2897"/>
      <c r="Z60" s="2897"/>
      <c r="AA60" s="2897"/>
      <c r="AB60" s="2897"/>
      <c r="AC60" s="2898"/>
      <c r="AD60" s="2904"/>
      <c r="AE60" s="2905"/>
      <c r="AF60" s="2905"/>
      <c r="AG60" s="2905"/>
      <c r="AH60" s="2905"/>
      <c r="AI60" s="2905"/>
      <c r="AJ60" s="2905"/>
      <c r="AK60" s="2905"/>
      <c r="AL60" s="2905"/>
      <c r="AM60" s="2905"/>
      <c r="AN60" s="2905"/>
      <c r="AO60" s="3019"/>
      <c r="AP60" s="3020"/>
      <c r="AQ60" s="3020"/>
      <c r="AR60" s="3020"/>
      <c r="AS60" s="3020"/>
      <c r="AT60" s="3020"/>
      <c r="AU60" s="3020"/>
      <c r="AV60" s="3020"/>
      <c r="AW60" s="3020"/>
      <c r="AX60" s="3021"/>
    </row>
    <row r="61" spans="3:52" ht="12.75" customHeight="1">
      <c r="C61" s="2889"/>
      <c r="D61" s="2890"/>
      <c r="E61" s="2896"/>
      <c r="F61" s="2897"/>
      <c r="G61" s="2897"/>
      <c r="H61" s="2897"/>
      <c r="I61" s="2897"/>
      <c r="J61" s="2897"/>
      <c r="K61" s="2897"/>
      <c r="L61" s="2897"/>
      <c r="M61" s="2897"/>
      <c r="N61" s="2897"/>
      <c r="O61" s="2897"/>
      <c r="P61" s="2897"/>
      <c r="Q61" s="2897"/>
      <c r="R61" s="2897"/>
      <c r="S61" s="2897"/>
      <c r="T61" s="2897"/>
      <c r="U61" s="2897"/>
      <c r="V61" s="2897"/>
      <c r="W61" s="2897"/>
      <c r="X61" s="2897"/>
      <c r="Y61" s="2897"/>
      <c r="Z61" s="2897"/>
      <c r="AA61" s="2897"/>
      <c r="AB61" s="2897"/>
      <c r="AC61" s="2898"/>
      <c r="AD61" s="2904"/>
      <c r="AE61" s="2905"/>
      <c r="AF61" s="2905"/>
      <c r="AG61" s="2905"/>
      <c r="AH61" s="2905"/>
      <c r="AI61" s="2905"/>
      <c r="AJ61" s="2905"/>
      <c r="AK61" s="2905"/>
      <c r="AL61" s="2905"/>
      <c r="AM61" s="2905"/>
      <c r="AN61" s="2905"/>
      <c r="AO61" s="3019"/>
      <c r="AP61" s="3020"/>
      <c r="AQ61" s="3020"/>
      <c r="AR61" s="3020"/>
      <c r="AS61" s="3020"/>
      <c r="AT61" s="3020"/>
      <c r="AU61" s="3020"/>
      <c r="AV61" s="3020"/>
      <c r="AW61" s="3020"/>
      <c r="AX61" s="3021"/>
    </row>
    <row r="62" spans="3:52" ht="18" customHeight="1" thickBot="1">
      <c r="C62" s="2891"/>
      <c r="D62" s="2892"/>
      <c r="E62" s="2899"/>
      <c r="F62" s="2900"/>
      <c r="G62" s="2900"/>
      <c r="H62" s="2900"/>
      <c r="I62" s="2900"/>
      <c r="J62" s="2900"/>
      <c r="K62" s="2900"/>
      <c r="L62" s="2900"/>
      <c r="M62" s="2900"/>
      <c r="N62" s="2900"/>
      <c r="O62" s="2900"/>
      <c r="P62" s="2900"/>
      <c r="Q62" s="2900"/>
      <c r="R62" s="2900"/>
      <c r="S62" s="2900"/>
      <c r="T62" s="2900"/>
      <c r="U62" s="2900"/>
      <c r="V62" s="2900"/>
      <c r="W62" s="2900"/>
      <c r="X62" s="2900"/>
      <c r="Y62" s="2900"/>
      <c r="Z62" s="2900"/>
      <c r="AA62" s="2900"/>
      <c r="AB62" s="2900"/>
      <c r="AC62" s="2901"/>
      <c r="AD62" s="2906"/>
      <c r="AE62" s="2907"/>
      <c r="AF62" s="2907"/>
      <c r="AG62" s="2907"/>
      <c r="AH62" s="2907"/>
      <c r="AI62" s="2907"/>
      <c r="AJ62" s="2907"/>
      <c r="AK62" s="2907"/>
      <c r="AL62" s="2907"/>
      <c r="AM62" s="2907"/>
      <c r="AN62" s="2907"/>
      <c r="AO62" s="3022"/>
      <c r="AP62" s="3023"/>
      <c r="AQ62" s="3023"/>
      <c r="AR62" s="3023"/>
      <c r="AS62" s="3023"/>
      <c r="AT62" s="3023"/>
      <c r="AU62" s="3023"/>
      <c r="AV62" s="3023"/>
      <c r="AW62" s="3023"/>
      <c r="AX62" s="3024"/>
    </row>
    <row r="63" spans="3:52" ht="45" customHeight="1">
      <c r="C63" s="2969" t="s">
        <v>610</v>
      </c>
      <c r="D63" s="2969"/>
      <c r="E63" s="2969"/>
      <c r="F63" s="2969"/>
      <c r="G63" s="2969"/>
      <c r="H63" s="2969"/>
      <c r="I63" s="2969"/>
      <c r="J63" s="2969"/>
      <c r="K63" s="2969"/>
      <c r="L63" s="2969"/>
      <c r="M63" s="2969"/>
      <c r="N63" s="2969"/>
      <c r="O63" s="2969"/>
      <c r="P63" s="2969"/>
      <c r="Q63" s="2969"/>
      <c r="R63" s="2969"/>
      <c r="S63" s="2969"/>
      <c r="T63" s="2969"/>
      <c r="U63" s="2969"/>
      <c r="V63" s="2969"/>
      <c r="W63" s="2969"/>
      <c r="X63" s="2969"/>
      <c r="Y63" s="2969"/>
      <c r="Z63" s="2969"/>
      <c r="AA63" s="2969"/>
      <c r="AB63" s="2969"/>
      <c r="AC63" s="2969"/>
      <c r="AD63" s="2969"/>
      <c r="AE63" s="2969"/>
      <c r="AF63" s="2969"/>
      <c r="AG63" s="2969"/>
      <c r="AH63" s="2969"/>
      <c r="AI63" s="2969"/>
      <c r="AJ63" s="2969"/>
      <c r="AK63" s="2969"/>
      <c r="AL63" s="2969"/>
      <c r="AM63" s="2969"/>
      <c r="AN63" s="2969"/>
      <c r="AO63" s="2969"/>
      <c r="AP63" s="2969"/>
      <c r="AQ63" s="2969"/>
      <c r="AR63" s="2969"/>
      <c r="AS63" s="2969"/>
      <c r="AT63" s="2969"/>
      <c r="AU63" s="2969"/>
      <c r="AV63" s="2969"/>
      <c r="AW63" s="2969"/>
      <c r="AX63" s="2969"/>
    </row>
    <row r="64" spans="3:52" ht="12" customHeight="1">
      <c r="C64" s="2897" t="s">
        <v>606</v>
      </c>
      <c r="D64" s="2897"/>
      <c r="E64" s="2897"/>
      <c r="F64" s="2897"/>
      <c r="G64" s="2897"/>
      <c r="H64" s="2897"/>
      <c r="I64" s="2897"/>
      <c r="J64" s="2897"/>
      <c r="K64" s="2897"/>
      <c r="L64" s="2897"/>
      <c r="M64" s="2897"/>
      <c r="N64" s="2897"/>
      <c r="O64" s="2897"/>
      <c r="P64" s="2897"/>
      <c r="Q64" s="2897"/>
      <c r="R64" s="2897"/>
      <c r="S64" s="2897"/>
      <c r="T64" s="2897"/>
      <c r="U64" s="2897"/>
      <c r="V64" s="2897"/>
      <c r="W64" s="2897"/>
      <c r="X64" s="2897"/>
      <c r="Y64" s="2897"/>
      <c r="Z64" s="2897"/>
      <c r="AA64" s="2897"/>
      <c r="AB64" s="2897"/>
      <c r="AC64" s="2897"/>
      <c r="AD64" s="2897"/>
      <c r="AE64" s="2897"/>
      <c r="AF64" s="2897"/>
      <c r="AG64" s="2897"/>
      <c r="AH64" s="2897"/>
      <c r="AI64" s="2897"/>
      <c r="AJ64" s="2897"/>
      <c r="AK64" s="2897"/>
      <c r="AL64" s="2897"/>
      <c r="AM64" s="2897"/>
      <c r="AN64" s="2897"/>
      <c r="AO64" s="2897"/>
      <c r="AP64" s="2897"/>
      <c r="AQ64" s="2897"/>
      <c r="AR64" s="2897"/>
      <c r="AS64" s="2897"/>
      <c r="AT64" s="2897"/>
      <c r="AU64" s="2897"/>
      <c r="AV64" s="2897"/>
      <c r="AW64" s="2897"/>
      <c r="AX64" s="2897"/>
    </row>
    <row r="65" spans="3:50" ht="11.25" customHeight="1">
      <c r="C65" s="2897"/>
      <c r="D65" s="2897"/>
      <c r="E65" s="2897"/>
      <c r="F65" s="2897"/>
      <c r="G65" s="2897"/>
      <c r="H65" s="2897"/>
      <c r="I65" s="2897"/>
      <c r="J65" s="2897"/>
      <c r="K65" s="2897"/>
      <c r="L65" s="2897"/>
      <c r="M65" s="2897"/>
      <c r="N65" s="2897"/>
      <c r="O65" s="2897"/>
      <c r="P65" s="2897"/>
      <c r="Q65" s="2897"/>
      <c r="R65" s="2897"/>
      <c r="S65" s="2897"/>
      <c r="T65" s="2897"/>
      <c r="U65" s="2897"/>
      <c r="V65" s="2897"/>
      <c r="W65" s="2897"/>
      <c r="X65" s="2897"/>
      <c r="Y65" s="2897"/>
      <c r="Z65" s="2897"/>
      <c r="AA65" s="2897"/>
      <c r="AB65" s="2897"/>
      <c r="AC65" s="2897"/>
      <c r="AD65" s="2897"/>
      <c r="AE65" s="2897"/>
      <c r="AF65" s="2897"/>
      <c r="AG65" s="2897"/>
      <c r="AH65" s="2897"/>
      <c r="AI65" s="2897"/>
      <c r="AJ65" s="2897"/>
      <c r="AK65" s="2897"/>
      <c r="AL65" s="2897"/>
      <c r="AM65" s="2897"/>
      <c r="AN65" s="2897"/>
      <c r="AO65" s="2897"/>
      <c r="AP65" s="2897"/>
      <c r="AQ65" s="2897"/>
      <c r="AR65" s="2897"/>
      <c r="AS65" s="2897"/>
      <c r="AT65" s="2897"/>
      <c r="AU65" s="2897"/>
      <c r="AV65" s="2897"/>
      <c r="AW65" s="2897"/>
      <c r="AX65" s="2897"/>
    </row>
    <row r="66" spans="3:50" ht="11.25" customHeight="1">
      <c r="C66" s="2897"/>
      <c r="D66" s="2897"/>
      <c r="E66" s="2897"/>
      <c r="F66" s="2897"/>
      <c r="G66" s="2897"/>
      <c r="H66" s="2897"/>
      <c r="I66" s="2897"/>
      <c r="J66" s="2897"/>
      <c r="K66" s="2897"/>
      <c r="L66" s="2897"/>
      <c r="M66" s="2897"/>
      <c r="N66" s="2897"/>
      <c r="O66" s="2897"/>
      <c r="P66" s="2897"/>
      <c r="Q66" s="2897"/>
      <c r="R66" s="2897"/>
      <c r="S66" s="2897"/>
      <c r="T66" s="2897"/>
      <c r="U66" s="2897"/>
      <c r="V66" s="2897"/>
      <c r="W66" s="2897"/>
      <c r="X66" s="2897"/>
      <c r="Y66" s="2897"/>
      <c r="Z66" s="2897"/>
      <c r="AA66" s="2897"/>
      <c r="AB66" s="2897"/>
      <c r="AC66" s="2897"/>
      <c r="AD66" s="2897"/>
      <c r="AE66" s="2897"/>
      <c r="AF66" s="2897"/>
      <c r="AG66" s="2897"/>
      <c r="AH66" s="2897"/>
      <c r="AI66" s="2897"/>
      <c r="AJ66" s="2897"/>
      <c r="AK66" s="2897"/>
      <c r="AL66" s="2897"/>
      <c r="AM66" s="2897"/>
      <c r="AN66" s="2897"/>
      <c r="AO66" s="2897"/>
      <c r="AP66" s="2897"/>
      <c r="AQ66" s="2897"/>
      <c r="AR66" s="2897"/>
      <c r="AS66" s="2897"/>
      <c r="AT66" s="2897"/>
      <c r="AU66" s="2897"/>
      <c r="AV66" s="2897"/>
      <c r="AW66" s="2897"/>
      <c r="AX66" s="2897"/>
    </row>
    <row r="67" spans="3:50" ht="39.75" customHeight="1">
      <c r="C67" s="2897"/>
      <c r="D67" s="2897"/>
      <c r="E67" s="2897"/>
      <c r="F67" s="2897"/>
      <c r="G67" s="2897"/>
      <c r="H67" s="2897"/>
      <c r="I67" s="2897"/>
      <c r="J67" s="2897"/>
      <c r="K67" s="2897"/>
      <c r="L67" s="2897"/>
      <c r="M67" s="2897"/>
      <c r="N67" s="2897"/>
      <c r="O67" s="2897"/>
      <c r="P67" s="2897"/>
      <c r="Q67" s="2897"/>
      <c r="R67" s="2897"/>
      <c r="S67" s="2897"/>
      <c r="T67" s="2897"/>
      <c r="U67" s="2897"/>
      <c r="V67" s="2897"/>
      <c r="W67" s="2897"/>
      <c r="X67" s="2897"/>
      <c r="Y67" s="2897"/>
      <c r="Z67" s="2897"/>
      <c r="AA67" s="2897"/>
      <c r="AB67" s="2897"/>
      <c r="AC67" s="2897"/>
      <c r="AD67" s="2897"/>
      <c r="AE67" s="2897"/>
      <c r="AF67" s="2897"/>
      <c r="AG67" s="2897"/>
      <c r="AH67" s="2897"/>
      <c r="AI67" s="2897"/>
      <c r="AJ67" s="2897"/>
      <c r="AK67" s="2897"/>
      <c r="AL67" s="2897"/>
      <c r="AM67" s="2897"/>
      <c r="AN67" s="2897"/>
      <c r="AO67" s="2897"/>
      <c r="AP67" s="2897"/>
      <c r="AQ67" s="2897"/>
      <c r="AR67" s="2897"/>
      <c r="AS67" s="2897"/>
      <c r="AT67" s="2897"/>
      <c r="AU67" s="2897"/>
      <c r="AV67" s="2897"/>
      <c r="AW67" s="2897"/>
      <c r="AX67" s="2897"/>
    </row>
    <row r="68" spans="3:50" ht="11.25" customHeight="1"/>
    <row r="69" spans="3:50" ht="11.25" customHeight="1"/>
    <row r="70" spans="3:50" ht="11.25" customHeight="1"/>
    <row r="71" spans="3:50" ht="11.25" customHeight="1"/>
    <row r="72" spans="3:50" ht="12.75" customHeight="1"/>
    <row r="73" spans="3:50" ht="34.5" customHeight="1"/>
    <row r="74" spans="3:50" ht="9" customHeight="1"/>
    <row r="75" spans="3:50" ht="36.75" customHeight="1"/>
    <row r="76" spans="3:50" ht="9" customHeight="1"/>
    <row r="77" spans="3:50" ht="9" customHeight="1"/>
    <row r="78" spans="3:50" ht="9" customHeight="1"/>
    <row r="79" spans="3:50" ht="9" customHeight="1"/>
    <row r="80" spans="3:50" ht="9" customHeight="1"/>
    <row r="81" ht="9" customHeight="1"/>
  </sheetData>
  <sheetProtection algorithmName="SHA-512" hashValue="d/Qh/+PCPcoXbWV1Y8kCjK/QbtcOGXL2Nb6VgqpTJdSc4J4Eg/UtduRakUWIvN/MHRIe+evfutshz36EQM0ORQ==" saltValue="qWT/TK2Y3LqIaQ2taPIVtQ==" spinCount="100000" sheet="1" selectLockedCells="1"/>
  <mergeCells count="195">
    <mergeCell ref="C4:Q5"/>
    <mergeCell ref="C8:K9"/>
    <mergeCell ref="AD6:AN9"/>
    <mergeCell ref="V3:Y5"/>
    <mergeCell ref="Z3:Z5"/>
    <mergeCell ref="AA3:AV5"/>
    <mergeCell ref="AW3:AW5"/>
    <mergeCell ref="AS26:AU26"/>
    <mergeCell ref="AV26:AW26"/>
    <mergeCell ref="X6:Z7"/>
    <mergeCell ref="AA6:AC7"/>
    <mergeCell ref="AD24:AX24"/>
    <mergeCell ref="AS25:AU25"/>
    <mergeCell ref="AV25:AW25"/>
    <mergeCell ref="S26:AC26"/>
    <mergeCell ref="AD26:AF26"/>
    <mergeCell ref="AH26:AI26"/>
    <mergeCell ref="AM25:AO25"/>
    <mergeCell ref="AJ26:AK26"/>
    <mergeCell ref="AP26:AR26"/>
    <mergeCell ref="AD14:AN17"/>
    <mergeCell ref="R6:T7"/>
    <mergeCell ref="U6:W7"/>
    <mergeCell ref="R8:T9"/>
    <mergeCell ref="C6:K7"/>
    <mergeCell ref="L6:N7"/>
    <mergeCell ref="O6:Q7"/>
    <mergeCell ref="AO6:AU9"/>
    <mergeCell ref="AV6:AX9"/>
    <mergeCell ref="C13:R13"/>
    <mergeCell ref="S11:AC11"/>
    <mergeCell ref="S12:AC12"/>
    <mergeCell ref="S13:AC13"/>
    <mergeCell ref="AD11:AX11"/>
    <mergeCell ref="AO14:AX17"/>
    <mergeCell ref="AM26:AO26"/>
    <mergeCell ref="U8:W9"/>
    <mergeCell ref="O8:Q9"/>
    <mergeCell ref="C11:R11"/>
    <mergeCell ref="C12:R12"/>
    <mergeCell ref="AD12:AX13"/>
    <mergeCell ref="L8:N9"/>
    <mergeCell ref="C10:AX10"/>
    <mergeCell ref="AP25:AR25"/>
    <mergeCell ref="C20:K21"/>
    <mergeCell ref="C14:E17"/>
    <mergeCell ref="F14:AC17"/>
    <mergeCell ref="O22:Q23"/>
    <mergeCell ref="R22:T23"/>
    <mergeCell ref="U22:W23"/>
    <mergeCell ref="C24:R24"/>
    <mergeCell ref="S24:AC24"/>
    <mergeCell ref="C25:R25"/>
    <mergeCell ref="AM27:AO27"/>
    <mergeCell ref="AS27:AU27"/>
    <mergeCell ref="AV27:AW27"/>
    <mergeCell ref="AP27:AR27"/>
    <mergeCell ref="S27:AC27"/>
    <mergeCell ref="AD27:AF27"/>
    <mergeCell ref="AH27:AI27"/>
    <mergeCell ref="AJ27:AK27"/>
    <mergeCell ref="AO58:AX62"/>
    <mergeCell ref="AG41:AH41"/>
    <mergeCell ref="AG42:AH42"/>
    <mergeCell ref="AI40:AJ40"/>
    <mergeCell ref="AK38:AL38"/>
    <mergeCell ref="X34:AC35"/>
    <mergeCell ref="AO34:AX35"/>
    <mergeCell ref="AO36:AU36"/>
    <mergeCell ref="AV36:AX36"/>
    <mergeCell ref="AK41:AL41"/>
    <mergeCell ref="AN38:AO38"/>
    <mergeCell ref="AK42:AL42"/>
    <mergeCell ref="AG38:AH38"/>
    <mergeCell ref="AG39:AH39"/>
    <mergeCell ref="AG40:AH40"/>
    <mergeCell ref="AV42:AW42"/>
    <mergeCell ref="C55:R55"/>
    <mergeCell ref="S55:AC55"/>
    <mergeCell ref="AD55:AX55"/>
    <mergeCell ref="E47:AC47"/>
    <mergeCell ref="E48:AC49"/>
    <mergeCell ref="C57:R57"/>
    <mergeCell ref="S57:AC57"/>
    <mergeCell ref="AD57:AX57"/>
    <mergeCell ref="C43:D49"/>
    <mergeCell ref="AD47:AN49"/>
    <mergeCell ref="AO47:AX49"/>
    <mergeCell ref="AD51:AN53"/>
    <mergeCell ref="E43:AX46"/>
    <mergeCell ref="AD54:AX54"/>
    <mergeCell ref="C53:I53"/>
    <mergeCell ref="O53:Q53"/>
    <mergeCell ref="U53:V53"/>
    <mergeCell ref="C54:AC54"/>
    <mergeCell ref="AO51:AU53"/>
    <mergeCell ref="AV51:AX53"/>
    <mergeCell ref="L53:N53"/>
    <mergeCell ref="R53:T53"/>
    <mergeCell ref="R51:T52"/>
    <mergeCell ref="U51:W52"/>
    <mergeCell ref="C58:D62"/>
    <mergeCell ref="E58:AC62"/>
    <mergeCell ref="AD58:AN62"/>
    <mergeCell ref="C18:T19"/>
    <mergeCell ref="AH25:AI25"/>
    <mergeCell ref="AJ25:AK25"/>
    <mergeCell ref="AD25:AF25"/>
    <mergeCell ref="X22:AC23"/>
    <mergeCell ref="AD20:AX23"/>
    <mergeCell ref="C37:R37"/>
    <mergeCell ref="S37:AC37"/>
    <mergeCell ref="U32:W33"/>
    <mergeCell ref="C26:R26"/>
    <mergeCell ref="C27:R27"/>
    <mergeCell ref="L20:N21"/>
    <mergeCell ref="O20:Q21"/>
    <mergeCell ref="R20:T21"/>
    <mergeCell ref="U20:W21"/>
    <mergeCell ref="X20:Z21"/>
    <mergeCell ref="AA20:AC21"/>
    <mergeCell ref="S25:AC25"/>
    <mergeCell ref="AA32:AC33"/>
    <mergeCell ref="C22:K23"/>
    <mergeCell ref="L22:N23"/>
    <mergeCell ref="C64:AX67"/>
    <mergeCell ref="C63:AX63"/>
    <mergeCell ref="N50:AX50"/>
    <mergeCell ref="C50:M50"/>
    <mergeCell ref="C56:R56"/>
    <mergeCell ref="S56:AC56"/>
    <mergeCell ref="AD56:AX56"/>
    <mergeCell ref="AP39:AR39"/>
    <mergeCell ref="AS39:AU39"/>
    <mergeCell ref="AV39:AW39"/>
    <mergeCell ref="AD40:AF40"/>
    <mergeCell ref="AP41:AR41"/>
    <mergeCell ref="AS41:AU41"/>
    <mergeCell ref="AV41:AW41"/>
    <mergeCell ref="C39:R39"/>
    <mergeCell ref="AD42:AF42"/>
    <mergeCell ref="C51:K52"/>
    <mergeCell ref="L51:N52"/>
    <mergeCell ref="O51:Q52"/>
    <mergeCell ref="AV40:AW40"/>
    <mergeCell ref="AP42:AR42"/>
    <mergeCell ref="AN42:AO42"/>
    <mergeCell ref="AK39:AL39"/>
    <mergeCell ref="AK40:AL40"/>
    <mergeCell ref="AP38:AR38"/>
    <mergeCell ref="AD38:AF38"/>
    <mergeCell ref="AI41:AJ41"/>
    <mergeCell ref="AI42:AJ42"/>
    <mergeCell ref="S39:AC39"/>
    <mergeCell ref="AD34:AN36"/>
    <mergeCell ref="C36:AC36"/>
    <mergeCell ref="AD37:AX37"/>
    <mergeCell ref="C38:R38"/>
    <mergeCell ref="AI38:AJ38"/>
    <mergeCell ref="S38:AC38"/>
    <mergeCell ref="C40:R40"/>
    <mergeCell ref="AI39:AJ39"/>
    <mergeCell ref="C34:K35"/>
    <mergeCell ref="C42:R42"/>
    <mergeCell ref="S40:AC40"/>
    <mergeCell ref="C41:R41"/>
    <mergeCell ref="S41:AC41"/>
    <mergeCell ref="AS42:AU42"/>
    <mergeCell ref="AP40:AR40"/>
    <mergeCell ref="AS40:AU40"/>
    <mergeCell ref="AN40:AO40"/>
    <mergeCell ref="X51:Z52"/>
    <mergeCell ref="AA51:AC52"/>
    <mergeCell ref="S42:AC42"/>
    <mergeCell ref="AD41:AF41"/>
    <mergeCell ref="AN41:AO41"/>
    <mergeCell ref="C31:N31"/>
    <mergeCell ref="C28:E30"/>
    <mergeCell ref="F28:AC30"/>
    <mergeCell ref="AD28:AN30"/>
    <mergeCell ref="R34:T35"/>
    <mergeCell ref="L34:N35"/>
    <mergeCell ref="O34:Q35"/>
    <mergeCell ref="U34:W35"/>
    <mergeCell ref="C32:K33"/>
    <mergeCell ref="L32:N33"/>
    <mergeCell ref="O32:Q33"/>
    <mergeCell ref="R32:T33"/>
    <mergeCell ref="AO28:AX30"/>
    <mergeCell ref="AV38:AW38"/>
    <mergeCell ref="AS38:AU38"/>
    <mergeCell ref="AN39:AO39"/>
    <mergeCell ref="AD39:AF39"/>
    <mergeCell ref="X32:Z33"/>
    <mergeCell ref="AD32:AX33"/>
  </mergeCells>
  <phoneticPr fontId="2"/>
  <conditionalFormatting sqref="C25:R25">
    <cfRule type="expression" dxfId="40" priority="36">
      <formula>$S$25&lt;0.1</formula>
    </cfRule>
  </conditionalFormatting>
  <conditionalFormatting sqref="C26:R26">
    <cfRule type="expression" dxfId="39" priority="37">
      <formula>$S$26&lt;0.1</formula>
    </cfRule>
  </conditionalFormatting>
  <conditionalFormatting sqref="C27:R27">
    <cfRule type="expression" dxfId="38" priority="35">
      <formula>$S$27&lt;0.1</formula>
    </cfRule>
  </conditionalFormatting>
  <conditionalFormatting sqref="C38:R42">
    <cfRule type="expression" dxfId="37" priority="34">
      <formula>S38&lt;0.1</formula>
    </cfRule>
  </conditionalFormatting>
  <conditionalFormatting sqref="L20 R20 X20 L22 R22">
    <cfRule type="cellIs" dxfId="36" priority="49" operator="lessThan">
      <formula>$R$22&gt;0.1</formula>
    </cfRule>
    <cfRule type="cellIs" dxfId="35" priority="1166" operator="lessThan">
      <formula>$AZ$27&gt;0.1</formula>
    </cfRule>
  </conditionalFormatting>
  <conditionalFormatting sqref="L32 R32 X32 L34 R34">
    <cfRule type="cellIs" dxfId="34" priority="26" operator="lessThan">
      <formula>$R$34&gt;0.1</formula>
    </cfRule>
    <cfRule type="cellIs" dxfId="33" priority="27" operator="lessThan">
      <formula>$AZ$42&gt;0.1</formula>
    </cfRule>
  </conditionalFormatting>
  <conditionalFormatting sqref="L53">
    <cfRule type="cellIs" dxfId="32" priority="5" operator="lessThan">
      <formula>$L$53&gt;0.1</formula>
    </cfRule>
  </conditionalFormatting>
  <conditionalFormatting sqref="L6:N9 R6:T9 AO6 X6:Z7">
    <cfRule type="cellIs" dxfId="31" priority="136" operator="lessThan">
      <formula>$S$13&gt;0.1</formula>
    </cfRule>
    <cfRule type="cellIs" dxfId="30" priority="137" operator="lessThan">
      <formula>$S$12&gt;0.1</formula>
    </cfRule>
  </conditionalFormatting>
  <conditionalFormatting sqref="L6:N9">
    <cfRule type="cellIs" dxfId="29" priority="29" operator="lessThan">
      <formula>$L$6&gt;0.1</formula>
    </cfRule>
  </conditionalFormatting>
  <conditionalFormatting sqref="L51:N52">
    <cfRule type="cellIs" dxfId="28" priority="8" operator="lessThan">
      <formula>$L$51&gt;0.1</formula>
    </cfRule>
  </conditionalFormatting>
  <conditionalFormatting sqref="R53">
    <cfRule type="cellIs" dxfId="27" priority="4" operator="lessThan">
      <formula>$R$53&gt;0.1</formula>
    </cfRule>
  </conditionalFormatting>
  <conditionalFormatting sqref="R6:T7">
    <cfRule type="cellIs" dxfId="26" priority="3" operator="lessThan">
      <formula>$R$6&gt;0.1</formula>
    </cfRule>
  </conditionalFormatting>
  <conditionalFormatting sqref="R8:T9">
    <cfRule type="cellIs" dxfId="25" priority="2" operator="lessThan">
      <formula>$R$8&gt;0.1</formula>
    </cfRule>
  </conditionalFormatting>
  <conditionalFormatting sqref="R51:T52">
    <cfRule type="cellIs" dxfId="24" priority="7" operator="lessThan">
      <formula>$R$51&gt;0.1</formula>
    </cfRule>
  </conditionalFormatting>
  <conditionalFormatting sqref="X51:Z52">
    <cfRule type="cellIs" dxfId="23" priority="6" operator="lessThan">
      <formula>$X$51&gt;0.1</formula>
    </cfRule>
  </conditionalFormatting>
  <conditionalFormatting sqref="AO14">
    <cfRule type="cellIs" dxfId="22" priority="19" operator="lessThan">
      <formula>$X$6&gt;0.1</formula>
    </cfRule>
    <cfRule type="cellIs" dxfId="21" priority="20" operator="lessThan">
      <formula>$S$13&gt;0.1</formula>
    </cfRule>
    <cfRule type="cellIs" dxfId="20" priority="21" operator="lessThan">
      <formula>$S$12&gt;0.1</formula>
    </cfRule>
  </conditionalFormatting>
  <conditionalFormatting sqref="AO28">
    <cfRule type="cellIs" dxfId="19" priority="22" operator="lessThan">
      <formula>$R$22&gt;0.1</formula>
    </cfRule>
    <cfRule type="cellIs" dxfId="18" priority="23" operator="lessThan">
      <formula>$AZ$27&gt;0.1</formula>
    </cfRule>
  </conditionalFormatting>
  <conditionalFormatting sqref="AO36">
    <cfRule type="cellIs" dxfId="17" priority="15" operator="lessThan">
      <formula>$AZ$42&gt;0.1</formula>
    </cfRule>
  </conditionalFormatting>
  <conditionalFormatting sqref="AO51 L51 R51 X51 L53 R53">
    <cfRule type="cellIs" dxfId="16" priority="43" operator="lessThan">
      <formula>$AZ$57&gt;0.1</formula>
    </cfRule>
  </conditionalFormatting>
  <conditionalFormatting sqref="AO51">
    <cfRule type="cellIs" dxfId="15" priority="9" operator="lessThan">
      <formula>$AO$51&gt;0.1</formula>
    </cfRule>
  </conditionalFormatting>
  <conditionalFormatting sqref="AO6:AU9">
    <cfRule type="cellIs" dxfId="14" priority="1" operator="lessThan">
      <formula>$AO$6&gt;0.1</formula>
    </cfRule>
  </conditionalFormatting>
  <conditionalFormatting sqref="AO47:AX49">
    <cfRule type="cellIs" dxfId="13" priority="10" operator="lessThan">
      <formula>$R$34&gt;0.1</formula>
    </cfRule>
    <cfRule type="cellIs" dxfId="12" priority="11" operator="lessThan">
      <formula>$AZ$42&gt;0.1</formula>
    </cfRule>
  </conditionalFormatting>
  <conditionalFormatting sqref="AO58:AX62">
    <cfRule type="cellIs" dxfId="11" priority="12" operator="lessThan">
      <formula>#REF!&gt;0.1</formula>
    </cfRule>
    <cfRule type="cellIs" dxfId="10" priority="13" operator="lessThan">
      <formula>$AZ$57&gt;0.1</formula>
    </cfRule>
  </conditionalFormatting>
  <dataValidations count="1">
    <dataValidation type="list" allowBlank="1" showInputMessage="1" showErrorMessage="1" sqref="AO28:AX30 AO14 AO58:AX62 AO47" xr:uid="{00000000-0002-0000-0500-000000000000}">
      <formula1>$AZ$10:$AZ$11</formula1>
    </dataValidation>
  </dataValidations>
  <pageMargins left="0.70866141732283472" right="0.70866141732283472" top="0.33" bottom="0.17" header="0.31496062992125984" footer="0.17"/>
  <pageSetup paperSize="9" scale="52"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A73B1-317E-4FD9-84D6-2FF8508DC7F5}">
  <sheetPr codeName="Sheet7">
    <tabColor rgb="FF00B0F0"/>
  </sheetPr>
  <dimension ref="B1:BB99"/>
  <sheetViews>
    <sheetView showGridLines="0" zoomScale="60" zoomScaleNormal="60" workbookViewId="0">
      <selection activeCell="M6" sqref="M6:N6"/>
    </sheetView>
  </sheetViews>
  <sheetFormatPr defaultColWidth="6.59765625" defaultRowHeight="42.6" customHeight="1"/>
  <cols>
    <col min="1" max="1" width="3.19921875" style="13" customWidth="1"/>
    <col min="2" max="2" width="11" style="406" customWidth="1"/>
    <col min="3" max="3" width="9.19921875" style="420" customWidth="1"/>
    <col min="4" max="7" width="9.19921875" style="13" customWidth="1"/>
    <col min="8" max="8" width="9.19921875" style="13" hidden="1" customWidth="1"/>
    <col min="9" max="9" width="9.19921875" style="13" customWidth="1"/>
    <col min="10" max="11" width="9.19921875" style="406" customWidth="1"/>
    <col min="12" max="22" width="9.19921875" style="13" customWidth="1"/>
    <col min="23" max="24" width="9.19921875" style="406" customWidth="1"/>
    <col min="25" max="27" width="9.19921875" style="13" customWidth="1"/>
    <col min="28" max="28" width="6.59765625" style="13"/>
    <col min="29" max="29" width="6.59765625" style="13" hidden="1" customWidth="1"/>
    <col min="30" max="32" width="7" style="13" hidden="1" customWidth="1"/>
    <col min="33" max="35" width="9.19921875" style="13" hidden="1" customWidth="1"/>
    <col min="36" max="36" width="6.59765625" style="13" hidden="1" customWidth="1"/>
    <col min="37" max="38" width="7" style="13" hidden="1" customWidth="1"/>
    <col min="39" max="41" width="6.59765625" style="13" hidden="1" customWidth="1"/>
    <col min="42" max="42" width="7.69921875" style="13" hidden="1" customWidth="1"/>
    <col min="43" max="44" width="9.19921875" style="13" hidden="1" customWidth="1"/>
    <col min="45" max="45" width="7" style="13" hidden="1" customWidth="1"/>
    <col min="46" max="52" width="6.59765625" style="13" hidden="1" customWidth="1"/>
    <col min="53" max="56" width="0" style="13" hidden="1" customWidth="1"/>
    <col min="57" max="16384" width="6.59765625" style="13"/>
  </cols>
  <sheetData>
    <row r="1" spans="2:54" ht="102.75" customHeight="1"/>
    <row r="2" spans="2:54" ht="49.2" customHeight="1">
      <c r="C2" s="439" t="s">
        <v>704</v>
      </c>
      <c r="G2" s="321" t="s">
        <v>774</v>
      </c>
      <c r="H2" s="428"/>
    </row>
    <row r="3" spans="2:54" ht="27" customHeight="1" thickBot="1">
      <c r="C3" s="3159" t="s">
        <v>43</v>
      </c>
      <c r="D3" s="3159"/>
      <c r="E3" s="3135">
        <f>①利用!S8</f>
        <v>0</v>
      </c>
      <c r="F3" s="3135"/>
      <c r="G3" s="3135"/>
      <c r="H3" s="3135"/>
      <c r="I3" s="3135"/>
      <c r="J3" s="3135"/>
      <c r="K3" s="3135"/>
      <c r="L3" s="3135"/>
      <c r="M3" s="3135"/>
      <c r="N3" s="3135"/>
      <c r="O3" s="3135"/>
      <c r="P3" s="3135"/>
      <c r="Q3" s="3135"/>
      <c r="R3" s="3135"/>
      <c r="S3" s="3135"/>
      <c r="T3" s="3135"/>
      <c r="U3" s="3135"/>
      <c r="V3" s="3135"/>
      <c r="W3" s="3135"/>
      <c r="X3" s="3135"/>
      <c r="Y3" s="3135"/>
      <c r="Z3" s="3135"/>
      <c r="AA3" s="3135"/>
    </row>
    <row r="4" spans="2:54" ht="25.95" customHeight="1">
      <c r="B4" s="3125">
        <v>1</v>
      </c>
      <c r="C4" s="3176" t="s">
        <v>672</v>
      </c>
      <c r="D4" s="3186"/>
      <c r="E4" s="3188" t="s">
        <v>673</v>
      </c>
      <c r="F4" s="3186"/>
      <c r="G4" s="3190" t="s">
        <v>641</v>
      </c>
      <c r="H4" s="643"/>
      <c r="I4" s="3192" t="s">
        <v>683</v>
      </c>
      <c r="J4" s="3193"/>
      <c r="K4" s="3196" t="s">
        <v>679</v>
      </c>
      <c r="L4" s="3198" t="s">
        <v>640</v>
      </c>
      <c r="M4" s="2453"/>
      <c r="N4" s="3199"/>
      <c r="O4" s="3203" t="s">
        <v>850</v>
      </c>
      <c r="P4" s="3204"/>
      <c r="Q4" s="3204"/>
      <c r="R4" s="3204"/>
      <c r="S4" s="3204"/>
      <c r="T4" s="3204"/>
      <c r="U4" s="3176" t="s">
        <v>715</v>
      </c>
      <c r="V4" s="3177"/>
      <c r="W4" s="3177"/>
      <c r="X4" s="3177"/>
      <c r="Y4" s="3177"/>
      <c r="Z4" s="3178"/>
      <c r="AA4" s="3182"/>
    </row>
    <row r="5" spans="2:54" ht="25.95" customHeight="1">
      <c r="B5" s="3125"/>
      <c r="C5" s="3179"/>
      <c r="D5" s="3187"/>
      <c r="E5" s="3189"/>
      <c r="F5" s="3187"/>
      <c r="G5" s="3191"/>
      <c r="H5" s="644"/>
      <c r="I5" s="3194"/>
      <c r="J5" s="3195"/>
      <c r="K5" s="3197"/>
      <c r="L5" s="3200"/>
      <c r="M5" s="3201"/>
      <c r="N5" s="3202"/>
      <c r="O5" s="3183" t="s">
        <v>695</v>
      </c>
      <c r="P5" s="3184"/>
      <c r="Q5" s="3183" t="s">
        <v>696</v>
      </c>
      <c r="R5" s="3185"/>
      <c r="S5" s="3206" t="s">
        <v>707</v>
      </c>
      <c r="T5" s="3207"/>
      <c r="U5" s="3179"/>
      <c r="V5" s="3180"/>
      <c r="W5" s="3180"/>
      <c r="X5" s="3180"/>
      <c r="Y5" s="3180"/>
      <c r="Z5" s="3181"/>
      <c r="AA5" s="3182"/>
    </row>
    <row r="6" spans="2:54" s="432" customFormat="1" ht="59.25" customHeight="1">
      <c r="B6" s="3125"/>
      <c r="C6" s="423" t="s">
        <v>3</v>
      </c>
      <c r="D6" s="421" t="s">
        <v>84</v>
      </c>
      <c r="E6" s="363" t="s">
        <v>19</v>
      </c>
      <c r="F6" s="421" t="s">
        <v>20</v>
      </c>
      <c r="G6" s="429" t="s">
        <v>682</v>
      </c>
      <c r="H6" s="429"/>
      <c r="I6" s="430" t="s">
        <v>671</v>
      </c>
      <c r="J6" s="421" t="s">
        <v>670</v>
      </c>
      <c r="K6" s="431" t="s">
        <v>681</v>
      </c>
      <c r="L6" s="431" t="s">
        <v>674</v>
      </c>
      <c r="M6" s="3141" t="s">
        <v>727</v>
      </c>
      <c r="N6" s="3142"/>
      <c r="O6" s="431" t="s">
        <v>681</v>
      </c>
      <c r="P6" s="431" t="s">
        <v>674</v>
      </c>
      <c r="Q6" s="431" t="s">
        <v>681</v>
      </c>
      <c r="R6" s="431" t="s">
        <v>674</v>
      </c>
      <c r="S6" s="3172" t="s">
        <v>697</v>
      </c>
      <c r="T6" s="3173"/>
      <c r="U6" s="3169" t="s">
        <v>675</v>
      </c>
      <c r="V6" s="3167"/>
      <c r="W6" s="3167" t="s">
        <v>676</v>
      </c>
      <c r="X6" s="3167"/>
      <c r="Y6" s="3163" t="s">
        <v>726</v>
      </c>
      <c r="Z6" s="3164"/>
      <c r="AA6" s="618"/>
      <c r="AB6" s="13"/>
      <c r="AC6" s="13"/>
      <c r="AD6" s="13"/>
      <c r="AF6" s="3156" t="s">
        <v>680</v>
      </c>
      <c r="AG6" s="3156"/>
      <c r="AH6" s="3156"/>
      <c r="AI6" s="3156"/>
      <c r="AJ6" s="3156"/>
      <c r="AK6" s="3156"/>
      <c r="AL6" s="3156"/>
      <c r="AM6" s="3156"/>
      <c r="AN6" s="3156"/>
      <c r="AO6" s="3156"/>
      <c r="AP6" s="433"/>
      <c r="AQ6" s="433"/>
      <c r="AR6" s="433"/>
      <c r="AS6" s="433"/>
      <c r="AT6" s="433"/>
      <c r="AU6" s="433"/>
      <c r="AV6" s="434"/>
      <c r="AW6" s="13"/>
      <c r="AX6" s="13"/>
      <c r="AY6" s="13"/>
      <c r="BA6" s="641"/>
    </row>
    <row r="7" spans="2:54" ht="40.5" customHeight="1" thickBot="1">
      <c r="B7" s="442">
        <f>E3</f>
        <v>0</v>
      </c>
      <c r="C7" s="615"/>
      <c r="D7" s="616"/>
      <c r="E7" s="613"/>
      <c r="F7" s="617"/>
      <c r="G7" s="614"/>
      <c r="H7" s="655"/>
      <c r="I7" s="614"/>
      <c r="J7" s="614"/>
      <c r="K7" s="614"/>
      <c r="L7" s="499" t="str">
        <f>IFERROR(VLOOKUP(K7,AK24:AL34,2),"")</f>
        <v/>
      </c>
      <c r="M7" s="3139" t="str">
        <f>IFERROR(INDEX(AP40:AR41,MATCH(G7,AO40:AO40:AO41,0),MATCH(L7,AP39:AR39,0)),"")</f>
        <v/>
      </c>
      <c r="N7" s="3139"/>
      <c r="O7" s="513"/>
      <c r="P7" s="499" t="str">
        <f>IFERROR(VLOOKUP(O7,AK24:AL34,2),"")</f>
        <v/>
      </c>
      <c r="Q7" s="513"/>
      <c r="R7" s="499" t="str">
        <f>IFERROR(VLOOKUP(Q7,AK24:AL34,2),"")</f>
        <v/>
      </c>
      <c r="S7" s="3139" t="str">
        <f>IFERROR(INDEX(AG12:AI14,MATCH(P7,AF12:AF14:AF12:AF14,0),MATCH(R7,AG11:AI11,0)),"")</f>
        <v/>
      </c>
      <c r="T7" s="3171"/>
      <c r="U7" s="3170">
        <f>I7*300</f>
        <v>0</v>
      </c>
      <c r="V7" s="3168"/>
      <c r="W7" s="3168">
        <f>J7*300</f>
        <v>0</v>
      </c>
      <c r="X7" s="3168"/>
      <c r="Y7" s="3165">
        <f>U7+W7</f>
        <v>0</v>
      </c>
      <c r="Z7" s="3166"/>
      <c r="AA7" s="619">
        <f>E3</f>
        <v>0</v>
      </c>
    </row>
    <row r="8" spans="2:54" ht="36.6" customHeight="1" thickBot="1">
      <c r="B8" s="441"/>
      <c r="C8" s="2486" t="s">
        <v>705</v>
      </c>
      <c r="D8" s="2565"/>
      <c r="E8" s="2565"/>
      <c r="F8" s="2565"/>
      <c r="G8" s="2565"/>
      <c r="H8" s="2565"/>
      <c r="I8" s="2565"/>
      <c r="J8" s="3205"/>
      <c r="K8" s="582"/>
      <c r="L8" s="582"/>
      <c r="M8" s="3157"/>
      <c r="N8" s="3158"/>
      <c r="O8" s="3174"/>
      <c r="P8" s="3175"/>
      <c r="Q8" s="3175"/>
      <c r="R8" s="3175"/>
      <c r="S8" s="3175"/>
      <c r="T8" s="3175"/>
      <c r="U8" s="3143"/>
      <c r="V8" s="3143"/>
      <c r="W8" s="3143"/>
      <c r="X8" s="3143"/>
      <c r="Y8" s="3143"/>
      <c r="Z8" s="3144"/>
      <c r="AA8" s="620"/>
      <c r="AB8" s="435"/>
      <c r="AC8" s="435"/>
      <c r="AF8" s="3160" t="s">
        <v>669</v>
      </c>
      <c r="AG8" s="3161"/>
      <c r="AH8" s="3161"/>
      <c r="AI8" s="3161"/>
      <c r="AJ8" s="3161"/>
      <c r="AK8" s="3161"/>
      <c r="AL8" s="3162"/>
    </row>
    <row r="9" spans="2:54" s="321" customFormat="1" ht="43.95" customHeight="1">
      <c r="B9" s="443">
        <v>2</v>
      </c>
      <c r="C9" s="422" t="s">
        <v>344</v>
      </c>
      <c r="E9" s="321">
        <v>1</v>
      </c>
      <c r="F9" s="424" t="s">
        <v>666</v>
      </c>
      <c r="I9" s="422" t="s">
        <v>344</v>
      </c>
      <c r="K9" s="321">
        <v>2</v>
      </c>
      <c r="L9" s="424" t="s">
        <v>666</v>
      </c>
      <c r="N9" s="422" t="s">
        <v>344</v>
      </c>
      <c r="P9" s="321">
        <v>3</v>
      </c>
      <c r="Q9" s="424" t="s">
        <v>666</v>
      </c>
      <c r="S9" s="422" t="s">
        <v>344</v>
      </c>
      <c r="U9" s="321">
        <v>4</v>
      </c>
      <c r="V9" s="424" t="s">
        <v>666</v>
      </c>
      <c r="X9" s="422" t="s">
        <v>344</v>
      </c>
      <c r="Z9" s="321">
        <v>5</v>
      </c>
      <c r="AA9" s="424" t="s">
        <v>666</v>
      </c>
      <c r="AD9" s="425"/>
      <c r="AE9" s="425"/>
      <c r="AF9" s="425"/>
      <c r="AG9" s="425"/>
      <c r="AH9" s="425"/>
      <c r="AI9" s="425"/>
      <c r="AJ9" s="425"/>
      <c r="AK9" s="425"/>
      <c r="AL9" s="425"/>
      <c r="AM9" s="425"/>
      <c r="AN9" s="425"/>
      <c r="AO9" s="425"/>
      <c r="AP9" s="425"/>
      <c r="AQ9" s="425"/>
      <c r="AR9" s="425"/>
      <c r="AS9" s="425"/>
      <c r="AT9" s="425"/>
      <c r="AU9" s="425"/>
      <c r="AV9" s="425"/>
      <c r="AW9" s="425"/>
      <c r="AX9" s="426"/>
      <c r="BB9" s="445"/>
    </row>
    <row r="10" spans="2:54" ht="15.75" customHeight="1">
      <c r="B10" s="589"/>
      <c r="C10" s="3145" t="s">
        <v>36</v>
      </c>
      <c r="D10" s="3147" t="s">
        <v>146</v>
      </c>
      <c r="E10" s="3148"/>
      <c r="F10" s="3149"/>
      <c r="I10" s="3145" t="s">
        <v>36</v>
      </c>
      <c r="J10" s="3147" t="s">
        <v>146</v>
      </c>
      <c r="K10" s="3148"/>
      <c r="L10" s="3149"/>
      <c r="N10" s="3145" t="s">
        <v>36</v>
      </c>
      <c r="O10" s="3147" t="s">
        <v>146</v>
      </c>
      <c r="P10" s="3148"/>
      <c r="Q10" s="3149"/>
      <c r="S10" s="3145" t="s">
        <v>36</v>
      </c>
      <c r="T10" s="3147" t="s">
        <v>146</v>
      </c>
      <c r="U10" s="3148"/>
      <c r="V10" s="3149"/>
      <c r="W10" s="13"/>
      <c r="X10" s="3145" t="s">
        <v>36</v>
      </c>
      <c r="Y10" s="3147" t="s">
        <v>146</v>
      </c>
      <c r="Z10" s="3148"/>
      <c r="AA10" s="3149"/>
      <c r="AF10" s="436" t="s">
        <v>645</v>
      </c>
      <c r="AQ10" s="379"/>
      <c r="AR10" s="379"/>
      <c r="AS10" s="379"/>
      <c r="AV10" s="437"/>
    </row>
    <row r="11" spans="2:54" ht="15.75" customHeight="1">
      <c r="B11" s="589"/>
      <c r="C11" s="3146"/>
      <c r="D11" s="3150"/>
      <c r="E11" s="3151"/>
      <c r="F11" s="3152"/>
      <c r="I11" s="3146"/>
      <c r="J11" s="3150"/>
      <c r="K11" s="3151"/>
      <c r="L11" s="3152"/>
      <c r="N11" s="3146"/>
      <c r="O11" s="3150"/>
      <c r="P11" s="3151"/>
      <c r="Q11" s="3152"/>
      <c r="S11" s="3146"/>
      <c r="T11" s="3150"/>
      <c r="U11" s="3151"/>
      <c r="V11" s="3152"/>
      <c r="W11" s="13"/>
      <c r="X11" s="3146"/>
      <c r="Y11" s="3150"/>
      <c r="Z11" s="3151"/>
      <c r="AA11" s="3152"/>
      <c r="AE11" s="13" t="s">
        <v>642</v>
      </c>
      <c r="AG11" s="356">
        <v>1</v>
      </c>
      <c r="AH11" s="356">
        <v>2</v>
      </c>
      <c r="AI11" s="356">
        <v>3</v>
      </c>
      <c r="AQ11" s="379">
        <v>7</v>
      </c>
      <c r="AR11" s="379">
        <v>4</v>
      </c>
      <c r="AS11" s="379">
        <f>SUM(AQ11:AR11)</f>
        <v>11</v>
      </c>
    </row>
    <row r="12" spans="2:54" ht="37.200000000000003" customHeight="1">
      <c r="B12" s="589"/>
      <c r="C12" s="590">
        <v>1</v>
      </c>
      <c r="D12" s="3132"/>
      <c r="E12" s="3133"/>
      <c r="F12" s="3134"/>
      <c r="I12" s="590">
        <v>1</v>
      </c>
      <c r="J12" s="3132"/>
      <c r="K12" s="3133"/>
      <c r="L12" s="3134"/>
      <c r="N12" s="590">
        <v>1</v>
      </c>
      <c r="O12" s="3132"/>
      <c r="P12" s="3133"/>
      <c r="Q12" s="3134"/>
      <c r="S12" s="590">
        <v>1</v>
      </c>
      <c r="T12" s="3132"/>
      <c r="U12" s="3133"/>
      <c r="V12" s="3134"/>
      <c r="W12" s="13"/>
      <c r="X12" s="590">
        <v>1</v>
      </c>
      <c r="Y12" s="3132"/>
      <c r="Z12" s="3133"/>
      <c r="AA12" s="3134"/>
      <c r="AE12" s="13" t="s">
        <v>643</v>
      </c>
      <c r="AF12" s="356">
        <v>1</v>
      </c>
      <c r="AG12" s="13">
        <v>11000</v>
      </c>
      <c r="AH12" s="356">
        <v>18000</v>
      </c>
      <c r="AI12" s="356">
        <v>25000</v>
      </c>
      <c r="AQ12" s="379">
        <v>8</v>
      </c>
      <c r="AR12" s="379">
        <v>3</v>
      </c>
      <c r="AS12" s="379">
        <f>SUM(AQ12:AR12)</f>
        <v>11</v>
      </c>
    </row>
    <row r="13" spans="2:54" ht="37.200000000000003" customHeight="1">
      <c r="B13" s="589"/>
      <c r="C13" s="591">
        <v>2</v>
      </c>
      <c r="D13" s="3132"/>
      <c r="E13" s="3133"/>
      <c r="F13" s="3134"/>
      <c r="I13" s="591">
        <v>2</v>
      </c>
      <c r="J13" s="3132"/>
      <c r="K13" s="3133"/>
      <c r="L13" s="3134"/>
      <c r="N13" s="591">
        <v>2</v>
      </c>
      <c r="O13" s="3132"/>
      <c r="P13" s="3133"/>
      <c r="Q13" s="3134"/>
      <c r="S13" s="591">
        <v>2</v>
      </c>
      <c r="T13" s="3132"/>
      <c r="U13" s="3133"/>
      <c r="V13" s="3134"/>
      <c r="W13" s="13"/>
      <c r="X13" s="591">
        <v>2</v>
      </c>
      <c r="Y13" s="3132"/>
      <c r="Z13" s="3133"/>
      <c r="AA13" s="3134"/>
      <c r="AF13" s="356">
        <v>2</v>
      </c>
      <c r="AG13" s="356">
        <v>18000</v>
      </c>
      <c r="AH13" s="356">
        <v>25000</v>
      </c>
      <c r="AI13" s="356">
        <v>29000</v>
      </c>
    </row>
    <row r="14" spans="2:54" ht="37.200000000000003" customHeight="1">
      <c r="B14" s="589"/>
      <c r="C14" s="591">
        <v>3</v>
      </c>
      <c r="D14" s="3132"/>
      <c r="E14" s="3133"/>
      <c r="F14" s="3134"/>
      <c r="I14" s="591">
        <v>3</v>
      </c>
      <c r="J14" s="3132"/>
      <c r="K14" s="3133"/>
      <c r="L14" s="3134"/>
      <c r="N14" s="591">
        <v>3</v>
      </c>
      <c r="O14" s="3132"/>
      <c r="P14" s="3133"/>
      <c r="Q14" s="3134"/>
      <c r="S14" s="591">
        <v>3</v>
      </c>
      <c r="T14" s="3132"/>
      <c r="U14" s="3133"/>
      <c r="V14" s="3134"/>
      <c r="W14" s="13"/>
      <c r="X14" s="591">
        <v>3</v>
      </c>
      <c r="Y14" s="3132"/>
      <c r="Z14" s="3133"/>
      <c r="AA14" s="3134"/>
      <c r="AF14" s="356">
        <v>3</v>
      </c>
      <c r="AG14" s="356">
        <v>25000</v>
      </c>
      <c r="AH14" s="356">
        <v>29000</v>
      </c>
      <c r="AI14" s="438">
        <v>33000</v>
      </c>
    </row>
    <row r="15" spans="2:54" ht="37.200000000000003" customHeight="1">
      <c r="B15" s="589"/>
      <c r="C15" s="591">
        <v>4</v>
      </c>
      <c r="D15" s="3132"/>
      <c r="E15" s="3133"/>
      <c r="F15" s="3134"/>
      <c r="I15" s="591">
        <v>4</v>
      </c>
      <c r="J15" s="3132"/>
      <c r="K15" s="3133"/>
      <c r="L15" s="3134"/>
      <c r="N15" s="591">
        <v>4</v>
      </c>
      <c r="O15" s="3132"/>
      <c r="P15" s="3133"/>
      <c r="Q15" s="3134"/>
      <c r="S15" s="591">
        <v>4</v>
      </c>
      <c r="T15" s="3132"/>
      <c r="U15" s="3133"/>
      <c r="V15" s="3134"/>
      <c r="W15" s="13"/>
      <c r="X15" s="591">
        <v>4</v>
      </c>
      <c r="Y15" s="3132"/>
      <c r="Z15" s="3133"/>
      <c r="AA15" s="3134"/>
    </row>
    <row r="16" spans="2:54" ht="37.200000000000003" customHeight="1">
      <c r="B16" s="589"/>
      <c r="C16" s="591">
        <v>5</v>
      </c>
      <c r="D16" s="3132"/>
      <c r="E16" s="3133"/>
      <c r="F16" s="3134"/>
      <c r="I16" s="591">
        <v>5</v>
      </c>
      <c r="J16" s="3132"/>
      <c r="K16" s="3133"/>
      <c r="L16" s="3134"/>
      <c r="N16" s="591">
        <v>5</v>
      </c>
      <c r="O16" s="3132"/>
      <c r="P16" s="3133"/>
      <c r="Q16" s="3134"/>
      <c r="S16" s="591">
        <v>5</v>
      </c>
      <c r="T16" s="3132"/>
      <c r="U16" s="3133"/>
      <c r="V16" s="3134"/>
      <c r="W16" s="13"/>
      <c r="X16" s="591">
        <v>5</v>
      </c>
      <c r="Y16" s="3132"/>
      <c r="Z16" s="3133"/>
      <c r="AA16" s="3134"/>
      <c r="AE16" s="13">
        <v>1</v>
      </c>
    </row>
    <row r="17" spans="2:41" ht="37.200000000000003" customHeight="1">
      <c r="B17" s="589"/>
      <c r="C17" s="591">
        <v>6</v>
      </c>
      <c r="D17" s="3132"/>
      <c r="E17" s="3133"/>
      <c r="F17" s="3134"/>
      <c r="I17" s="591">
        <v>6</v>
      </c>
      <c r="J17" s="3132"/>
      <c r="K17" s="3133"/>
      <c r="L17" s="3134"/>
      <c r="N17" s="591">
        <v>6</v>
      </c>
      <c r="O17" s="3132"/>
      <c r="P17" s="3133"/>
      <c r="Q17" s="3134"/>
      <c r="S17" s="591">
        <v>6</v>
      </c>
      <c r="T17" s="3132"/>
      <c r="U17" s="3133"/>
      <c r="V17" s="3134"/>
      <c r="W17" s="13"/>
      <c r="X17" s="591">
        <v>6</v>
      </c>
      <c r="Y17" s="3132"/>
      <c r="Z17" s="3133"/>
      <c r="AA17" s="3134"/>
      <c r="AD17" s="420">
        <v>1</v>
      </c>
      <c r="AE17" s="13" t="s">
        <v>644</v>
      </c>
      <c r="AF17" s="13" t="s">
        <v>644</v>
      </c>
    </row>
    <row r="18" spans="2:41" ht="37.200000000000003" customHeight="1">
      <c r="B18" s="589"/>
      <c r="C18" s="591">
        <v>7</v>
      </c>
      <c r="D18" s="3132"/>
      <c r="E18" s="3133"/>
      <c r="F18" s="3134"/>
      <c r="I18" s="591">
        <v>7</v>
      </c>
      <c r="J18" s="3132"/>
      <c r="K18" s="3133"/>
      <c r="L18" s="3134"/>
      <c r="N18" s="591">
        <v>7</v>
      </c>
      <c r="O18" s="3132"/>
      <c r="P18" s="3133"/>
      <c r="Q18" s="3134"/>
      <c r="S18" s="591">
        <v>7</v>
      </c>
      <c r="T18" s="3132"/>
      <c r="U18" s="3133"/>
      <c r="V18" s="3134"/>
      <c r="W18" s="13"/>
      <c r="X18" s="591">
        <v>7</v>
      </c>
      <c r="Y18" s="3132"/>
      <c r="Z18" s="3133"/>
      <c r="AA18" s="3134"/>
      <c r="AD18" s="420">
        <v>1</v>
      </c>
      <c r="AE18" s="13" t="s">
        <v>644</v>
      </c>
      <c r="AF18" s="13" t="s">
        <v>638</v>
      </c>
      <c r="AG18" s="13" t="s">
        <v>639</v>
      </c>
    </row>
    <row r="19" spans="2:41" ht="37.200000000000003" customHeight="1">
      <c r="B19" s="589"/>
      <c r="C19" s="591">
        <v>8</v>
      </c>
      <c r="D19" s="3132"/>
      <c r="E19" s="3133"/>
      <c r="F19" s="3134"/>
      <c r="I19" s="591">
        <v>8</v>
      </c>
      <c r="J19" s="3132"/>
      <c r="K19" s="3133"/>
      <c r="L19" s="3134"/>
      <c r="N19" s="591">
        <v>8</v>
      </c>
      <c r="O19" s="3132"/>
      <c r="P19" s="3133"/>
      <c r="Q19" s="3134"/>
      <c r="S19" s="591">
        <v>8</v>
      </c>
      <c r="T19" s="3132"/>
      <c r="U19" s="3133"/>
      <c r="V19" s="3134"/>
      <c r="W19" s="13"/>
      <c r="X19" s="591">
        <v>8</v>
      </c>
      <c r="Y19" s="3132"/>
      <c r="Z19" s="3133"/>
      <c r="AA19" s="3134"/>
      <c r="AD19" s="420">
        <v>1</v>
      </c>
      <c r="AE19" s="13" t="s">
        <v>644</v>
      </c>
      <c r="AF19" s="13" t="s">
        <v>638</v>
      </c>
      <c r="AG19" s="13" t="s">
        <v>639</v>
      </c>
    </row>
    <row r="20" spans="2:41" ht="37.200000000000003" customHeight="1">
      <c r="B20" s="589"/>
      <c r="C20" s="591">
        <v>9</v>
      </c>
      <c r="D20" s="3132"/>
      <c r="E20" s="3133"/>
      <c r="F20" s="3134"/>
      <c r="I20" s="591">
        <v>9</v>
      </c>
      <c r="J20" s="3132"/>
      <c r="K20" s="3133"/>
      <c r="L20" s="3134"/>
      <c r="N20" s="591">
        <v>9</v>
      </c>
      <c r="O20" s="3132"/>
      <c r="P20" s="3133"/>
      <c r="Q20" s="3134"/>
      <c r="S20" s="591">
        <v>9</v>
      </c>
      <c r="T20" s="3132"/>
      <c r="U20" s="3133"/>
      <c r="V20" s="3134"/>
      <c r="W20" s="13"/>
      <c r="X20" s="591">
        <v>9</v>
      </c>
      <c r="Y20" s="3132"/>
      <c r="Z20" s="3133"/>
      <c r="AA20" s="3134"/>
    </row>
    <row r="21" spans="2:41" ht="37.200000000000003" customHeight="1">
      <c r="B21" s="589"/>
      <c r="C21" s="591">
        <v>10</v>
      </c>
      <c r="D21" s="3132"/>
      <c r="E21" s="3133"/>
      <c r="F21" s="3134"/>
      <c r="I21" s="591">
        <v>10</v>
      </c>
      <c r="J21" s="3132"/>
      <c r="K21" s="3133"/>
      <c r="L21" s="3134"/>
      <c r="N21" s="591">
        <v>10</v>
      </c>
      <c r="O21" s="3132"/>
      <c r="P21" s="3133"/>
      <c r="Q21" s="3134"/>
      <c r="S21" s="591">
        <v>10</v>
      </c>
      <c r="T21" s="3132"/>
      <c r="U21" s="3133"/>
      <c r="V21" s="3134"/>
      <c r="W21" s="13"/>
      <c r="X21" s="591">
        <v>10</v>
      </c>
      <c r="Y21" s="3132"/>
      <c r="Z21" s="3133"/>
      <c r="AA21" s="3134"/>
    </row>
    <row r="22" spans="2:41" ht="37.200000000000003" customHeight="1">
      <c r="B22" s="589"/>
      <c r="C22" s="591">
        <v>11</v>
      </c>
      <c r="D22" s="3132"/>
      <c r="E22" s="3133"/>
      <c r="F22" s="3134"/>
      <c r="I22" s="591">
        <v>11</v>
      </c>
      <c r="J22" s="3132"/>
      <c r="K22" s="3133"/>
      <c r="L22" s="3134"/>
      <c r="N22" s="591">
        <v>11</v>
      </c>
      <c r="O22" s="3132"/>
      <c r="P22" s="3133"/>
      <c r="Q22" s="3134"/>
      <c r="S22" s="591">
        <v>11</v>
      </c>
      <c r="T22" s="3132"/>
      <c r="U22" s="3133"/>
      <c r="V22" s="3134"/>
      <c r="W22" s="13"/>
      <c r="X22" s="591">
        <v>11</v>
      </c>
      <c r="Y22" s="3132"/>
      <c r="Z22" s="3133"/>
      <c r="AA22" s="3134"/>
      <c r="AH22" s="13" t="s">
        <v>640</v>
      </c>
    </row>
    <row r="23" spans="2:41" ht="37.200000000000003" customHeight="1">
      <c r="B23" s="589"/>
      <c r="C23" s="591">
        <v>12</v>
      </c>
      <c r="D23" s="3132"/>
      <c r="E23" s="3133"/>
      <c r="F23" s="3134"/>
      <c r="I23" s="591">
        <v>12</v>
      </c>
      <c r="J23" s="3132"/>
      <c r="K23" s="3133"/>
      <c r="L23" s="3134"/>
      <c r="N23" s="591">
        <v>12</v>
      </c>
      <c r="O23" s="3132"/>
      <c r="P23" s="3133"/>
      <c r="Q23" s="3134"/>
      <c r="S23" s="591">
        <v>12</v>
      </c>
      <c r="T23" s="3132"/>
      <c r="U23" s="3133"/>
      <c r="V23" s="3134"/>
      <c r="W23" s="13"/>
      <c r="X23" s="591">
        <v>12</v>
      </c>
      <c r="Y23" s="3132"/>
      <c r="Z23" s="3133"/>
      <c r="AA23" s="3134"/>
      <c r="AG23" s="13" t="s">
        <v>664</v>
      </c>
      <c r="AH23" s="13">
        <v>1</v>
      </c>
      <c r="AI23" s="13">
        <v>7000</v>
      </c>
      <c r="AL23" s="13" t="s">
        <v>640</v>
      </c>
    </row>
    <row r="24" spans="2:41" ht="37.200000000000003" customHeight="1">
      <c r="B24" s="589"/>
      <c r="C24" s="591">
        <v>13</v>
      </c>
      <c r="D24" s="3132"/>
      <c r="E24" s="3133"/>
      <c r="F24" s="3134"/>
      <c r="I24" s="591">
        <v>13</v>
      </c>
      <c r="J24" s="3132"/>
      <c r="K24" s="3133"/>
      <c r="L24" s="3134"/>
      <c r="N24" s="591">
        <v>13</v>
      </c>
      <c r="O24" s="3132"/>
      <c r="P24" s="3133"/>
      <c r="Q24" s="3134"/>
      <c r="S24" s="591">
        <v>13</v>
      </c>
      <c r="T24" s="3132"/>
      <c r="U24" s="3133"/>
      <c r="V24" s="3134"/>
      <c r="W24" s="13"/>
      <c r="X24" s="591">
        <v>13</v>
      </c>
      <c r="Y24" s="3132"/>
      <c r="Z24" s="3133"/>
      <c r="AA24" s="3134"/>
      <c r="AG24" s="13" t="s">
        <v>664</v>
      </c>
      <c r="AH24" s="13">
        <v>2</v>
      </c>
      <c r="AI24" s="13">
        <v>14000</v>
      </c>
      <c r="AK24" s="379">
        <v>1</v>
      </c>
      <c r="AL24" s="379">
        <v>1</v>
      </c>
      <c r="AM24" s="379"/>
      <c r="AN24" s="379"/>
      <c r="AO24" s="379"/>
    </row>
    <row r="25" spans="2:41" ht="37.200000000000003" customHeight="1">
      <c r="B25" s="589"/>
      <c r="C25" s="591">
        <v>14</v>
      </c>
      <c r="D25" s="3132"/>
      <c r="E25" s="3133"/>
      <c r="F25" s="3134"/>
      <c r="I25" s="591">
        <v>14</v>
      </c>
      <c r="J25" s="3132"/>
      <c r="K25" s="3133"/>
      <c r="L25" s="3134"/>
      <c r="N25" s="591">
        <v>14</v>
      </c>
      <c r="O25" s="3132"/>
      <c r="P25" s="3133"/>
      <c r="Q25" s="3134"/>
      <c r="S25" s="591">
        <v>14</v>
      </c>
      <c r="T25" s="3132"/>
      <c r="U25" s="3133"/>
      <c r="V25" s="3134"/>
      <c r="W25" s="13"/>
      <c r="X25" s="591">
        <v>14</v>
      </c>
      <c r="Y25" s="3132"/>
      <c r="Z25" s="3133"/>
      <c r="AA25" s="3134"/>
      <c r="AG25" s="13" t="s">
        <v>664</v>
      </c>
      <c r="AH25" s="13">
        <v>3</v>
      </c>
      <c r="AI25" s="13">
        <v>21000</v>
      </c>
      <c r="AK25" s="379">
        <v>2</v>
      </c>
      <c r="AL25" s="379">
        <v>1</v>
      </c>
      <c r="AM25" s="379"/>
      <c r="AN25" s="379"/>
      <c r="AO25" s="379"/>
    </row>
    <row r="26" spans="2:41" ht="37.200000000000003" customHeight="1">
      <c r="B26" s="589"/>
      <c r="C26" s="591">
        <v>15</v>
      </c>
      <c r="D26" s="3132"/>
      <c r="E26" s="3133"/>
      <c r="F26" s="3134"/>
      <c r="I26" s="591">
        <v>15</v>
      </c>
      <c r="J26" s="3132"/>
      <c r="K26" s="3133"/>
      <c r="L26" s="3134"/>
      <c r="N26" s="591">
        <v>15</v>
      </c>
      <c r="O26" s="3132"/>
      <c r="P26" s="3133"/>
      <c r="Q26" s="3134"/>
      <c r="S26" s="591">
        <v>15</v>
      </c>
      <c r="T26" s="3132"/>
      <c r="U26" s="3133"/>
      <c r="V26" s="3134"/>
      <c r="W26" s="13"/>
      <c r="X26" s="591">
        <v>15</v>
      </c>
      <c r="Y26" s="3132"/>
      <c r="Z26" s="3133"/>
      <c r="AA26" s="3134"/>
      <c r="AG26" s="13" t="s">
        <v>665</v>
      </c>
      <c r="AH26" s="13">
        <v>1</v>
      </c>
      <c r="AI26" s="13">
        <v>9000</v>
      </c>
      <c r="AK26" s="379">
        <v>3</v>
      </c>
      <c r="AL26" s="379">
        <v>1</v>
      </c>
      <c r="AM26" s="379"/>
      <c r="AN26" s="379"/>
      <c r="AO26" s="379"/>
    </row>
    <row r="27" spans="2:41" ht="37.200000000000003" customHeight="1">
      <c r="B27" s="595" t="s">
        <v>667</v>
      </c>
      <c r="C27" s="593" t="s">
        <v>677</v>
      </c>
      <c r="D27" s="3126"/>
      <c r="E27" s="3127"/>
      <c r="F27" s="3128"/>
      <c r="G27" s="594"/>
      <c r="H27" s="594"/>
      <c r="I27" s="593" t="s">
        <v>677</v>
      </c>
      <c r="J27" s="3126"/>
      <c r="K27" s="3127"/>
      <c r="L27" s="3128"/>
      <c r="M27" s="594"/>
      <c r="N27" s="593" t="s">
        <v>677</v>
      </c>
      <c r="O27" s="3126"/>
      <c r="P27" s="3127"/>
      <c r="Q27" s="3128"/>
      <c r="R27" s="594"/>
      <c r="S27" s="593" t="s">
        <v>677</v>
      </c>
      <c r="T27" s="3126"/>
      <c r="U27" s="3127"/>
      <c r="V27" s="3128"/>
      <c r="W27" s="594"/>
      <c r="X27" s="593" t="s">
        <v>677</v>
      </c>
      <c r="Y27" s="3126"/>
      <c r="Z27" s="3127"/>
      <c r="AA27" s="3128"/>
      <c r="AG27" s="13" t="s">
        <v>665</v>
      </c>
      <c r="AH27" s="13">
        <v>2</v>
      </c>
      <c r="AI27" s="13">
        <v>18000</v>
      </c>
      <c r="AK27" s="379">
        <v>4</v>
      </c>
      <c r="AL27" s="379">
        <v>2</v>
      </c>
      <c r="AM27" s="379"/>
      <c r="AN27" s="379"/>
      <c r="AO27" s="379"/>
    </row>
    <row r="28" spans="2:41" ht="37.200000000000003" customHeight="1">
      <c r="B28" s="589"/>
      <c r="C28" s="590">
        <v>17</v>
      </c>
      <c r="D28" s="3129"/>
      <c r="E28" s="3130"/>
      <c r="F28" s="3131"/>
      <c r="I28" s="590">
        <v>17</v>
      </c>
      <c r="J28" s="3129"/>
      <c r="K28" s="3130"/>
      <c r="L28" s="3131"/>
      <c r="N28" s="590">
        <v>17</v>
      </c>
      <c r="O28" s="3129"/>
      <c r="P28" s="3130"/>
      <c r="Q28" s="3131"/>
      <c r="S28" s="590">
        <v>17</v>
      </c>
      <c r="T28" s="3129"/>
      <c r="U28" s="3130"/>
      <c r="V28" s="3131"/>
      <c r="W28" s="13"/>
      <c r="X28" s="590">
        <v>17</v>
      </c>
      <c r="Y28" s="3129"/>
      <c r="Z28" s="3130"/>
      <c r="AA28" s="3131"/>
      <c r="AG28" s="13" t="s">
        <v>665</v>
      </c>
      <c r="AH28" s="13">
        <v>3</v>
      </c>
      <c r="AI28" s="13">
        <v>27000</v>
      </c>
      <c r="AK28" s="379">
        <v>5</v>
      </c>
      <c r="AL28" s="379">
        <v>2</v>
      </c>
      <c r="AM28" s="379"/>
      <c r="AN28" s="379"/>
      <c r="AO28" s="379"/>
    </row>
    <row r="29" spans="2:41" ht="37.200000000000003" customHeight="1">
      <c r="B29" s="609" t="s">
        <v>668</v>
      </c>
      <c r="C29" s="592" t="s">
        <v>678</v>
      </c>
      <c r="D29" s="3136"/>
      <c r="E29" s="3137"/>
      <c r="F29" s="3138"/>
      <c r="G29" s="610"/>
      <c r="H29" s="610"/>
      <c r="I29" s="592" t="s">
        <v>678</v>
      </c>
      <c r="J29" s="3136"/>
      <c r="K29" s="3137"/>
      <c r="L29" s="3138"/>
      <c r="M29" s="610"/>
      <c r="N29" s="592" t="s">
        <v>678</v>
      </c>
      <c r="O29" s="3136"/>
      <c r="P29" s="3137"/>
      <c r="Q29" s="3138"/>
      <c r="R29" s="610"/>
      <c r="S29" s="592" t="s">
        <v>678</v>
      </c>
      <c r="T29" s="3136"/>
      <c r="U29" s="3137"/>
      <c r="V29" s="3138"/>
      <c r="W29" s="610"/>
      <c r="X29" s="592" t="s">
        <v>678</v>
      </c>
      <c r="Y29" s="3136"/>
      <c r="Z29" s="3137"/>
      <c r="AA29" s="3138"/>
      <c r="AK29" s="379">
        <v>6</v>
      </c>
      <c r="AL29" s="379">
        <v>2</v>
      </c>
    </row>
    <row r="30" spans="2:41" ht="37.200000000000003" customHeight="1">
      <c r="B30" s="598" t="s">
        <v>728</v>
      </c>
      <c r="C30" s="596"/>
      <c r="D30" s="597"/>
      <c r="E30" s="597"/>
      <c r="F30" s="597"/>
      <c r="I30" s="596"/>
      <c r="J30" s="597"/>
      <c r="K30" s="597"/>
      <c r="L30" s="597"/>
      <c r="N30" s="596"/>
      <c r="O30" s="597"/>
      <c r="P30" s="597"/>
      <c r="Q30" s="597"/>
      <c r="S30" s="596"/>
      <c r="T30" s="597"/>
      <c r="U30" s="597"/>
      <c r="V30" s="597"/>
      <c r="W30" s="13"/>
      <c r="X30" s="596"/>
      <c r="Y30" s="597"/>
      <c r="Z30" s="597"/>
      <c r="AA30" s="597"/>
      <c r="AK30" s="379">
        <v>7</v>
      </c>
      <c r="AL30" s="379">
        <v>3</v>
      </c>
    </row>
    <row r="31" spans="2:41" ht="60.45" customHeight="1">
      <c r="B31" s="3155" t="s">
        <v>43</v>
      </c>
      <c r="C31" s="3155"/>
      <c r="D31" s="3155"/>
      <c r="E31" s="3140">
        <f>E3</f>
        <v>0</v>
      </c>
      <c r="F31" s="3140"/>
      <c r="G31" s="3140"/>
      <c r="H31" s="3140"/>
      <c r="I31" s="3140"/>
      <c r="J31" s="3140"/>
      <c r="K31" s="3140"/>
      <c r="L31" s="3140"/>
      <c r="M31" s="3140"/>
      <c r="N31" s="3140"/>
      <c r="O31" s="3140"/>
      <c r="P31" s="3140"/>
      <c r="Q31" s="3140"/>
      <c r="R31" s="3140"/>
      <c r="S31" s="3140"/>
      <c r="T31" s="3140"/>
      <c r="U31" s="3140"/>
      <c r="V31" s="3140"/>
      <c r="W31" s="3140"/>
      <c r="X31" s="3140"/>
      <c r="Y31" s="3140"/>
      <c r="Z31" s="3140"/>
      <c r="AA31" s="3140"/>
      <c r="AK31" s="379">
        <v>8</v>
      </c>
      <c r="AL31" s="379">
        <v>3</v>
      </c>
    </row>
    <row r="32" spans="2:41" s="321" customFormat="1" ht="38.700000000000003" customHeight="1">
      <c r="B32" s="440">
        <v>3</v>
      </c>
      <c r="C32" s="422" t="s">
        <v>344</v>
      </c>
      <c r="E32" s="321">
        <v>6</v>
      </c>
      <c r="F32" s="424" t="s">
        <v>666</v>
      </c>
      <c r="I32" s="422" t="s">
        <v>344</v>
      </c>
      <c r="K32" s="321">
        <v>7</v>
      </c>
      <c r="L32" s="424" t="s">
        <v>666</v>
      </c>
      <c r="N32" s="422" t="s">
        <v>344</v>
      </c>
      <c r="P32" s="321">
        <v>8</v>
      </c>
      <c r="Q32" s="424" t="s">
        <v>666</v>
      </c>
      <c r="S32" s="422" t="s">
        <v>344</v>
      </c>
      <c r="U32" s="321">
        <v>9</v>
      </c>
      <c r="V32" s="424" t="s">
        <v>666</v>
      </c>
      <c r="X32" s="422" t="s">
        <v>344</v>
      </c>
      <c r="Z32" s="321">
        <v>10</v>
      </c>
      <c r="AA32" s="424" t="s">
        <v>666</v>
      </c>
      <c r="AK32" s="427">
        <v>9</v>
      </c>
      <c r="AL32" s="427">
        <v>3</v>
      </c>
    </row>
    <row r="33" spans="2:48" ht="15.75" customHeight="1">
      <c r="B33" s="589"/>
      <c r="C33" s="3145" t="s">
        <v>36</v>
      </c>
      <c r="D33" s="3147" t="s">
        <v>146</v>
      </c>
      <c r="E33" s="3148"/>
      <c r="F33" s="3149"/>
      <c r="I33" s="3145" t="s">
        <v>36</v>
      </c>
      <c r="J33" s="3147" t="s">
        <v>146</v>
      </c>
      <c r="K33" s="3148"/>
      <c r="L33" s="3149"/>
      <c r="N33" s="3145" t="s">
        <v>36</v>
      </c>
      <c r="O33" s="3147" t="s">
        <v>146</v>
      </c>
      <c r="P33" s="3148"/>
      <c r="Q33" s="3149"/>
      <c r="S33" s="3145" t="s">
        <v>36</v>
      </c>
      <c r="T33" s="3147" t="s">
        <v>146</v>
      </c>
      <c r="U33" s="3148"/>
      <c r="V33" s="3149"/>
      <c r="W33" s="13"/>
      <c r="X33" s="3145" t="s">
        <v>36</v>
      </c>
      <c r="Y33" s="3147" t="s">
        <v>146</v>
      </c>
      <c r="Z33" s="3148"/>
      <c r="AA33" s="3149"/>
      <c r="AF33" s="436" t="s">
        <v>645</v>
      </c>
      <c r="AK33" s="13">
        <v>10</v>
      </c>
      <c r="AL33" s="13">
        <v>3</v>
      </c>
      <c r="AQ33" s="379"/>
      <c r="AR33" s="379"/>
      <c r="AS33" s="379"/>
      <c r="AV33" s="437"/>
    </row>
    <row r="34" spans="2:48" ht="15.75" customHeight="1">
      <c r="B34" s="589"/>
      <c r="C34" s="3146"/>
      <c r="D34" s="3150"/>
      <c r="E34" s="3151"/>
      <c r="F34" s="3152"/>
      <c r="I34" s="3146"/>
      <c r="J34" s="3150"/>
      <c r="K34" s="3151"/>
      <c r="L34" s="3152"/>
      <c r="N34" s="3146"/>
      <c r="O34" s="3150"/>
      <c r="P34" s="3151"/>
      <c r="Q34" s="3152"/>
      <c r="S34" s="3146"/>
      <c r="T34" s="3150"/>
      <c r="U34" s="3151"/>
      <c r="V34" s="3152"/>
      <c r="W34" s="13"/>
      <c r="X34" s="3146"/>
      <c r="Y34" s="3150"/>
      <c r="Z34" s="3151"/>
      <c r="AA34" s="3152"/>
      <c r="AE34" s="13" t="s">
        <v>642</v>
      </c>
      <c r="AG34" s="356">
        <v>1</v>
      </c>
      <c r="AH34" s="356">
        <v>2</v>
      </c>
      <c r="AI34" s="356">
        <v>3</v>
      </c>
      <c r="AQ34" s="379">
        <v>7</v>
      </c>
      <c r="AR34" s="379">
        <v>4</v>
      </c>
      <c r="AS34" s="379">
        <f>SUM(AQ34:AR34)</f>
        <v>11</v>
      </c>
    </row>
    <row r="35" spans="2:48" ht="37.200000000000003" customHeight="1">
      <c r="B35" s="589"/>
      <c r="C35" s="590">
        <v>1</v>
      </c>
      <c r="D35" s="3132"/>
      <c r="E35" s="3133"/>
      <c r="F35" s="3134"/>
      <c r="I35" s="590">
        <v>1</v>
      </c>
      <c r="J35" s="3132"/>
      <c r="K35" s="3133"/>
      <c r="L35" s="3134"/>
      <c r="N35" s="590">
        <v>1</v>
      </c>
      <c r="O35" s="3132"/>
      <c r="P35" s="3133"/>
      <c r="Q35" s="3134"/>
      <c r="S35" s="590">
        <v>1</v>
      </c>
      <c r="T35" s="3132"/>
      <c r="U35" s="3133"/>
      <c r="V35" s="3134"/>
      <c r="W35" s="13"/>
      <c r="X35" s="590">
        <v>1</v>
      </c>
      <c r="Y35" s="3132"/>
      <c r="Z35" s="3133"/>
      <c r="AA35" s="3134"/>
      <c r="AE35" s="13" t="s">
        <v>643</v>
      </c>
      <c r="AF35" s="356">
        <v>1</v>
      </c>
      <c r="AG35" s="13">
        <v>11000</v>
      </c>
      <c r="AH35" s="356">
        <v>18000</v>
      </c>
      <c r="AI35" s="356">
        <v>25000</v>
      </c>
      <c r="AQ35" s="379">
        <v>8</v>
      </c>
      <c r="AR35" s="379">
        <v>3</v>
      </c>
      <c r="AS35" s="379">
        <f>SUM(AQ35:AR35)</f>
        <v>11</v>
      </c>
    </row>
    <row r="36" spans="2:48" ht="37.200000000000003" customHeight="1">
      <c r="B36" s="589"/>
      <c r="C36" s="591">
        <v>2</v>
      </c>
      <c r="D36" s="3132"/>
      <c r="E36" s="3133"/>
      <c r="F36" s="3134"/>
      <c r="I36" s="591">
        <v>2</v>
      </c>
      <c r="J36" s="3132"/>
      <c r="K36" s="3133"/>
      <c r="L36" s="3134"/>
      <c r="N36" s="591">
        <v>2</v>
      </c>
      <c r="O36" s="3132"/>
      <c r="P36" s="3133"/>
      <c r="Q36" s="3134"/>
      <c r="S36" s="591">
        <v>2</v>
      </c>
      <c r="T36" s="3132"/>
      <c r="U36" s="3133"/>
      <c r="V36" s="3134"/>
      <c r="W36" s="13"/>
      <c r="X36" s="591">
        <v>2</v>
      </c>
      <c r="Y36" s="3132"/>
      <c r="Z36" s="3133"/>
      <c r="AA36" s="3134"/>
      <c r="AF36" s="356">
        <v>2</v>
      </c>
      <c r="AG36" s="356">
        <v>18000</v>
      </c>
      <c r="AH36" s="356">
        <v>25000</v>
      </c>
      <c r="AI36" s="356">
        <v>29000</v>
      </c>
    </row>
    <row r="37" spans="2:48" ht="37.200000000000003" customHeight="1">
      <c r="B37" s="589"/>
      <c r="C37" s="591">
        <v>3</v>
      </c>
      <c r="D37" s="3132"/>
      <c r="E37" s="3133"/>
      <c r="F37" s="3134"/>
      <c r="I37" s="591">
        <v>3</v>
      </c>
      <c r="J37" s="3132"/>
      <c r="K37" s="3133"/>
      <c r="L37" s="3134"/>
      <c r="N37" s="591">
        <v>3</v>
      </c>
      <c r="O37" s="3132"/>
      <c r="P37" s="3133"/>
      <c r="Q37" s="3134"/>
      <c r="S37" s="591">
        <v>3</v>
      </c>
      <c r="T37" s="3132"/>
      <c r="U37" s="3133"/>
      <c r="V37" s="3134"/>
      <c r="W37" s="13"/>
      <c r="X37" s="591">
        <v>3</v>
      </c>
      <c r="Y37" s="3132"/>
      <c r="Z37" s="3133"/>
      <c r="AA37" s="3134"/>
      <c r="AF37" s="356">
        <v>3</v>
      </c>
      <c r="AG37" s="356">
        <v>25000</v>
      </c>
      <c r="AH37" s="356">
        <v>29000</v>
      </c>
      <c r="AI37" s="438">
        <v>33000</v>
      </c>
    </row>
    <row r="38" spans="2:48" ht="37.200000000000003" customHeight="1">
      <c r="B38" s="589"/>
      <c r="C38" s="591">
        <v>4</v>
      </c>
      <c r="D38" s="3132"/>
      <c r="E38" s="3133"/>
      <c r="F38" s="3134"/>
      <c r="I38" s="591">
        <v>4</v>
      </c>
      <c r="J38" s="3132"/>
      <c r="K38" s="3133"/>
      <c r="L38" s="3134"/>
      <c r="N38" s="591">
        <v>4</v>
      </c>
      <c r="O38" s="3132"/>
      <c r="P38" s="3133"/>
      <c r="Q38" s="3134"/>
      <c r="S38" s="591">
        <v>4</v>
      </c>
      <c r="T38" s="3132"/>
      <c r="U38" s="3133"/>
      <c r="V38" s="3134"/>
      <c r="W38" s="13"/>
      <c r="X38" s="591">
        <v>4</v>
      </c>
      <c r="Y38" s="3132"/>
      <c r="Z38" s="3133"/>
      <c r="AA38" s="3134"/>
    </row>
    <row r="39" spans="2:48" ht="37.200000000000003" customHeight="1">
      <c r="B39" s="589"/>
      <c r="C39" s="591">
        <v>5</v>
      </c>
      <c r="D39" s="3132"/>
      <c r="E39" s="3133"/>
      <c r="F39" s="3134"/>
      <c r="I39" s="591">
        <v>5</v>
      </c>
      <c r="J39" s="3132"/>
      <c r="K39" s="3133"/>
      <c r="L39" s="3134"/>
      <c r="N39" s="591">
        <v>5</v>
      </c>
      <c r="O39" s="3132"/>
      <c r="P39" s="3133"/>
      <c r="Q39" s="3134"/>
      <c r="S39" s="591">
        <v>5</v>
      </c>
      <c r="T39" s="3132"/>
      <c r="U39" s="3133"/>
      <c r="V39" s="3134"/>
      <c r="W39" s="13"/>
      <c r="X39" s="591">
        <v>5</v>
      </c>
      <c r="Y39" s="3132"/>
      <c r="Z39" s="3133"/>
      <c r="AA39" s="3134"/>
      <c r="AE39" s="13">
        <v>1</v>
      </c>
      <c r="AP39" s="13">
        <v>1</v>
      </c>
      <c r="AQ39" s="13">
        <v>2</v>
      </c>
      <c r="AR39" s="13">
        <v>3</v>
      </c>
    </row>
    <row r="40" spans="2:48" ht="37.200000000000003" customHeight="1">
      <c r="B40" s="589"/>
      <c r="C40" s="591">
        <v>6</v>
      </c>
      <c r="D40" s="3132"/>
      <c r="E40" s="3133"/>
      <c r="F40" s="3134"/>
      <c r="I40" s="591">
        <v>6</v>
      </c>
      <c r="J40" s="3132"/>
      <c r="K40" s="3133"/>
      <c r="L40" s="3134"/>
      <c r="N40" s="591">
        <v>6</v>
      </c>
      <c r="O40" s="3132"/>
      <c r="P40" s="3133"/>
      <c r="Q40" s="3134"/>
      <c r="S40" s="591">
        <v>6</v>
      </c>
      <c r="T40" s="3132"/>
      <c r="U40" s="3133"/>
      <c r="V40" s="3134"/>
      <c r="W40" s="13"/>
      <c r="X40" s="591">
        <v>6</v>
      </c>
      <c r="Y40" s="3132"/>
      <c r="Z40" s="3133"/>
      <c r="AA40" s="3134"/>
      <c r="AD40" s="420">
        <v>1</v>
      </c>
      <c r="AE40" s="13" t="s">
        <v>644</v>
      </c>
      <c r="AF40" s="13" t="s">
        <v>644</v>
      </c>
      <c r="AO40" s="13" t="s">
        <v>716</v>
      </c>
      <c r="AP40" s="13">
        <v>7000</v>
      </c>
      <c r="AQ40" s="13">
        <v>14000</v>
      </c>
      <c r="AR40" s="13">
        <v>21000</v>
      </c>
    </row>
    <row r="41" spans="2:48" ht="37.200000000000003" customHeight="1">
      <c r="B41" s="589"/>
      <c r="C41" s="591">
        <v>7</v>
      </c>
      <c r="D41" s="3132"/>
      <c r="E41" s="3133"/>
      <c r="F41" s="3134"/>
      <c r="I41" s="591">
        <v>7</v>
      </c>
      <c r="J41" s="3132"/>
      <c r="K41" s="3133"/>
      <c r="L41" s="3134"/>
      <c r="N41" s="591">
        <v>7</v>
      </c>
      <c r="O41" s="3132"/>
      <c r="P41" s="3133"/>
      <c r="Q41" s="3134"/>
      <c r="S41" s="591">
        <v>7</v>
      </c>
      <c r="T41" s="3132"/>
      <c r="U41" s="3133"/>
      <c r="V41" s="3134"/>
      <c r="W41" s="13"/>
      <c r="X41" s="591">
        <v>7</v>
      </c>
      <c r="Y41" s="3132"/>
      <c r="Z41" s="3133"/>
      <c r="AA41" s="3134"/>
      <c r="AD41" s="420">
        <v>1</v>
      </c>
      <c r="AE41" s="13" t="s">
        <v>644</v>
      </c>
      <c r="AF41" s="13" t="s">
        <v>638</v>
      </c>
      <c r="AG41" s="13" t="s">
        <v>639</v>
      </c>
      <c r="AO41" s="13" t="s">
        <v>717</v>
      </c>
      <c r="AP41" s="13">
        <v>9000</v>
      </c>
      <c r="AQ41" s="13">
        <v>18000</v>
      </c>
      <c r="AR41" s="13">
        <v>27000</v>
      </c>
    </row>
    <row r="42" spans="2:48" ht="37.200000000000003" customHeight="1">
      <c r="B42" s="589"/>
      <c r="C42" s="591">
        <v>8</v>
      </c>
      <c r="D42" s="3132"/>
      <c r="E42" s="3133"/>
      <c r="F42" s="3134"/>
      <c r="I42" s="591">
        <v>8</v>
      </c>
      <c r="J42" s="3132"/>
      <c r="K42" s="3133"/>
      <c r="L42" s="3134"/>
      <c r="N42" s="591">
        <v>8</v>
      </c>
      <c r="O42" s="3132"/>
      <c r="P42" s="3133"/>
      <c r="Q42" s="3134"/>
      <c r="S42" s="591">
        <v>8</v>
      </c>
      <c r="T42" s="3132"/>
      <c r="U42" s="3133"/>
      <c r="V42" s="3134"/>
      <c r="W42" s="13"/>
      <c r="X42" s="591">
        <v>8</v>
      </c>
      <c r="Y42" s="3132"/>
      <c r="Z42" s="3133"/>
      <c r="AA42" s="3134"/>
      <c r="AD42" s="420">
        <v>1</v>
      </c>
      <c r="AE42" s="13" t="s">
        <v>644</v>
      </c>
      <c r="AF42" s="13" t="s">
        <v>638</v>
      </c>
      <c r="AG42" s="13" t="s">
        <v>639</v>
      </c>
    </row>
    <row r="43" spans="2:48" ht="37.200000000000003" customHeight="1">
      <c r="B43" s="589"/>
      <c r="C43" s="591">
        <v>9</v>
      </c>
      <c r="D43" s="3132"/>
      <c r="E43" s="3133"/>
      <c r="F43" s="3134"/>
      <c r="I43" s="591">
        <v>9</v>
      </c>
      <c r="J43" s="3132"/>
      <c r="K43" s="3133"/>
      <c r="L43" s="3134"/>
      <c r="N43" s="591">
        <v>9</v>
      </c>
      <c r="O43" s="3132"/>
      <c r="P43" s="3133"/>
      <c r="Q43" s="3134"/>
      <c r="S43" s="591">
        <v>9</v>
      </c>
      <c r="T43" s="3132"/>
      <c r="U43" s="3133"/>
      <c r="V43" s="3134"/>
      <c r="W43" s="13"/>
      <c r="X43" s="591">
        <v>9</v>
      </c>
      <c r="Y43" s="3132"/>
      <c r="Z43" s="3133"/>
      <c r="AA43" s="3134"/>
    </row>
    <row r="44" spans="2:48" ht="37.200000000000003" customHeight="1">
      <c r="B44" s="589"/>
      <c r="C44" s="591">
        <v>10</v>
      </c>
      <c r="D44" s="3132"/>
      <c r="E44" s="3133"/>
      <c r="F44" s="3134"/>
      <c r="I44" s="591">
        <v>10</v>
      </c>
      <c r="J44" s="3132"/>
      <c r="K44" s="3133"/>
      <c r="L44" s="3134"/>
      <c r="N44" s="591">
        <v>10</v>
      </c>
      <c r="O44" s="3132"/>
      <c r="P44" s="3133"/>
      <c r="Q44" s="3134"/>
      <c r="S44" s="591">
        <v>10</v>
      </c>
      <c r="T44" s="3132"/>
      <c r="U44" s="3133"/>
      <c r="V44" s="3134"/>
      <c r="W44" s="13"/>
      <c r="X44" s="591">
        <v>10</v>
      </c>
      <c r="Y44" s="3132"/>
      <c r="Z44" s="3133"/>
      <c r="AA44" s="3134"/>
    </row>
    <row r="45" spans="2:48" ht="37.200000000000003" customHeight="1">
      <c r="B45" s="589"/>
      <c r="C45" s="591">
        <v>11</v>
      </c>
      <c r="D45" s="3132"/>
      <c r="E45" s="3133"/>
      <c r="F45" s="3134"/>
      <c r="I45" s="591">
        <v>11</v>
      </c>
      <c r="J45" s="3132"/>
      <c r="K45" s="3133"/>
      <c r="L45" s="3134"/>
      <c r="N45" s="591">
        <v>11</v>
      </c>
      <c r="O45" s="3132"/>
      <c r="P45" s="3133"/>
      <c r="Q45" s="3134"/>
      <c r="S45" s="591">
        <v>11</v>
      </c>
      <c r="T45" s="3132"/>
      <c r="U45" s="3133"/>
      <c r="V45" s="3134"/>
      <c r="W45" s="13"/>
      <c r="X45" s="591">
        <v>11</v>
      </c>
      <c r="Y45" s="3132"/>
      <c r="Z45" s="3133"/>
      <c r="AA45" s="3134"/>
      <c r="AH45" s="13" t="s">
        <v>640</v>
      </c>
    </row>
    <row r="46" spans="2:48" ht="37.200000000000003" customHeight="1">
      <c r="B46" s="589"/>
      <c r="C46" s="591">
        <v>12</v>
      </c>
      <c r="D46" s="3132"/>
      <c r="E46" s="3133"/>
      <c r="F46" s="3134"/>
      <c r="I46" s="591">
        <v>12</v>
      </c>
      <c r="J46" s="3132"/>
      <c r="K46" s="3133"/>
      <c r="L46" s="3134"/>
      <c r="N46" s="591">
        <v>12</v>
      </c>
      <c r="O46" s="3132"/>
      <c r="P46" s="3133"/>
      <c r="Q46" s="3134"/>
      <c r="S46" s="591">
        <v>12</v>
      </c>
      <c r="T46" s="3132"/>
      <c r="U46" s="3133"/>
      <c r="V46" s="3134"/>
      <c r="W46" s="13"/>
      <c r="X46" s="591">
        <v>12</v>
      </c>
      <c r="Y46" s="3132"/>
      <c r="Z46" s="3133"/>
      <c r="AA46" s="3134"/>
      <c r="AG46" s="13" t="s">
        <v>664</v>
      </c>
      <c r="AH46" s="13">
        <v>1</v>
      </c>
      <c r="AI46" s="13">
        <v>7000</v>
      </c>
      <c r="AL46" s="13" t="s">
        <v>640</v>
      </c>
    </row>
    <row r="47" spans="2:48" ht="37.200000000000003" customHeight="1">
      <c r="B47" s="589"/>
      <c r="C47" s="591">
        <v>13</v>
      </c>
      <c r="D47" s="3132"/>
      <c r="E47" s="3133"/>
      <c r="F47" s="3134"/>
      <c r="I47" s="591">
        <v>13</v>
      </c>
      <c r="J47" s="3132"/>
      <c r="K47" s="3133"/>
      <c r="L47" s="3134"/>
      <c r="N47" s="591">
        <v>13</v>
      </c>
      <c r="O47" s="3132"/>
      <c r="P47" s="3133"/>
      <c r="Q47" s="3134"/>
      <c r="S47" s="591">
        <v>13</v>
      </c>
      <c r="T47" s="3132"/>
      <c r="U47" s="3133"/>
      <c r="V47" s="3134"/>
      <c r="W47" s="13"/>
      <c r="X47" s="591">
        <v>13</v>
      </c>
      <c r="Y47" s="3132"/>
      <c r="Z47" s="3133"/>
      <c r="AA47" s="3134"/>
      <c r="AG47" s="13" t="s">
        <v>664</v>
      </c>
      <c r="AH47" s="13">
        <v>2</v>
      </c>
      <c r="AI47" s="13">
        <v>14000</v>
      </c>
      <c r="AK47" s="379">
        <v>1</v>
      </c>
      <c r="AL47" s="379">
        <v>1</v>
      </c>
      <c r="AM47" s="379"/>
      <c r="AN47" s="379"/>
      <c r="AO47" s="379"/>
    </row>
    <row r="48" spans="2:48" ht="37.200000000000003" customHeight="1">
      <c r="B48" s="589"/>
      <c r="C48" s="591">
        <v>14</v>
      </c>
      <c r="D48" s="3132"/>
      <c r="E48" s="3133"/>
      <c r="F48" s="3134"/>
      <c r="I48" s="591">
        <v>14</v>
      </c>
      <c r="J48" s="3132"/>
      <c r="K48" s="3133"/>
      <c r="L48" s="3134"/>
      <c r="N48" s="591">
        <v>14</v>
      </c>
      <c r="O48" s="3132"/>
      <c r="P48" s="3133"/>
      <c r="Q48" s="3134"/>
      <c r="S48" s="591">
        <v>14</v>
      </c>
      <c r="T48" s="3132"/>
      <c r="U48" s="3133"/>
      <c r="V48" s="3134"/>
      <c r="W48" s="13"/>
      <c r="X48" s="591">
        <v>14</v>
      </c>
      <c r="Y48" s="3132"/>
      <c r="Z48" s="3133"/>
      <c r="AA48" s="3134"/>
      <c r="AG48" s="13" t="s">
        <v>664</v>
      </c>
      <c r="AH48" s="13">
        <v>3</v>
      </c>
      <c r="AI48" s="13">
        <v>21000</v>
      </c>
      <c r="AK48" s="379">
        <v>2</v>
      </c>
      <c r="AL48" s="379">
        <v>1</v>
      </c>
      <c r="AM48" s="379"/>
      <c r="AN48" s="379"/>
      <c r="AO48" s="379"/>
    </row>
    <row r="49" spans="2:48" ht="37.200000000000003" customHeight="1">
      <c r="B49" s="589"/>
      <c r="C49" s="591">
        <v>15</v>
      </c>
      <c r="D49" s="3132"/>
      <c r="E49" s="3133"/>
      <c r="F49" s="3134"/>
      <c r="I49" s="591">
        <v>15</v>
      </c>
      <c r="J49" s="3132"/>
      <c r="K49" s="3133"/>
      <c r="L49" s="3134"/>
      <c r="N49" s="591">
        <v>15</v>
      </c>
      <c r="O49" s="3132"/>
      <c r="P49" s="3133"/>
      <c r="Q49" s="3134"/>
      <c r="S49" s="591">
        <v>15</v>
      </c>
      <c r="T49" s="3132"/>
      <c r="U49" s="3133"/>
      <c r="V49" s="3134"/>
      <c r="W49" s="13"/>
      <c r="X49" s="591">
        <v>15</v>
      </c>
      <c r="Y49" s="3132"/>
      <c r="Z49" s="3133"/>
      <c r="AA49" s="3134"/>
      <c r="AG49" s="13" t="s">
        <v>665</v>
      </c>
      <c r="AH49" s="13">
        <v>1</v>
      </c>
      <c r="AI49" s="13">
        <v>9000</v>
      </c>
      <c r="AK49" s="379">
        <v>3</v>
      </c>
      <c r="AL49" s="379">
        <v>1</v>
      </c>
      <c r="AM49" s="379"/>
      <c r="AN49" s="379"/>
      <c r="AO49" s="379"/>
    </row>
    <row r="50" spans="2:48" ht="37.200000000000003" customHeight="1">
      <c r="B50" s="595" t="s">
        <v>667</v>
      </c>
      <c r="C50" s="593" t="s">
        <v>677</v>
      </c>
      <c r="D50" s="3126"/>
      <c r="E50" s="3127"/>
      <c r="F50" s="3128"/>
      <c r="G50" s="594"/>
      <c r="H50" s="594"/>
      <c r="I50" s="593" t="s">
        <v>677</v>
      </c>
      <c r="J50" s="3126"/>
      <c r="K50" s="3127"/>
      <c r="L50" s="3128"/>
      <c r="M50" s="594"/>
      <c r="N50" s="593" t="s">
        <v>677</v>
      </c>
      <c r="O50" s="3126"/>
      <c r="P50" s="3127"/>
      <c r="Q50" s="3128"/>
      <c r="R50" s="594"/>
      <c r="S50" s="593" t="s">
        <v>677</v>
      </c>
      <c r="T50" s="3126"/>
      <c r="U50" s="3127"/>
      <c r="V50" s="3128"/>
      <c r="W50" s="594"/>
      <c r="X50" s="593" t="s">
        <v>677</v>
      </c>
      <c r="Y50" s="3126"/>
      <c r="Z50" s="3127"/>
      <c r="AA50" s="3128"/>
      <c r="AG50" s="13" t="s">
        <v>665</v>
      </c>
      <c r="AH50" s="13">
        <v>2</v>
      </c>
      <c r="AI50" s="13">
        <v>18000</v>
      </c>
      <c r="AK50" s="379">
        <v>4</v>
      </c>
      <c r="AL50" s="379">
        <v>2</v>
      </c>
      <c r="AM50" s="379"/>
      <c r="AN50" s="379"/>
      <c r="AO50" s="379"/>
    </row>
    <row r="51" spans="2:48" ht="37.200000000000003" customHeight="1">
      <c r="B51" s="589"/>
      <c r="C51" s="590">
        <v>17</v>
      </c>
      <c r="D51" s="3129"/>
      <c r="E51" s="3130"/>
      <c r="F51" s="3131"/>
      <c r="I51" s="590">
        <v>17</v>
      </c>
      <c r="J51" s="3129"/>
      <c r="K51" s="3130"/>
      <c r="L51" s="3131"/>
      <c r="N51" s="590">
        <v>17</v>
      </c>
      <c r="O51" s="3129"/>
      <c r="P51" s="3130"/>
      <c r="Q51" s="3131"/>
      <c r="S51" s="590">
        <v>17</v>
      </c>
      <c r="T51" s="3129"/>
      <c r="U51" s="3130"/>
      <c r="V51" s="3131"/>
      <c r="W51" s="13"/>
      <c r="X51" s="590">
        <v>17</v>
      </c>
      <c r="Y51" s="3129"/>
      <c r="Z51" s="3130"/>
      <c r="AA51" s="3131"/>
      <c r="AG51" s="13" t="s">
        <v>665</v>
      </c>
      <c r="AH51" s="13">
        <v>3</v>
      </c>
      <c r="AI51" s="13">
        <v>27000</v>
      </c>
      <c r="AK51" s="379">
        <v>5</v>
      </c>
      <c r="AL51" s="379">
        <v>2</v>
      </c>
      <c r="AM51" s="379"/>
      <c r="AN51" s="379"/>
      <c r="AO51" s="379"/>
    </row>
    <row r="52" spans="2:48" ht="37.200000000000003" customHeight="1">
      <c r="B52" s="609" t="s">
        <v>668</v>
      </c>
      <c r="C52" s="592" t="s">
        <v>678</v>
      </c>
      <c r="D52" s="3136"/>
      <c r="E52" s="3137"/>
      <c r="F52" s="3138"/>
      <c r="G52" s="610"/>
      <c r="H52" s="610"/>
      <c r="I52" s="592" t="s">
        <v>678</v>
      </c>
      <c r="J52" s="3136"/>
      <c r="K52" s="3137"/>
      <c r="L52" s="3138"/>
      <c r="M52" s="610"/>
      <c r="N52" s="592" t="s">
        <v>678</v>
      </c>
      <c r="O52" s="3136"/>
      <c r="P52" s="3137"/>
      <c r="Q52" s="3138"/>
      <c r="R52" s="610"/>
      <c r="S52" s="592" t="s">
        <v>678</v>
      </c>
      <c r="T52" s="3136"/>
      <c r="U52" s="3137"/>
      <c r="V52" s="3138"/>
      <c r="W52" s="610"/>
      <c r="X52" s="592" t="s">
        <v>678</v>
      </c>
      <c r="Y52" s="3136"/>
      <c r="Z52" s="3137"/>
      <c r="AA52" s="3138"/>
      <c r="AK52" s="379">
        <v>6</v>
      </c>
      <c r="AL52" s="379">
        <v>2</v>
      </c>
    </row>
    <row r="53" spans="2:48" ht="37.200000000000003" customHeight="1">
      <c r="B53" s="598" t="s">
        <v>728</v>
      </c>
      <c r="C53" s="596"/>
      <c r="D53" s="597"/>
      <c r="E53" s="597"/>
      <c r="F53" s="597"/>
      <c r="I53" s="596"/>
      <c r="J53" s="597"/>
      <c r="K53" s="597"/>
      <c r="L53" s="597"/>
      <c r="N53" s="596"/>
      <c r="O53" s="597"/>
      <c r="P53" s="597"/>
      <c r="Q53" s="597"/>
      <c r="S53" s="596"/>
      <c r="T53" s="597"/>
      <c r="U53" s="597"/>
      <c r="V53" s="597"/>
      <c r="W53" s="13"/>
      <c r="X53" s="596"/>
      <c r="Y53" s="597"/>
      <c r="Z53" s="597"/>
      <c r="AA53" s="597"/>
      <c r="AK53" s="379"/>
      <c r="AL53" s="379"/>
    </row>
    <row r="54" spans="2:48" s="321" customFormat="1" ht="60.45" customHeight="1">
      <c r="B54" s="3153" t="s">
        <v>708</v>
      </c>
      <c r="C54" s="3153"/>
      <c r="D54" s="3153"/>
      <c r="E54" s="3154">
        <f>E3</f>
        <v>0</v>
      </c>
      <c r="F54" s="3154"/>
      <c r="G54" s="3154"/>
      <c r="H54" s="3154"/>
      <c r="I54" s="3154"/>
      <c r="J54" s="3154"/>
      <c r="K54" s="3154"/>
      <c r="L54" s="3154"/>
      <c r="M54" s="3154"/>
      <c r="N54" s="3154"/>
      <c r="O54" s="3154"/>
      <c r="P54" s="3154"/>
      <c r="Q54" s="3154"/>
      <c r="R54" s="3154"/>
      <c r="S54" s="3154"/>
      <c r="T54" s="3154"/>
      <c r="U54" s="3154"/>
      <c r="V54" s="3154"/>
      <c r="W54" s="3154"/>
      <c r="X54" s="3154"/>
      <c r="Y54" s="3154"/>
      <c r="Z54" s="3154"/>
      <c r="AA54" s="3154"/>
    </row>
    <row r="55" spans="2:48" s="321" customFormat="1" ht="38.700000000000003" customHeight="1">
      <c r="B55" s="444">
        <v>4</v>
      </c>
      <c r="C55" s="422" t="s">
        <v>344</v>
      </c>
      <c r="E55" s="321">
        <v>1</v>
      </c>
      <c r="F55" s="424" t="s">
        <v>666</v>
      </c>
      <c r="I55" s="422" t="s">
        <v>344</v>
      </c>
      <c r="K55" s="321">
        <v>2</v>
      </c>
      <c r="L55" s="424" t="s">
        <v>666</v>
      </c>
      <c r="N55" s="422" t="s">
        <v>344</v>
      </c>
      <c r="P55" s="321">
        <v>3</v>
      </c>
      <c r="Q55" s="424" t="s">
        <v>666</v>
      </c>
      <c r="S55" s="422" t="s">
        <v>344</v>
      </c>
      <c r="U55" s="321">
        <v>4</v>
      </c>
      <c r="V55" s="424" t="s">
        <v>666</v>
      </c>
      <c r="X55" s="422" t="s">
        <v>344</v>
      </c>
      <c r="Z55" s="321">
        <v>5</v>
      </c>
      <c r="AA55" s="424" t="s">
        <v>666</v>
      </c>
    </row>
    <row r="56" spans="2:48" ht="15.75" customHeight="1">
      <c r="B56" s="589"/>
      <c r="C56" s="3145" t="s">
        <v>36</v>
      </c>
      <c r="D56" s="3147" t="s">
        <v>146</v>
      </c>
      <c r="E56" s="3148"/>
      <c r="F56" s="3149"/>
      <c r="I56" s="3145" t="s">
        <v>36</v>
      </c>
      <c r="J56" s="3147" t="s">
        <v>146</v>
      </c>
      <c r="K56" s="3148"/>
      <c r="L56" s="3149"/>
      <c r="N56" s="3145" t="s">
        <v>36</v>
      </c>
      <c r="O56" s="3147" t="s">
        <v>146</v>
      </c>
      <c r="P56" s="3148"/>
      <c r="Q56" s="3149"/>
      <c r="S56" s="3145" t="s">
        <v>36</v>
      </c>
      <c r="T56" s="3147" t="s">
        <v>146</v>
      </c>
      <c r="U56" s="3148"/>
      <c r="V56" s="3149"/>
      <c r="W56" s="13"/>
      <c r="X56" s="3145" t="s">
        <v>36</v>
      </c>
      <c r="Y56" s="3147" t="s">
        <v>146</v>
      </c>
      <c r="Z56" s="3148"/>
      <c r="AA56" s="3149"/>
      <c r="AF56" s="436" t="s">
        <v>645</v>
      </c>
      <c r="AQ56" s="379"/>
      <c r="AR56" s="379"/>
      <c r="AS56" s="379"/>
      <c r="AV56" s="437"/>
    </row>
    <row r="57" spans="2:48" ht="15.75" customHeight="1">
      <c r="B57" s="589"/>
      <c r="C57" s="3146"/>
      <c r="D57" s="3150"/>
      <c r="E57" s="3151"/>
      <c r="F57" s="3152"/>
      <c r="I57" s="3146"/>
      <c r="J57" s="3150"/>
      <c r="K57" s="3151"/>
      <c r="L57" s="3152"/>
      <c r="N57" s="3146"/>
      <c r="O57" s="3150"/>
      <c r="P57" s="3151"/>
      <c r="Q57" s="3152"/>
      <c r="S57" s="3146"/>
      <c r="T57" s="3150"/>
      <c r="U57" s="3151"/>
      <c r="V57" s="3152"/>
      <c r="W57" s="13"/>
      <c r="X57" s="3146"/>
      <c r="Y57" s="3150"/>
      <c r="Z57" s="3151"/>
      <c r="AA57" s="3152"/>
      <c r="AE57" s="13" t="s">
        <v>642</v>
      </c>
      <c r="AG57" s="356">
        <v>1</v>
      </c>
      <c r="AH57" s="356">
        <v>2</v>
      </c>
      <c r="AI57" s="356">
        <v>3</v>
      </c>
      <c r="AQ57" s="379">
        <v>7</v>
      </c>
      <c r="AR57" s="379">
        <v>4</v>
      </c>
      <c r="AS57" s="379">
        <f>SUM(AQ57:AR57)</f>
        <v>11</v>
      </c>
    </row>
    <row r="58" spans="2:48" ht="37.200000000000003" customHeight="1">
      <c r="B58" s="589"/>
      <c r="C58" s="590">
        <v>1</v>
      </c>
      <c r="D58" s="3132"/>
      <c r="E58" s="3133"/>
      <c r="F58" s="3134"/>
      <c r="I58" s="590">
        <v>1</v>
      </c>
      <c r="J58" s="3132"/>
      <c r="K58" s="3133"/>
      <c r="L58" s="3134"/>
      <c r="N58" s="590">
        <v>1</v>
      </c>
      <c r="O58" s="3132"/>
      <c r="P58" s="3133"/>
      <c r="Q58" s="3134"/>
      <c r="S58" s="590">
        <v>1</v>
      </c>
      <c r="T58" s="3132"/>
      <c r="U58" s="3133"/>
      <c r="V58" s="3134"/>
      <c r="W58" s="13"/>
      <c r="X58" s="590">
        <v>1</v>
      </c>
      <c r="Y58" s="3132"/>
      <c r="Z58" s="3133"/>
      <c r="AA58" s="3134"/>
      <c r="AE58" s="13" t="s">
        <v>643</v>
      </c>
      <c r="AF58" s="356">
        <v>1</v>
      </c>
      <c r="AG58" s="13">
        <v>11000</v>
      </c>
      <c r="AH58" s="356">
        <v>18000</v>
      </c>
      <c r="AI58" s="356">
        <v>25000</v>
      </c>
      <c r="AQ58" s="379">
        <v>8</v>
      </c>
      <c r="AR58" s="379">
        <v>3</v>
      </c>
      <c r="AS58" s="379">
        <f>SUM(AQ58:AR58)</f>
        <v>11</v>
      </c>
    </row>
    <row r="59" spans="2:48" ht="37.200000000000003" customHeight="1">
      <c r="B59" s="589"/>
      <c r="C59" s="591">
        <v>2</v>
      </c>
      <c r="D59" s="3132"/>
      <c r="E59" s="3133"/>
      <c r="F59" s="3134"/>
      <c r="I59" s="591">
        <v>2</v>
      </c>
      <c r="J59" s="3132"/>
      <c r="K59" s="3133"/>
      <c r="L59" s="3134"/>
      <c r="N59" s="591">
        <v>2</v>
      </c>
      <c r="O59" s="3132"/>
      <c r="P59" s="3133"/>
      <c r="Q59" s="3134"/>
      <c r="S59" s="591">
        <v>2</v>
      </c>
      <c r="T59" s="3132"/>
      <c r="U59" s="3133"/>
      <c r="V59" s="3134"/>
      <c r="W59" s="13"/>
      <c r="X59" s="591">
        <v>2</v>
      </c>
      <c r="Y59" s="3132"/>
      <c r="Z59" s="3133"/>
      <c r="AA59" s="3134"/>
      <c r="AF59" s="356">
        <v>2</v>
      </c>
      <c r="AG59" s="356">
        <v>18000</v>
      </c>
      <c r="AH59" s="356">
        <v>25000</v>
      </c>
      <c r="AI59" s="356">
        <v>29000</v>
      </c>
    </row>
    <row r="60" spans="2:48" ht="37.200000000000003" customHeight="1">
      <c r="B60" s="589"/>
      <c r="C60" s="591">
        <v>3</v>
      </c>
      <c r="D60" s="3132"/>
      <c r="E60" s="3133"/>
      <c r="F60" s="3134"/>
      <c r="I60" s="591">
        <v>3</v>
      </c>
      <c r="J60" s="3132"/>
      <c r="K60" s="3133"/>
      <c r="L60" s="3134"/>
      <c r="N60" s="591">
        <v>3</v>
      </c>
      <c r="O60" s="3132"/>
      <c r="P60" s="3133"/>
      <c r="Q60" s="3134"/>
      <c r="S60" s="591">
        <v>3</v>
      </c>
      <c r="T60" s="3132"/>
      <c r="U60" s="3133"/>
      <c r="V60" s="3134"/>
      <c r="W60" s="13"/>
      <c r="X60" s="591">
        <v>3</v>
      </c>
      <c r="Y60" s="3132"/>
      <c r="Z60" s="3133"/>
      <c r="AA60" s="3134"/>
      <c r="AF60" s="356">
        <v>3</v>
      </c>
      <c r="AG60" s="356">
        <v>25000</v>
      </c>
      <c r="AH60" s="356">
        <v>29000</v>
      </c>
      <c r="AI60" s="438">
        <v>33000</v>
      </c>
    </row>
    <row r="61" spans="2:48" ht="37.200000000000003" customHeight="1">
      <c r="B61" s="589"/>
      <c r="C61" s="591">
        <v>4</v>
      </c>
      <c r="D61" s="3132"/>
      <c r="E61" s="3133"/>
      <c r="F61" s="3134"/>
      <c r="I61" s="591">
        <v>4</v>
      </c>
      <c r="J61" s="3132"/>
      <c r="K61" s="3133"/>
      <c r="L61" s="3134"/>
      <c r="N61" s="591">
        <v>4</v>
      </c>
      <c r="O61" s="3132"/>
      <c r="P61" s="3133"/>
      <c r="Q61" s="3134"/>
      <c r="S61" s="591">
        <v>4</v>
      </c>
      <c r="T61" s="3132"/>
      <c r="U61" s="3133"/>
      <c r="V61" s="3134"/>
      <c r="W61" s="13"/>
      <c r="X61" s="591">
        <v>4</v>
      </c>
      <c r="Y61" s="3132"/>
      <c r="Z61" s="3133"/>
      <c r="AA61" s="3134"/>
    </row>
    <row r="62" spans="2:48" ht="37.200000000000003" customHeight="1">
      <c r="B62" s="589"/>
      <c r="C62" s="591">
        <v>5</v>
      </c>
      <c r="D62" s="3132"/>
      <c r="E62" s="3133"/>
      <c r="F62" s="3134"/>
      <c r="I62" s="591">
        <v>5</v>
      </c>
      <c r="J62" s="3132"/>
      <c r="K62" s="3133"/>
      <c r="L62" s="3134"/>
      <c r="N62" s="591">
        <v>5</v>
      </c>
      <c r="O62" s="3132"/>
      <c r="P62" s="3133"/>
      <c r="Q62" s="3134"/>
      <c r="S62" s="591">
        <v>5</v>
      </c>
      <c r="T62" s="3132"/>
      <c r="U62" s="3133"/>
      <c r="V62" s="3134"/>
      <c r="W62" s="13"/>
      <c r="X62" s="591">
        <v>5</v>
      </c>
      <c r="Y62" s="3132"/>
      <c r="Z62" s="3133"/>
      <c r="AA62" s="3134"/>
      <c r="AE62" s="13">
        <v>1</v>
      </c>
    </row>
    <row r="63" spans="2:48" ht="37.200000000000003" customHeight="1">
      <c r="B63" s="589"/>
      <c r="C63" s="591">
        <v>6</v>
      </c>
      <c r="D63" s="3132"/>
      <c r="E63" s="3133"/>
      <c r="F63" s="3134"/>
      <c r="I63" s="591">
        <v>6</v>
      </c>
      <c r="J63" s="3132"/>
      <c r="K63" s="3133"/>
      <c r="L63" s="3134"/>
      <c r="N63" s="591">
        <v>6</v>
      </c>
      <c r="O63" s="3132"/>
      <c r="P63" s="3133"/>
      <c r="Q63" s="3134"/>
      <c r="S63" s="591">
        <v>6</v>
      </c>
      <c r="T63" s="3132"/>
      <c r="U63" s="3133"/>
      <c r="V63" s="3134"/>
      <c r="W63" s="13"/>
      <c r="X63" s="591">
        <v>6</v>
      </c>
      <c r="Y63" s="3132"/>
      <c r="Z63" s="3133"/>
      <c r="AA63" s="3134"/>
      <c r="AD63" s="420">
        <v>1</v>
      </c>
      <c r="AE63" s="13" t="s">
        <v>644</v>
      </c>
      <c r="AF63" s="13" t="s">
        <v>644</v>
      </c>
    </row>
    <row r="64" spans="2:48" ht="37.200000000000003" customHeight="1">
      <c r="B64" s="589"/>
      <c r="C64" s="591">
        <v>7</v>
      </c>
      <c r="D64" s="3132"/>
      <c r="E64" s="3133"/>
      <c r="F64" s="3134"/>
      <c r="I64" s="591">
        <v>7</v>
      </c>
      <c r="J64" s="3132"/>
      <c r="K64" s="3133"/>
      <c r="L64" s="3134"/>
      <c r="N64" s="591">
        <v>7</v>
      </c>
      <c r="O64" s="3132"/>
      <c r="P64" s="3133"/>
      <c r="Q64" s="3134"/>
      <c r="S64" s="591">
        <v>7</v>
      </c>
      <c r="T64" s="3132"/>
      <c r="U64" s="3133"/>
      <c r="V64" s="3134"/>
      <c r="W64" s="13"/>
      <c r="X64" s="591">
        <v>7</v>
      </c>
      <c r="Y64" s="3132"/>
      <c r="Z64" s="3133"/>
      <c r="AA64" s="3134"/>
      <c r="AD64" s="420">
        <v>1</v>
      </c>
      <c r="AE64" s="13" t="s">
        <v>644</v>
      </c>
      <c r="AF64" s="13" t="s">
        <v>638</v>
      </c>
      <c r="AG64" s="13" t="s">
        <v>639</v>
      </c>
    </row>
    <row r="65" spans="2:48" ht="37.200000000000003" customHeight="1">
      <c r="B65" s="589"/>
      <c r="C65" s="591">
        <v>8</v>
      </c>
      <c r="D65" s="3132"/>
      <c r="E65" s="3133"/>
      <c r="F65" s="3134"/>
      <c r="I65" s="591">
        <v>8</v>
      </c>
      <c r="J65" s="3132"/>
      <c r="K65" s="3133"/>
      <c r="L65" s="3134"/>
      <c r="N65" s="591">
        <v>8</v>
      </c>
      <c r="O65" s="3132"/>
      <c r="P65" s="3133"/>
      <c r="Q65" s="3134"/>
      <c r="S65" s="591">
        <v>8</v>
      </c>
      <c r="T65" s="3132"/>
      <c r="U65" s="3133"/>
      <c r="V65" s="3134"/>
      <c r="W65" s="13"/>
      <c r="X65" s="591">
        <v>8</v>
      </c>
      <c r="Y65" s="3132"/>
      <c r="Z65" s="3133"/>
      <c r="AA65" s="3134"/>
      <c r="AD65" s="420">
        <v>1</v>
      </c>
      <c r="AE65" s="13" t="s">
        <v>644</v>
      </c>
      <c r="AF65" s="13" t="s">
        <v>638</v>
      </c>
      <c r="AG65" s="13" t="s">
        <v>639</v>
      </c>
    </row>
    <row r="66" spans="2:48" ht="37.200000000000003" customHeight="1">
      <c r="B66" s="589"/>
      <c r="C66" s="591">
        <v>9</v>
      </c>
      <c r="D66" s="3132"/>
      <c r="E66" s="3133"/>
      <c r="F66" s="3134"/>
      <c r="I66" s="591">
        <v>9</v>
      </c>
      <c r="J66" s="3132"/>
      <c r="K66" s="3133"/>
      <c r="L66" s="3134"/>
      <c r="N66" s="591">
        <v>9</v>
      </c>
      <c r="O66" s="3132"/>
      <c r="P66" s="3133"/>
      <c r="Q66" s="3134"/>
      <c r="S66" s="591">
        <v>9</v>
      </c>
      <c r="T66" s="3132"/>
      <c r="U66" s="3133"/>
      <c r="V66" s="3134"/>
      <c r="W66" s="13"/>
      <c r="X66" s="591">
        <v>9</v>
      </c>
      <c r="Y66" s="3132"/>
      <c r="Z66" s="3133"/>
      <c r="AA66" s="3134"/>
    </row>
    <row r="67" spans="2:48" ht="37.200000000000003" customHeight="1">
      <c r="B67" s="589"/>
      <c r="C67" s="591">
        <v>10</v>
      </c>
      <c r="D67" s="3132"/>
      <c r="E67" s="3133"/>
      <c r="F67" s="3134"/>
      <c r="I67" s="591">
        <v>10</v>
      </c>
      <c r="J67" s="3132"/>
      <c r="K67" s="3133"/>
      <c r="L67" s="3134"/>
      <c r="N67" s="591">
        <v>10</v>
      </c>
      <c r="O67" s="3132"/>
      <c r="P67" s="3133"/>
      <c r="Q67" s="3134"/>
      <c r="S67" s="591">
        <v>10</v>
      </c>
      <c r="T67" s="3132"/>
      <c r="U67" s="3133"/>
      <c r="V67" s="3134"/>
      <c r="W67" s="13"/>
      <c r="X67" s="591">
        <v>10</v>
      </c>
      <c r="Y67" s="3132"/>
      <c r="Z67" s="3133"/>
      <c r="AA67" s="3134"/>
    </row>
    <row r="68" spans="2:48" ht="37.200000000000003" customHeight="1">
      <c r="B68" s="589"/>
      <c r="C68" s="591">
        <v>11</v>
      </c>
      <c r="D68" s="3132"/>
      <c r="E68" s="3133"/>
      <c r="F68" s="3134"/>
      <c r="I68" s="591">
        <v>11</v>
      </c>
      <c r="J68" s="3132"/>
      <c r="K68" s="3133"/>
      <c r="L68" s="3134"/>
      <c r="N68" s="591">
        <v>11</v>
      </c>
      <c r="O68" s="3132"/>
      <c r="P68" s="3133"/>
      <c r="Q68" s="3134"/>
      <c r="S68" s="591">
        <v>11</v>
      </c>
      <c r="T68" s="3132"/>
      <c r="U68" s="3133"/>
      <c r="V68" s="3134"/>
      <c r="W68" s="13"/>
      <c r="X68" s="591">
        <v>11</v>
      </c>
      <c r="Y68" s="3132"/>
      <c r="Z68" s="3133"/>
      <c r="AA68" s="3134"/>
      <c r="AH68" s="13" t="s">
        <v>640</v>
      </c>
    </row>
    <row r="69" spans="2:48" ht="37.200000000000003" customHeight="1">
      <c r="B69" s="589"/>
      <c r="C69" s="591">
        <v>12</v>
      </c>
      <c r="D69" s="3132"/>
      <c r="E69" s="3133"/>
      <c r="F69" s="3134"/>
      <c r="I69" s="591">
        <v>12</v>
      </c>
      <c r="J69" s="3132"/>
      <c r="K69" s="3133"/>
      <c r="L69" s="3134"/>
      <c r="N69" s="591">
        <v>12</v>
      </c>
      <c r="O69" s="3132"/>
      <c r="P69" s="3133"/>
      <c r="Q69" s="3134"/>
      <c r="S69" s="591">
        <v>12</v>
      </c>
      <c r="T69" s="3132"/>
      <c r="U69" s="3133"/>
      <c r="V69" s="3134"/>
      <c r="W69" s="13"/>
      <c r="X69" s="591">
        <v>12</v>
      </c>
      <c r="Y69" s="3132"/>
      <c r="Z69" s="3133"/>
      <c r="AA69" s="3134"/>
      <c r="AG69" s="13" t="s">
        <v>664</v>
      </c>
      <c r="AH69" s="13">
        <v>1</v>
      </c>
      <c r="AI69" s="13">
        <v>7000</v>
      </c>
      <c r="AL69" s="13" t="s">
        <v>640</v>
      </c>
    </row>
    <row r="70" spans="2:48" ht="37.200000000000003" customHeight="1">
      <c r="B70" s="589"/>
      <c r="C70" s="591">
        <v>13</v>
      </c>
      <c r="D70" s="3132"/>
      <c r="E70" s="3133"/>
      <c r="F70" s="3134"/>
      <c r="I70" s="591">
        <v>13</v>
      </c>
      <c r="J70" s="3132"/>
      <c r="K70" s="3133"/>
      <c r="L70" s="3134"/>
      <c r="N70" s="591">
        <v>13</v>
      </c>
      <c r="O70" s="3132"/>
      <c r="P70" s="3133"/>
      <c r="Q70" s="3134"/>
      <c r="S70" s="591">
        <v>13</v>
      </c>
      <c r="T70" s="3132"/>
      <c r="U70" s="3133"/>
      <c r="V70" s="3134"/>
      <c r="W70" s="13"/>
      <c r="X70" s="591">
        <v>13</v>
      </c>
      <c r="Y70" s="3132"/>
      <c r="Z70" s="3133"/>
      <c r="AA70" s="3134"/>
      <c r="AG70" s="13" t="s">
        <v>664</v>
      </c>
      <c r="AH70" s="13">
        <v>2</v>
      </c>
      <c r="AI70" s="13">
        <v>14000</v>
      </c>
      <c r="AK70" s="379">
        <v>1</v>
      </c>
      <c r="AL70" s="379">
        <v>1</v>
      </c>
      <c r="AM70" s="379"/>
      <c r="AN70" s="379"/>
      <c r="AO70" s="379"/>
    </row>
    <row r="71" spans="2:48" ht="37.200000000000003" customHeight="1">
      <c r="B71" s="589"/>
      <c r="C71" s="591">
        <v>14</v>
      </c>
      <c r="D71" s="3132"/>
      <c r="E71" s="3133"/>
      <c r="F71" s="3134"/>
      <c r="I71" s="591">
        <v>14</v>
      </c>
      <c r="J71" s="3132"/>
      <c r="K71" s="3133"/>
      <c r="L71" s="3134"/>
      <c r="N71" s="591">
        <v>14</v>
      </c>
      <c r="O71" s="3132"/>
      <c r="P71" s="3133"/>
      <c r="Q71" s="3134"/>
      <c r="S71" s="591">
        <v>14</v>
      </c>
      <c r="T71" s="3132"/>
      <c r="U71" s="3133"/>
      <c r="V71" s="3134"/>
      <c r="W71" s="13"/>
      <c r="X71" s="591">
        <v>14</v>
      </c>
      <c r="Y71" s="3132"/>
      <c r="Z71" s="3133"/>
      <c r="AA71" s="3134"/>
      <c r="AG71" s="13" t="s">
        <v>664</v>
      </c>
      <c r="AH71" s="13">
        <v>3</v>
      </c>
      <c r="AI71" s="13">
        <v>21000</v>
      </c>
      <c r="AK71" s="379">
        <v>2</v>
      </c>
      <c r="AL71" s="379">
        <v>1</v>
      </c>
      <c r="AM71" s="379"/>
      <c r="AN71" s="379"/>
      <c r="AO71" s="379"/>
    </row>
    <row r="72" spans="2:48" ht="37.200000000000003" customHeight="1">
      <c r="B72" s="589"/>
      <c r="C72" s="591">
        <v>15</v>
      </c>
      <c r="D72" s="3132"/>
      <c r="E72" s="3133"/>
      <c r="F72" s="3134"/>
      <c r="I72" s="591">
        <v>15</v>
      </c>
      <c r="J72" s="3132"/>
      <c r="K72" s="3133"/>
      <c r="L72" s="3134"/>
      <c r="N72" s="591">
        <v>15</v>
      </c>
      <c r="O72" s="3132"/>
      <c r="P72" s="3133"/>
      <c r="Q72" s="3134"/>
      <c r="S72" s="591">
        <v>15</v>
      </c>
      <c r="T72" s="3132"/>
      <c r="U72" s="3133"/>
      <c r="V72" s="3134"/>
      <c r="W72" s="13"/>
      <c r="X72" s="591">
        <v>15</v>
      </c>
      <c r="Y72" s="3132"/>
      <c r="Z72" s="3133"/>
      <c r="AA72" s="3134"/>
      <c r="AG72" s="13" t="s">
        <v>665</v>
      </c>
      <c r="AH72" s="13">
        <v>1</v>
      </c>
      <c r="AI72" s="13">
        <v>9000</v>
      </c>
      <c r="AK72" s="379">
        <v>3</v>
      </c>
      <c r="AL72" s="379">
        <v>1</v>
      </c>
      <c r="AM72" s="379"/>
      <c r="AN72" s="379"/>
      <c r="AO72" s="379"/>
    </row>
    <row r="73" spans="2:48" ht="37.200000000000003" customHeight="1">
      <c r="B73" s="595" t="s">
        <v>667</v>
      </c>
      <c r="C73" s="593" t="s">
        <v>677</v>
      </c>
      <c r="D73" s="3126"/>
      <c r="E73" s="3127"/>
      <c r="F73" s="3128"/>
      <c r="G73" s="594"/>
      <c r="H73" s="594"/>
      <c r="I73" s="593" t="s">
        <v>677</v>
      </c>
      <c r="J73" s="3126"/>
      <c r="K73" s="3127"/>
      <c r="L73" s="3128"/>
      <c r="M73" s="594"/>
      <c r="N73" s="593" t="s">
        <v>677</v>
      </c>
      <c r="O73" s="3126"/>
      <c r="P73" s="3127"/>
      <c r="Q73" s="3128"/>
      <c r="R73" s="594"/>
      <c r="S73" s="593" t="s">
        <v>677</v>
      </c>
      <c r="T73" s="3126"/>
      <c r="U73" s="3127"/>
      <c r="V73" s="3128"/>
      <c r="W73" s="594"/>
      <c r="X73" s="593" t="s">
        <v>677</v>
      </c>
      <c r="Y73" s="3126"/>
      <c r="Z73" s="3127"/>
      <c r="AA73" s="3128"/>
      <c r="AG73" s="13" t="s">
        <v>665</v>
      </c>
      <c r="AH73" s="13">
        <v>2</v>
      </c>
      <c r="AI73" s="13">
        <v>18000</v>
      </c>
      <c r="AK73" s="379">
        <v>4</v>
      </c>
      <c r="AL73" s="379">
        <v>2</v>
      </c>
      <c r="AM73" s="379"/>
      <c r="AN73" s="379"/>
      <c r="AO73" s="379"/>
    </row>
    <row r="74" spans="2:48" ht="37.200000000000003" customHeight="1">
      <c r="B74" s="589"/>
      <c r="C74" s="590">
        <v>17</v>
      </c>
      <c r="D74" s="3129"/>
      <c r="E74" s="3130"/>
      <c r="F74" s="3131"/>
      <c r="I74" s="590">
        <v>17</v>
      </c>
      <c r="J74" s="3129"/>
      <c r="K74" s="3130"/>
      <c r="L74" s="3131"/>
      <c r="N74" s="590">
        <v>17</v>
      </c>
      <c r="O74" s="3129"/>
      <c r="P74" s="3130"/>
      <c r="Q74" s="3131"/>
      <c r="S74" s="590">
        <v>17</v>
      </c>
      <c r="T74" s="3129"/>
      <c r="U74" s="3130"/>
      <c r="V74" s="3131"/>
      <c r="W74" s="13"/>
      <c r="X74" s="590">
        <v>17</v>
      </c>
      <c r="Y74" s="3129"/>
      <c r="Z74" s="3130"/>
      <c r="AA74" s="3131"/>
      <c r="AG74" s="13" t="s">
        <v>665</v>
      </c>
      <c r="AH74" s="13">
        <v>3</v>
      </c>
      <c r="AI74" s="13">
        <v>27000</v>
      </c>
      <c r="AK74" s="379">
        <v>5</v>
      </c>
      <c r="AL74" s="379">
        <v>2</v>
      </c>
      <c r="AM74" s="379"/>
      <c r="AN74" s="379"/>
      <c r="AO74" s="379"/>
    </row>
    <row r="75" spans="2:48" ht="37.200000000000003" customHeight="1">
      <c r="B75" s="609" t="s">
        <v>668</v>
      </c>
      <c r="C75" s="592" t="s">
        <v>678</v>
      </c>
      <c r="D75" s="3136"/>
      <c r="E75" s="3137"/>
      <c r="F75" s="3138"/>
      <c r="G75" s="610"/>
      <c r="H75" s="610"/>
      <c r="I75" s="592" t="s">
        <v>678</v>
      </c>
      <c r="J75" s="3136"/>
      <c r="K75" s="3137"/>
      <c r="L75" s="3138"/>
      <c r="M75" s="610"/>
      <c r="N75" s="592" t="s">
        <v>678</v>
      </c>
      <c r="O75" s="3136"/>
      <c r="P75" s="3137"/>
      <c r="Q75" s="3138"/>
      <c r="R75" s="610"/>
      <c r="S75" s="592" t="s">
        <v>678</v>
      </c>
      <c r="T75" s="3136"/>
      <c r="U75" s="3137"/>
      <c r="V75" s="3138"/>
      <c r="W75" s="610"/>
      <c r="X75" s="592" t="s">
        <v>678</v>
      </c>
      <c r="Y75" s="3136"/>
      <c r="Z75" s="3137"/>
      <c r="AA75" s="3138"/>
      <c r="AK75" s="379">
        <v>6</v>
      </c>
      <c r="AL75" s="379">
        <v>2</v>
      </c>
    </row>
    <row r="76" spans="2:48" ht="37.200000000000003" customHeight="1">
      <c r="B76" s="598" t="s">
        <v>728</v>
      </c>
      <c r="C76" s="596"/>
      <c r="D76" s="597"/>
      <c r="E76" s="597"/>
      <c r="F76" s="597"/>
      <c r="I76" s="596"/>
      <c r="J76" s="597"/>
      <c r="K76" s="597"/>
      <c r="L76" s="597"/>
      <c r="N76" s="596"/>
      <c r="O76" s="597"/>
      <c r="P76" s="597"/>
      <c r="Q76" s="597"/>
      <c r="S76" s="596"/>
      <c r="T76" s="597"/>
      <c r="U76" s="597"/>
      <c r="V76" s="597"/>
      <c r="W76" s="13"/>
      <c r="X76" s="596"/>
      <c r="Y76" s="597"/>
      <c r="Z76" s="597"/>
      <c r="AA76" s="597"/>
      <c r="AK76" s="379"/>
      <c r="AL76" s="379"/>
    </row>
    <row r="77" spans="2:48" s="321" customFormat="1" ht="60" customHeight="1">
      <c r="B77" s="3153" t="s">
        <v>43</v>
      </c>
      <c r="C77" s="3153"/>
      <c r="D77" s="3153"/>
      <c r="E77" s="3154">
        <f>E3</f>
        <v>0</v>
      </c>
      <c r="F77" s="3154"/>
      <c r="G77" s="3154"/>
      <c r="H77" s="3154"/>
      <c r="I77" s="3154"/>
      <c r="J77" s="3154"/>
      <c r="K77" s="3154"/>
      <c r="L77" s="3154"/>
      <c r="M77" s="3154"/>
      <c r="N77" s="3154"/>
      <c r="O77" s="3154"/>
      <c r="P77" s="3154"/>
      <c r="Q77" s="3154"/>
      <c r="R77" s="3154"/>
      <c r="S77" s="3154"/>
      <c r="T77" s="3154"/>
      <c r="U77" s="3154"/>
      <c r="V77" s="3154"/>
      <c r="W77" s="3154"/>
      <c r="X77" s="3154"/>
      <c r="Y77" s="3154"/>
      <c r="Z77" s="3154"/>
      <c r="AA77" s="3154"/>
    </row>
    <row r="78" spans="2:48" s="321" customFormat="1" ht="38.700000000000003" customHeight="1">
      <c r="B78" s="444">
        <v>5</v>
      </c>
      <c r="C78" s="422" t="s">
        <v>344</v>
      </c>
      <c r="E78" s="321">
        <v>6</v>
      </c>
      <c r="F78" s="424" t="s">
        <v>666</v>
      </c>
      <c r="I78" s="422" t="s">
        <v>344</v>
      </c>
      <c r="K78" s="321">
        <v>7</v>
      </c>
      <c r="L78" s="424" t="s">
        <v>666</v>
      </c>
      <c r="N78" s="422" t="s">
        <v>344</v>
      </c>
      <c r="P78" s="321">
        <v>8</v>
      </c>
      <c r="Q78" s="424" t="s">
        <v>666</v>
      </c>
      <c r="S78" s="422" t="s">
        <v>344</v>
      </c>
      <c r="U78" s="321">
        <v>9</v>
      </c>
      <c r="V78" s="424" t="s">
        <v>666</v>
      </c>
      <c r="X78" s="422" t="s">
        <v>344</v>
      </c>
      <c r="Z78" s="321">
        <v>10</v>
      </c>
      <c r="AA78" s="424" t="s">
        <v>666</v>
      </c>
    </row>
    <row r="79" spans="2:48" ht="15.75" customHeight="1">
      <c r="B79" s="589"/>
      <c r="C79" s="3145" t="s">
        <v>36</v>
      </c>
      <c r="D79" s="3147" t="s">
        <v>146</v>
      </c>
      <c r="E79" s="3148"/>
      <c r="F79" s="3149"/>
      <c r="I79" s="3145" t="s">
        <v>36</v>
      </c>
      <c r="J79" s="3147" t="s">
        <v>146</v>
      </c>
      <c r="K79" s="3148"/>
      <c r="L79" s="3149"/>
      <c r="N79" s="3145" t="s">
        <v>36</v>
      </c>
      <c r="O79" s="3147" t="s">
        <v>146</v>
      </c>
      <c r="P79" s="3148"/>
      <c r="Q79" s="3149"/>
      <c r="S79" s="3145" t="s">
        <v>36</v>
      </c>
      <c r="T79" s="3147" t="s">
        <v>146</v>
      </c>
      <c r="U79" s="3148"/>
      <c r="V79" s="3149"/>
      <c r="W79" s="13"/>
      <c r="X79" s="3145" t="s">
        <v>36</v>
      </c>
      <c r="Y79" s="3147" t="s">
        <v>146</v>
      </c>
      <c r="Z79" s="3148"/>
      <c r="AA79" s="3149"/>
      <c r="AF79" s="436" t="s">
        <v>645</v>
      </c>
      <c r="AQ79" s="379"/>
      <c r="AR79" s="379"/>
      <c r="AS79" s="379"/>
      <c r="AV79" s="437"/>
    </row>
    <row r="80" spans="2:48" ht="15.75" customHeight="1">
      <c r="B80" s="589"/>
      <c r="C80" s="3146"/>
      <c r="D80" s="3150"/>
      <c r="E80" s="3151"/>
      <c r="F80" s="3152"/>
      <c r="I80" s="3146"/>
      <c r="J80" s="3150"/>
      <c r="K80" s="3151"/>
      <c r="L80" s="3152"/>
      <c r="N80" s="3146"/>
      <c r="O80" s="3150"/>
      <c r="P80" s="3151"/>
      <c r="Q80" s="3152"/>
      <c r="S80" s="3146"/>
      <c r="T80" s="3150"/>
      <c r="U80" s="3151"/>
      <c r="V80" s="3152"/>
      <c r="W80" s="13"/>
      <c r="X80" s="3146"/>
      <c r="Y80" s="3150"/>
      <c r="Z80" s="3151"/>
      <c r="AA80" s="3152"/>
      <c r="AE80" s="13" t="s">
        <v>642</v>
      </c>
      <c r="AG80" s="356">
        <v>1</v>
      </c>
      <c r="AH80" s="356">
        <v>2</v>
      </c>
      <c r="AI80" s="356">
        <v>3</v>
      </c>
      <c r="AQ80" s="379">
        <v>7</v>
      </c>
      <c r="AR80" s="379">
        <v>4</v>
      </c>
      <c r="AS80" s="379">
        <f>SUM(AQ80:AR80)</f>
        <v>11</v>
      </c>
    </row>
    <row r="81" spans="2:45" ht="37.200000000000003" customHeight="1">
      <c r="B81" s="589"/>
      <c r="C81" s="590">
        <v>1</v>
      </c>
      <c r="D81" s="3132"/>
      <c r="E81" s="3133"/>
      <c r="F81" s="3134"/>
      <c r="I81" s="590">
        <v>1</v>
      </c>
      <c r="J81" s="3132"/>
      <c r="K81" s="3133"/>
      <c r="L81" s="3134"/>
      <c r="N81" s="590">
        <v>1</v>
      </c>
      <c r="O81" s="3132"/>
      <c r="P81" s="3133"/>
      <c r="Q81" s="3134"/>
      <c r="S81" s="590">
        <v>1</v>
      </c>
      <c r="T81" s="3132"/>
      <c r="U81" s="3133"/>
      <c r="V81" s="3134"/>
      <c r="W81" s="13"/>
      <c r="X81" s="590">
        <v>1</v>
      </c>
      <c r="Y81" s="3132"/>
      <c r="Z81" s="3133"/>
      <c r="AA81" s="3134"/>
      <c r="AE81" s="13" t="s">
        <v>643</v>
      </c>
      <c r="AF81" s="356">
        <v>1</v>
      </c>
      <c r="AG81" s="13">
        <v>11000</v>
      </c>
      <c r="AH81" s="356">
        <v>18000</v>
      </c>
      <c r="AI81" s="356">
        <v>25000</v>
      </c>
      <c r="AQ81" s="379">
        <v>8</v>
      </c>
      <c r="AR81" s="379">
        <v>3</v>
      </c>
      <c r="AS81" s="379">
        <f>SUM(AQ81:AR81)</f>
        <v>11</v>
      </c>
    </row>
    <row r="82" spans="2:45" ht="37.200000000000003" customHeight="1">
      <c r="B82" s="589"/>
      <c r="C82" s="591">
        <v>2</v>
      </c>
      <c r="D82" s="3132"/>
      <c r="E82" s="3133"/>
      <c r="F82" s="3134"/>
      <c r="I82" s="591">
        <v>2</v>
      </c>
      <c r="J82" s="3132"/>
      <c r="K82" s="3133"/>
      <c r="L82" s="3134"/>
      <c r="N82" s="591">
        <v>2</v>
      </c>
      <c r="O82" s="3132"/>
      <c r="P82" s="3133"/>
      <c r="Q82" s="3134"/>
      <c r="S82" s="591">
        <v>2</v>
      </c>
      <c r="T82" s="3132"/>
      <c r="U82" s="3133"/>
      <c r="V82" s="3134"/>
      <c r="W82" s="13"/>
      <c r="X82" s="591">
        <v>2</v>
      </c>
      <c r="Y82" s="3132"/>
      <c r="Z82" s="3133"/>
      <c r="AA82" s="3134"/>
      <c r="AF82" s="356">
        <v>2</v>
      </c>
      <c r="AG82" s="356">
        <v>18000</v>
      </c>
      <c r="AH82" s="356">
        <v>25000</v>
      </c>
      <c r="AI82" s="356">
        <v>29000</v>
      </c>
    </row>
    <row r="83" spans="2:45" ht="37.200000000000003" customHeight="1">
      <c r="B83" s="589"/>
      <c r="C83" s="591">
        <v>3</v>
      </c>
      <c r="D83" s="3132"/>
      <c r="E83" s="3133"/>
      <c r="F83" s="3134"/>
      <c r="I83" s="591">
        <v>3</v>
      </c>
      <c r="J83" s="3132"/>
      <c r="K83" s="3133"/>
      <c r="L83" s="3134"/>
      <c r="N83" s="591">
        <v>3</v>
      </c>
      <c r="O83" s="3132"/>
      <c r="P83" s="3133"/>
      <c r="Q83" s="3134"/>
      <c r="S83" s="591">
        <v>3</v>
      </c>
      <c r="T83" s="3132"/>
      <c r="U83" s="3133"/>
      <c r="V83" s="3134"/>
      <c r="W83" s="13"/>
      <c r="X83" s="591">
        <v>3</v>
      </c>
      <c r="Y83" s="3132"/>
      <c r="Z83" s="3133"/>
      <c r="AA83" s="3134"/>
      <c r="AF83" s="356">
        <v>3</v>
      </c>
      <c r="AG83" s="356">
        <v>25000</v>
      </c>
      <c r="AH83" s="356">
        <v>29000</v>
      </c>
      <c r="AI83" s="438">
        <v>33000</v>
      </c>
    </row>
    <row r="84" spans="2:45" ht="37.200000000000003" customHeight="1">
      <c r="B84" s="589"/>
      <c r="C84" s="591">
        <v>4</v>
      </c>
      <c r="D84" s="3132"/>
      <c r="E84" s="3133"/>
      <c r="F84" s="3134"/>
      <c r="I84" s="591">
        <v>4</v>
      </c>
      <c r="J84" s="3132"/>
      <c r="K84" s="3133"/>
      <c r="L84" s="3134"/>
      <c r="N84" s="591">
        <v>4</v>
      </c>
      <c r="O84" s="3132"/>
      <c r="P84" s="3133"/>
      <c r="Q84" s="3134"/>
      <c r="S84" s="591">
        <v>4</v>
      </c>
      <c r="T84" s="3132"/>
      <c r="U84" s="3133"/>
      <c r="V84" s="3134"/>
      <c r="W84" s="13"/>
      <c r="X84" s="591">
        <v>4</v>
      </c>
      <c r="Y84" s="3132"/>
      <c r="Z84" s="3133"/>
      <c r="AA84" s="3134"/>
    </row>
    <row r="85" spans="2:45" ht="37.200000000000003" customHeight="1">
      <c r="B85" s="589"/>
      <c r="C85" s="591">
        <v>5</v>
      </c>
      <c r="D85" s="3132"/>
      <c r="E85" s="3133"/>
      <c r="F85" s="3134"/>
      <c r="I85" s="591">
        <v>5</v>
      </c>
      <c r="J85" s="3132"/>
      <c r="K85" s="3133"/>
      <c r="L85" s="3134"/>
      <c r="N85" s="591">
        <v>5</v>
      </c>
      <c r="O85" s="3132"/>
      <c r="P85" s="3133"/>
      <c r="Q85" s="3134"/>
      <c r="S85" s="591">
        <v>5</v>
      </c>
      <c r="T85" s="3132"/>
      <c r="U85" s="3133"/>
      <c r="V85" s="3134"/>
      <c r="W85" s="13"/>
      <c r="X85" s="591">
        <v>5</v>
      </c>
      <c r="Y85" s="3132"/>
      <c r="Z85" s="3133"/>
      <c r="AA85" s="3134"/>
      <c r="AE85" s="13">
        <v>1</v>
      </c>
    </row>
    <row r="86" spans="2:45" ht="37.200000000000003" customHeight="1">
      <c r="B86" s="589"/>
      <c r="C86" s="591">
        <v>6</v>
      </c>
      <c r="D86" s="3132"/>
      <c r="E86" s="3133"/>
      <c r="F86" s="3134"/>
      <c r="I86" s="591">
        <v>6</v>
      </c>
      <c r="J86" s="3132"/>
      <c r="K86" s="3133"/>
      <c r="L86" s="3134"/>
      <c r="N86" s="591">
        <v>6</v>
      </c>
      <c r="O86" s="3132"/>
      <c r="P86" s="3133"/>
      <c r="Q86" s="3134"/>
      <c r="S86" s="591">
        <v>6</v>
      </c>
      <c r="T86" s="3132"/>
      <c r="U86" s="3133"/>
      <c r="V86" s="3134"/>
      <c r="W86" s="13"/>
      <c r="X86" s="591">
        <v>6</v>
      </c>
      <c r="Y86" s="3132"/>
      <c r="Z86" s="3133"/>
      <c r="AA86" s="3134"/>
      <c r="AD86" s="420">
        <v>1</v>
      </c>
      <c r="AE86" s="13" t="s">
        <v>644</v>
      </c>
      <c r="AF86" s="13" t="s">
        <v>644</v>
      </c>
    </row>
    <row r="87" spans="2:45" ht="37.200000000000003" customHeight="1">
      <c r="B87" s="589"/>
      <c r="C87" s="591">
        <v>7</v>
      </c>
      <c r="D87" s="3132"/>
      <c r="E87" s="3133"/>
      <c r="F87" s="3134"/>
      <c r="I87" s="591">
        <v>7</v>
      </c>
      <c r="J87" s="3132"/>
      <c r="K87" s="3133"/>
      <c r="L87" s="3134"/>
      <c r="N87" s="591">
        <v>7</v>
      </c>
      <c r="O87" s="3132"/>
      <c r="P87" s="3133"/>
      <c r="Q87" s="3134"/>
      <c r="S87" s="591">
        <v>7</v>
      </c>
      <c r="T87" s="3132"/>
      <c r="U87" s="3133"/>
      <c r="V87" s="3134"/>
      <c r="W87" s="13"/>
      <c r="X87" s="591">
        <v>7</v>
      </c>
      <c r="Y87" s="3132"/>
      <c r="Z87" s="3133"/>
      <c r="AA87" s="3134"/>
      <c r="AD87" s="420">
        <v>1</v>
      </c>
      <c r="AE87" s="13" t="s">
        <v>644</v>
      </c>
      <c r="AF87" s="13" t="s">
        <v>638</v>
      </c>
      <c r="AG87" s="13" t="s">
        <v>639</v>
      </c>
    </row>
    <row r="88" spans="2:45" ht="37.200000000000003" customHeight="1">
      <c r="B88" s="589"/>
      <c r="C88" s="591">
        <v>8</v>
      </c>
      <c r="D88" s="3132"/>
      <c r="E88" s="3133"/>
      <c r="F88" s="3134"/>
      <c r="I88" s="591">
        <v>8</v>
      </c>
      <c r="J88" s="3132"/>
      <c r="K88" s="3133"/>
      <c r="L88" s="3134"/>
      <c r="N88" s="591">
        <v>8</v>
      </c>
      <c r="O88" s="3132"/>
      <c r="P88" s="3133"/>
      <c r="Q88" s="3134"/>
      <c r="S88" s="591">
        <v>8</v>
      </c>
      <c r="T88" s="3132"/>
      <c r="U88" s="3133"/>
      <c r="V88" s="3134"/>
      <c r="W88" s="13"/>
      <c r="X88" s="591">
        <v>8</v>
      </c>
      <c r="Y88" s="3132"/>
      <c r="Z88" s="3133"/>
      <c r="AA88" s="3134"/>
      <c r="AD88" s="420">
        <v>1</v>
      </c>
      <c r="AE88" s="13" t="s">
        <v>644</v>
      </c>
      <c r="AF88" s="13" t="s">
        <v>638</v>
      </c>
      <c r="AG88" s="13" t="s">
        <v>639</v>
      </c>
    </row>
    <row r="89" spans="2:45" ht="37.200000000000003" customHeight="1">
      <c r="B89" s="589"/>
      <c r="C89" s="591">
        <v>9</v>
      </c>
      <c r="D89" s="3132"/>
      <c r="E89" s="3133"/>
      <c r="F89" s="3134"/>
      <c r="I89" s="591">
        <v>9</v>
      </c>
      <c r="J89" s="3132"/>
      <c r="K89" s="3133"/>
      <c r="L89" s="3134"/>
      <c r="N89" s="591">
        <v>9</v>
      </c>
      <c r="O89" s="3132"/>
      <c r="P89" s="3133"/>
      <c r="Q89" s="3134"/>
      <c r="S89" s="591">
        <v>9</v>
      </c>
      <c r="T89" s="3132"/>
      <c r="U89" s="3133"/>
      <c r="V89" s="3134"/>
      <c r="W89" s="13"/>
      <c r="X89" s="591">
        <v>9</v>
      </c>
      <c r="Y89" s="3132"/>
      <c r="Z89" s="3133"/>
      <c r="AA89" s="3134"/>
    </row>
    <row r="90" spans="2:45" ht="37.200000000000003" customHeight="1">
      <c r="B90" s="589"/>
      <c r="C90" s="591">
        <v>10</v>
      </c>
      <c r="D90" s="3132"/>
      <c r="E90" s="3133"/>
      <c r="F90" s="3134"/>
      <c r="I90" s="591">
        <v>10</v>
      </c>
      <c r="J90" s="3132"/>
      <c r="K90" s="3133"/>
      <c r="L90" s="3134"/>
      <c r="N90" s="591">
        <v>10</v>
      </c>
      <c r="O90" s="3132"/>
      <c r="P90" s="3133"/>
      <c r="Q90" s="3134"/>
      <c r="S90" s="591">
        <v>10</v>
      </c>
      <c r="T90" s="3132"/>
      <c r="U90" s="3133"/>
      <c r="V90" s="3134"/>
      <c r="W90" s="13"/>
      <c r="X90" s="591">
        <v>10</v>
      </c>
      <c r="Y90" s="3132"/>
      <c r="Z90" s="3133"/>
      <c r="AA90" s="3134"/>
    </row>
    <row r="91" spans="2:45" ht="37.200000000000003" customHeight="1">
      <c r="B91" s="589"/>
      <c r="C91" s="591">
        <v>11</v>
      </c>
      <c r="D91" s="3132"/>
      <c r="E91" s="3133"/>
      <c r="F91" s="3134"/>
      <c r="I91" s="591">
        <v>11</v>
      </c>
      <c r="J91" s="3132"/>
      <c r="K91" s="3133"/>
      <c r="L91" s="3134"/>
      <c r="N91" s="591">
        <v>11</v>
      </c>
      <c r="O91" s="3132"/>
      <c r="P91" s="3133"/>
      <c r="Q91" s="3134"/>
      <c r="S91" s="591">
        <v>11</v>
      </c>
      <c r="T91" s="3132"/>
      <c r="U91" s="3133"/>
      <c r="V91" s="3134"/>
      <c r="W91" s="13"/>
      <c r="X91" s="591">
        <v>11</v>
      </c>
      <c r="Y91" s="3132"/>
      <c r="Z91" s="3133"/>
      <c r="AA91" s="3134"/>
      <c r="AH91" s="13" t="s">
        <v>640</v>
      </c>
    </row>
    <row r="92" spans="2:45" ht="37.200000000000003" customHeight="1">
      <c r="B92" s="589"/>
      <c r="C92" s="591">
        <v>12</v>
      </c>
      <c r="D92" s="3132"/>
      <c r="E92" s="3133"/>
      <c r="F92" s="3134"/>
      <c r="I92" s="591">
        <v>12</v>
      </c>
      <c r="J92" s="3132"/>
      <c r="K92" s="3133"/>
      <c r="L92" s="3134"/>
      <c r="N92" s="591">
        <v>12</v>
      </c>
      <c r="O92" s="3132"/>
      <c r="P92" s="3133"/>
      <c r="Q92" s="3134"/>
      <c r="S92" s="591">
        <v>12</v>
      </c>
      <c r="T92" s="3132"/>
      <c r="U92" s="3133"/>
      <c r="V92" s="3134"/>
      <c r="W92" s="13"/>
      <c r="X92" s="591">
        <v>12</v>
      </c>
      <c r="Y92" s="3132"/>
      <c r="Z92" s="3133"/>
      <c r="AA92" s="3134"/>
      <c r="AG92" s="13" t="s">
        <v>664</v>
      </c>
      <c r="AH92" s="13">
        <v>1</v>
      </c>
      <c r="AI92" s="13">
        <v>7000</v>
      </c>
      <c r="AL92" s="13" t="s">
        <v>640</v>
      </c>
    </row>
    <row r="93" spans="2:45" ht="37.200000000000003" customHeight="1">
      <c r="B93" s="589"/>
      <c r="C93" s="591">
        <v>13</v>
      </c>
      <c r="D93" s="3132"/>
      <c r="E93" s="3133"/>
      <c r="F93" s="3134"/>
      <c r="I93" s="591">
        <v>13</v>
      </c>
      <c r="J93" s="3132"/>
      <c r="K93" s="3133"/>
      <c r="L93" s="3134"/>
      <c r="N93" s="591">
        <v>13</v>
      </c>
      <c r="O93" s="3132"/>
      <c r="P93" s="3133"/>
      <c r="Q93" s="3134"/>
      <c r="S93" s="591">
        <v>13</v>
      </c>
      <c r="T93" s="3132"/>
      <c r="U93" s="3133"/>
      <c r="V93" s="3134"/>
      <c r="W93" s="13"/>
      <c r="X93" s="591">
        <v>13</v>
      </c>
      <c r="Y93" s="3132"/>
      <c r="Z93" s="3133"/>
      <c r="AA93" s="3134"/>
      <c r="AG93" s="13" t="s">
        <v>664</v>
      </c>
      <c r="AH93" s="13">
        <v>2</v>
      </c>
      <c r="AI93" s="13">
        <v>14000</v>
      </c>
      <c r="AK93" s="379">
        <v>1</v>
      </c>
      <c r="AL93" s="379">
        <v>1</v>
      </c>
      <c r="AM93" s="379"/>
      <c r="AN93" s="379"/>
      <c r="AO93" s="379"/>
    </row>
    <row r="94" spans="2:45" ht="37.200000000000003" customHeight="1">
      <c r="B94" s="589"/>
      <c r="C94" s="591">
        <v>14</v>
      </c>
      <c r="D94" s="3132"/>
      <c r="E94" s="3133"/>
      <c r="F94" s="3134"/>
      <c r="I94" s="591">
        <v>14</v>
      </c>
      <c r="J94" s="3132"/>
      <c r="K94" s="3133"/>
      <c r="L94" s="3134"/>
      <c r="N94" s="591">
        <v>14</v>
      </c>
      <c r="O94" s="3132"/>
      <c r="P94" s="3133"/>
      <c r="Q94" s="3134"/>
      <c r="S94" s="591">
        <v>14</v>
      </c>
      <c r="T94" s="3132"/>
      <c r="U94" s="3133"/>
      <c r="V94" s="3134"/>
      <c r="W94" s="13"/>
      <c r="X94" s="591">
        <v>14</v>
      </c>
      <c r="Y94" s="3132"/>
      <c r="Z94" s="3133"/>
      <c r="AA94" s="3134"/>
      <c r="AG94" s="13" t="s">
        <v>664</v>
      </c>
      <c r="AH94" s="13">
        <v>3</v>
      </c>
      <c r="AI94" s="13">
        <v>21000</v>
      </c>
      <c r="AK94" s="379">
        <v>2</v>
      </c>
      <c r="AL94" s="379">
        <v>1</v>
      </c>
      <c r="AM94" s="379"/>
      <c r="AN94" s="379"/>
      <c r="AO94" s="379"/>
    </row>
    <row r="95" spans="2:45" ht="37.200000000000003" customHeight="1">
      <c r="B95" s="589"/>
      <c r="C95" s="591">
        <v>15</v>
      </c>
      <c r="D95" s="3132"/>
      <c r="E95" s="3133"/>
      <c r="F95" s="3134"/>
      <c r="I95" s="591">
        <v>15</v>
      </c>
      <c r="J95" s="3132"/>
      <c r="K95" s="3133"/>
      <c r="L95" s="3134"/>
      <c r="N95" s="591">
        <v>15</v>
      </c>
      <c r="O95" s="3132"/>
      <c r="P95" s="3133"/>
      <c r="Q95" s="3134"/>
      <c r="S95" s="591">
        <v>15</v>
      </c>
      <c r="T95" s="3132"/>
      <c r="U95" s="3133"/>
      <c r="V95" s="3134"/>
      <c r="W95" s="13"/>
      <c r="X95" s="591">
        <v>15</v>
      </c>
      <c r="Y95" s="3132"/>
      <c r="Z95" s="3133"/>
      <c r="AA95" s="3134"/>
      <c r="AG95" s="13" t="s">
        <v>665</v>
      </c>
      <c r="AH95" s="13">
        <v>1</v>
      </c>
      <c r="AI95" s="13">
        <v>9000</v>
      </c>
      <c r="AK95" s="379">
        <v>3</v>
      </c>
      <c r="AL95" s="379">
        <v>1</v>
      </c>
      <c r="AM95" s="379"/>
      <c r="AN95" s="379"/>
      <c r="AO95" s="379"/>
    </row>
    <row r="96" spans="2:45" ht="37.200000000000003" customHeight="1">
      <c r="B96" s="595" t="s">
        <v>667</v>
      </c>
      <c r="C96" s="593" t="s">
        <v>677</v>
      </c>
      <c r="D96" s="3126"/>
      <c r="E96" s="3127"/>
      <c r="F96" s="3128"/>
      <c r="G96" s="594"/>
      <c r="H96" s="594"/>
      <c r="I96" s="593" t="s">
        <v>677</v>
      </c>
      <c r="J96" s="3126"/>
      <c r="K96" s="3127"/>
      <c r="L96" s="3128"/>
      <c r="M96" s="594"/>
      <c r="N96" s="593" t="s">
        <v>677</v>
      </c>
      <c r="O96" s="3126"/>
      <c r="P96" s="3127"/>
      <c r="Q96" s="3128"/>
      <c r="R96" s="594"/>
      <c r="S96" s="593" t="s">
        <v>677</v>
      </c>
      <c r="T96" s="3126"/>
      <c r="U96" s="3127"/>
      <c r="V96" s="3128"/>
      <c r="W96" s="594"/>
      <c r="X96" s="593" t="s">
        <v>677</v>
      </c>
      <c r="Y96" s="3126"/>
      <c r="Z96" s="3127"/>
      <c r="AA96" s="3128"/>
      <c r="AG96" s="13" t="s">
        <v>665</v>
      </c>
      <c r="AH96" s="13">
        <v>2</v>
      </c>
      <c r="AI96" s="13">
        <v>18000</v>
      </c>
      <c r="AK96" s="379">
        <v>4</v>
      </c>
      <c r="AL96" s="379">
        <v>2</v>
      </c>
      <c r="AM96" s="379"/>
      <c r="AN96" s="379"/>
      <c r="AO96" s="379"/>
    </row>
    <row r="97" spans="2:41" ht="37.200000000000003" customHeight="1">
      <c r="B97" s="589"/>
      <c r="C97" s="590">
        <v>17</v>
      </c>
      <c r="D97" s="3129"/>
      <c r="E97" s="3130"/>
      <c r="F97" s="3131"/>
      <c r="I97" s="590">
        <v>17</v>
      </c>
      <c r="J97" s="3129"/>
      <c r="K97" s="3130"/>
      <c r="L97" s="3131"/>
      <c r="N97" s="590">
        <v>17</v>
      </c>
      <c r="O97" s="3129"/>
      <c r="P97" s="3130"/>
      <c r="Q97" s="3131"/>
      <c r="S97" s="590">
        <v>17</v>
      </c>
      <c r="T97" s="3129"/>
      <c r="U97" s="3130"/>
      <c r="V97" s="3131"/>
      <c r="W97" s="13"/>
      <c r="X97" s="590">
        <v>17</v>
      </c>
      <c r="Y97" s="3129"/>
      <c r="Z97" s="3130"/>
      <c r="AA97" s="3131"/>
      <c r="AG97" s="13" t="s">
        <v>665</v>
      </c>
      <c r="AH97" s="13">
        <v>3</v>
      </c>
      <c r="AI97" s="13">
        <v>27000</v>
      </c>
      <c r="AK97" s="379">
        <v>5</v>
      </c>
      <c r="AL97" s="379">
        <v>2</v>
      </c>
      <c r="AM97" s="379"/>
      <c r="AN97" s="379"/>
      <c r="AO97" s="379"/>
    </row>
    <row r="98" spans="2:41" ht="37.200000000000003" customHeight="1">
      <c r="B98" s="609" t="s">
        <v>668</v>
      </c>
      <c r="C98" s="592" t="s">
        <v>678</v>
      </c>
      <c r="D98" s="3136"/>
      <c r="E98" s="3137"/>
      <c r="F98" s="3138"/>
      <c r="G98" s="610"/>
      <c r="H98" s="610"/>
      <c r="I98" s="592" t="s">
        <v>678</v>
      </c>
      <c r="J98" s="3136"/>
      <c r="K98" s="3137"/>
      <c r="L98" s="3138"/>
      <c r="M98" s="610"/>
      <c r="N98" s="592" t="s">
        <v>678</v>
      </c>
      <c r="O98" s="3136"/>
      <c r="P98" s="3137"/>
      <c r="Q98" s="3138"/>
      <c r="R98" s="610"/>
      <c r="S98" s="592" t="s">
        <v>678</v>
      </c>
      <c r="T98" s="3136"/>
      <c r="U98" s="3137"/>
      <c r="V98" s="3138"/>
      <c r="W98" s="610"/>
      <c r="X98" s="592" t="s">
        <v>678</v>
      </c>
      <c r="Y98" s="3136"/>
      <c r="Z98" s="3137"/>
      <c r="AA98" s="3138"/>
      <c r="AK98" s="379">
        <v>6</v>
      </c>
      <c r="AL98" s="379">
        <v>2</v>
      </c>
    </row>
    <row r="99" spans="2:41" ht="37.200000000000003" customHeight="1">
      <c r="B99" s="598" t="s">
        <v>728</v>
      </c>
      <c r="C99" s="596"/>
      <c r="D99" s="597"/>
      <c r="E99" s="597"/>
      <c r="F99" s="597"/>
      <c r="I99" s="596"/>
      <c r="J99" s="597"/>
      <c r="K99" s="597"/>
      <c r="L99" s="597"/>
      <c r="N99" s="596"/>
      <c r="O99" s="597"/>
      <c r="P99" s="597"/>
      <c r="Q99" s="597"/>
      <c r="S99" s="596"/>
      <c r="T99" s="597"/>
      <c r="U99" s="597"/>
      <c r="V99" s="597"/>
      <c r="W99" s="13"/>
      <c r="X99" s="596"/>
      <c r="Y99" s="597"/>
      <c r="Z99" s="597"/>
      <c r="AA99" s="597"/>
      <c r="AK99" s="379"/>
      <c r="AL99" s="379"/>
    </row>
  </sheetData>
  <sheetProtection algorithmName="SHA-512" hashValue="NPKtN+y4bDLuz88+fCRqD/wwCytlLWhtzsCnUQPWWqJHMz1490YDyUNOFbDhLd8Acet+x3kQjqVml2nz7RA2RA==" saltValue="V1R5Jiv3KKdy2Nwk3so6Xg==" spinCount="100000" sheet="1" insertRows="0" selectLockedCells="1"/>
  <mergeCells count="437">
    <mergeCell ref="O8:T8"/>
    <mergeCell ref="U4:Z5"/>
    <mergeCell ref="AA4:AA5"/>
    <mergeCell ref="O5:P5"/>
    <mergeCell ref="Q5:R5"/>
    <mergeCell ref="C4:D5"/>
    <mergeCell ref="E4:F5"/>
    <mergeCell ref="G4:G5"/>
    <mergeCell ref="I4:J5"/>
    <mergeCell ref="K4:K5"/>
    <mergeCell ref="L4:N5"/>
    <mergeCell ref="O4:T4"/>
    <mergeCell ref="C8:J8"/>
    <mergeCell ref="S5:T5"/>
    <mergeCell ref="AF6:AO6"/>
    <mergeCell ref="M8:N8"/>
    <mergeCell ref="C3:D3"/>
    <mergeCell ref="D15:F15"/>
    <mergeCell ref="D16:F16"/>
    <mergeCell ref="D13:F13"/>
    <mergeCell ref="D14:F14"/>
    <mergeCell ref="D12:F12"/>
    <mergeCell ref="J13:L13"/>
    <mergeCell ref="C10:C11"/>
    <mergeCell ref="D10:F11"/>
    <mergeCell ref="J14:L14"/>
    <mergeCell ref="AF8:AL8"/>
    <mergeCell ref="Y6:Z6"/>
    <mergeCell ref="Y7:Z7"/>
    <mergeCell ref="W6:X6"/>
    <mergeCell ref="W7:X7"/>
    <mergeCell ref="U6:V6"/>
    <mergeCell ref="U7:V7"/>
    <mergeCell ref="S7:T7"/>
    <mergeCell ref="S6:T6"/>
    <mergeCell ref="N10:N11"/>
    <mergeCell ref="O10:Q11"/>
    <mergeCell ref="O15:Q15"/>
    <mergeCell ref="D25:F25"/>
    <mergeCell ref="D26:F26"/>
    <mergeCell ref="D23:F23"/>
    <mergeCell ref="D24:F24"/>
    <mergeCell ref="D21:F21"/>
    <mergeCell ref="D22:F22"/>
    <mergeCell ref="D19:F19"/>
    <mergeCell ref="D20:F20"/>
    <mergeCell ref="D17:F17"/>
    <mergeCell ref="D18:F18"/>
    <mergeCell ref="D40:F40"/>
    <mergeCell ref="J40:L40"/>
    <mergeCell ref="D29:F29"/>
    <mergeCell ref="D27:F27"/>
    <mergeCell ref="D28:F28"/>
    <mergeCell ref="J27:L27"/>
    <mergeCell ref="J28:L28"/>
    <mergeCell ref="J29:L29"/>
    <mergeCell ref="D36:F36"/>
    <mergeCell ref="J36:L36"/>
    <mergeCell ref="D39:F39"/>
    <mergeCell ref="J39:L39"/>
    <mergeCell ref="B31:D31"/>
    <mergeCell ref="C33:C34"/>
    <mergeCell ref="D33:F34"/>
    <mergeCell ref="I33:I34"/>
    <mergeCell ref="J33:L34"/>
    <mergeCell ref="D37:F37"/>
    <mergeCell ref="J37:L37"/>
    <mergeCell ref="D45:F45"/>
    <mergeCell ref="J45:L45"/>
    <mergeCell ref="D46:F46"/>
    <mergeCell ref="J46:L46"/>
    <mergeCell ref="D43:F43"/>
    <mergeCell ref="J43:L43"/>
    <mergeCell ref="D44:F44"/>
    <mergeCell ref="J44:L44"/>
    <mergeCell ref="D41:F41"/>
    <mergeCell ref="J41:L41"/>
    <mergeCell ref="D42:F42"/>
    <mergeCell ref="J42:L42"/>
    <mergeCell ref="D51:F51"/>
    <mergeCell ref="J51:L51"/>
    <mergeCell ref="D52:F52"/>
    <mergeCell ref="J52:L52"/>
    <mergeCell ref="D49:F49"/>
    <mergeCell ref="J49:L49"/>
    <mergeCell ref="D50:F50"/>
    <mergeCell ref="J50:L50"/>
    <mergeCell ref="D47:F47"/>
    <mergeCell ref="J47:L47"/>
    <mergeCell ref="D48:F48"/>
    <mergeCell ref="J48:L48"/>
    <mergeCell ref="D66:F66"/>
    <mergeCell ref="J66:L66"/>
    <mergeCell ref="D67:F67"/>
    <mergeCell ref="J67:L67"/>
    <mergeCell ref="D64:F64"/>
    <mergeCell ref="J64:L64"/>
    <mergeCell ref="D65:F65"/>
    <mergeCell ref="J65:L65"/>
    <mergeCell ref="D63:F63"/>
    <mergeCell ref="J63:L63"/>
    <mergeCell ref="D72:F72"/>
    <mergeCell ref="J72:L72"/>
    <mergeCell ref="D73:F73"/>
    <mergeCell ref="J73:L73"/>
    <mergeCell ref="D70:F70"/>
    <mergeCell ref="J70:L70"/>
    <mergeCell ref="D71:F71"/>
    <mergeCell ref="J71:L71"/>
    <mergeCell ref="D68:F68"/>
    <mergeCell ref="J68:L68"/>
    <mergeCell ref="D69:F69"/>
    <mergeCell ref="J69:L69"/>
    <mergeCell ref="D97:F97"/>
    <mergeCell ref="J97:L97"/>
    <mergeCell ref="D98:F98"/>
    <mergeCell ref="J98:L98"/>
    <mergeCell ref="D95:F95"/>
    <mergeCell ref="J95:L95"/>
    <mergeCell ref="D96:F96"/>
    <mergeCell ref="J96:L96"/>
    <mergeCell ref="D93:F93"/>
    <mergeCell ref="J93:L93"/>
    <mergeCell ref="D94:F94"/>
    <mergeCell ref="J94:L94"/>
    <mergeCell ref="O16:Q16"/>
    <mergeCell ref="J21:L21"/>
    <mergeCell ref="J22:L22"/>
    <mergeCell ref="J23:L23"/>
    <mergeCell ref="J24:L24"/>
    <mergeCell ref="D91:F91"/>
    <mergeCell ref="J91:L91"/>
    <mergeCell ref="D92:F92"/>
    <mergeCell ref="J92:L92"/>
    <mergeCell ref="D89:F89"/>
    <mergeCell ref="J89:L89"/>
    <mergeCell ref="D90:F90"/>
    <mergeCell ref="J90:L90"/>
    <mergeCell ref="D87:F87"/>
    <mergeCell ref="J87:L87"/>
    <mergeCell ref="D88:F88"/>
    <mergeCell ref="J88:L88"/>
    <mergeCell ref="D86:F86"/>
    <mergeCell ref="J86:L86"/>
    <mergeCell ref="D81:F81"/>
    <mergeCell ref="J81:L81"/>
    <mergeCell ref="D74:F74"/>
    <mergeCell ref="J74:L74"/>
    <mergeCell ref="O29:Q29"/>
    <mergeCell ref="O23:Q23"/>
    <mergeCell ref="O24:Q24"/>
    <mergeCell ref="O25:Q25"/>
    <mergeCell ref="O26:Q26"/>
    <mergeCell ref="O27:Q27"/>
    <mergeCell ref="O28:Q28"/>
    <mergeCell ref="O17:Q17"/>
    <mergeCell ref="O18:Q18"/>
    <mergeCell ref="O19:Q19"/>
    <mergeCell ref="O20:Q20"/>
    <mergeCell ref="O21:Q21"/>
    <mergeCell ref="O22:Q22"/>
    <mergeCell ref="T29:V29"/>
    <mergeCell ref="X10:X11"/>
    <mergeCell ref="T19:V19"/>
    <mergeCell ref="T20:V20"/>
    <mergeCell ref="T21:V21"/>
    <mergeCell ref="T22:V22"/>
    <mergeCell ref="T23:V23"/>
    <mergeCell ref="T24:V24"/>
    <mergeCell ref="S10:S11"/>
    <mergeCell ref="T10:V11"/>
    <mergeCell ref="T12:V12"/>
    <mergeCell ref="T13:V13"/>
    <mergeCell ref="T14:V14"/>
    <mergeCell ref="T15:V15"/>
    <mergeCell ref="T16:V16"/>
    <mergeCell ref="T17:V17"/>
    <mergeCell ref="T18:V18"/>
    <mergeCell ref="Y29:AA29"/>
    <mergeCell ref="Y19:AA19"/>
    <mergeCell ref="Y20:AA20"/>
    <mergeCell ref="Y21:AA21"/>
    <mergeCell ref="Y22:AA22"/>
    <mergeCell ref="Y23:AA23"/>
    <mergeCell ref="Y24:AA24"/>
    <mergeCell ref="Y13:AA13"/>
    <mergeCell ref="Y14:AA14"/>
    <mergeCell ref="Y15:AA15"/>
    <mergeCell ref="Y16:AA16"/>
    <mergeCell ref="Y17:AA17"/>
    <mergeCell ref="Y18:AA18"/>
    <mergeCell ref="I10:I11"/>
    <mergeCell ref="J10:L11"/>
    <mergeCell ref="J12:L12"/>
    <mergeCell ref="Y10:AA11"/>
    <mergeCell ref="Y12:AA12"/>
    <mergeCell ref="Y25:AA25"/>
    <mergeCell ref="Y26:AA26"/>
    <mergeCell ref="Y27:AA27"/>
    <mergeCell ref="Y28:AA28"/>
    <mergeCell ref="T25:V25"/>
    <mergeCell ref="T26:V26"/>
    <mergeCell ref="T27:V27"/>
    <mergeCell ref="T28:V28"/>
    <mergeCell ref="J25:L25"/>
    <mergeCell ref="J26:L26"/>
    <mergeCell ref="J15:L15"/>
    <mergeCell ref="J16:L16"/>
    <mergeCell ref="J17:L17"/>
    <mergeCell ref="J18:L18"/>
    <mergeCell ref="J19:L19"/>
    <mergeCell ref="J20:L20"/>
    <mergeCell ref="O12:Q12"/>
    <mergeCell ref="O13:Q13"/>
    <mergeCell ref="O14:Q14"/>
    <mergeCell ref="Y33:AA34"/>
    <mergeCell ref="D35:F35"/>
    <mergeCell ref="J35:L35"/>
    <mergeCell ref="O35:Q35"/>
    <mergeCell ref="T35:V35"/>
    <mergeCell ref="Y35:AA35"/>
    <mergeCell ref="O36:Q36"/>
    <mergeCell ref="T36:V36"/>
    <mergeCell ref="Y36:AA36"/>
    <mergeCell ref="N33:N34"/>
    <mergeCell ref="O33:Q34"/>
    <mergeCell ref="S33:S34"/>
    <mergeCell ref="T33:V34"/>
    <mergeCell ref="X33:X34"/>
    <mergeCell ref="O37:Q37"/>
    <mergeCell ref="T37:V37"/>
    <mergeCell ref="Y37:AA37"/>
    <mergeCell ref="D38:F38"/>
    <mergeCell ref="J38:L38"/>
    <mergeCell ref="O38:Q38"/>
    <mergeCell ref="T38:V38"/>
    <mergeCell ref="Y38:AA38"/>
    <mergeCell ref="O39:Q39"/>
    <mergeCell ref="T39:V39"/>
    <mergeCell ref="Y39:AA39"/>
    <mergeCell ref="O42:Q42"/>
    <mergeCell ref="T42:V42"/>
    <mergeCell ref="Y42:AA42"/>
    <mergeCell ref="O43:Q43"/>
    <mergeCell ref="T43:V43"/>
    <mergeCell ref="Y43:AA43"/>
    <mergeCell ref="O40:Q40"/>
    <mergeCell ref="T40:V40"/>
    <mergeCell ref="Y40:AA40"/>
    <mergeCell ref="O41:Q41"/>
    <mergeCell ref="T41:V41"/>
    <mergeCell ref="Y41:AA41"/>
    <mergeCell ref="O46:Q46"/>
    <mergeCell ref="T46:V46"/>
    <mergeCell ref="Y46:AA46"/>
    <mergeCell ref="O47:Q47"/>
    <mergeCell ref="T47:V47"/>
    <mergeCell ref="Y47:AA47"/>
    <mergeCell ref="O44:Q44"/>
    <mergeCell ref="T44:V44"/>
    <mergeCell ref="Y44:AA44"/>
    <mergeCell ref="O45:Q45"/>
    <mergeCell ref="T45:V45"/>
    <mergeCell ref="Y45:AA45"/>
    <mergeCell ref="O50:Q50"/>
    <mergeCell ref="T50:V50"/>
    <mergeCell ref="T56:V57"/>
    <mergeCell ref="Y50:AA50"/>
    <mergeCell ref="O51:Q51"/>
    <mergeCell ref="T51:V51"/>
    <mergeCell ref="Y51:AA51"/>
    <mergeCell ref="O48:Q48"/>
    <mergeCell ref="T48:V48"/>
    <mergeCell ref="Y48:AA48"/>
    <mergeCell ref="O49:Q49"/>
    <mergeCell ref="T49:V49"/>
    <mergeCell ref="Y49:AA49"/>
    <mergeCell ref="X56:X57"/>
    <mergeCell ref="Y56:AA57"/>
    <mergeCell ref="D59:F59"/>
    <mergeCell ref="J59:L59"/>
    <mergeCell ref="O59:Q59"/>
    <mergeCell ref="T59:V59"/>
    <mergeCell ref="Y59:AA59"/>
    <mergeCell ref="B54:D54"/>
    <mergeCell ref="E54:AA54"/>
    <mergeCell ref="C56:C57"/>
    <mergeCell ref="D56:F57"/>
    <mergeCell ref="I56:I57"/>
    <mergeCell ref="J56:L57"/>
    <mergeCell ref="N56:N57"/>
    <mergeCell ref="O56:Q57"/>
    <mergeCell ref="S56:S57"/>
    <mergeCell ref="D58:F58"/>
    <mergeCell ref="J58:L58"/>
    <mergeCell ref="J62:L62"/>
    <mergeCell ref="O62:Q62"/>
    <mergeCell ref="T62:V62"/>
    <mergeCell ref="Y62:AA62"/>
    <mergeCell ref="O58:Q58"/>
    <mergeCell ref="T58:V58"/>
    <mergeCell ref="Y58:AA58"/>
    <mergeCell ref="O52:Q52"/>
    <mergeCell ref="T52:V52"/>
    <mergeCell ref="Y52:AA52"/>
    <mergeCell ref="Y68:AA68"/>
    <mergeCell ref="O65:Q65"/>
    <mergeCell ref="T65:V65"/>
    <mergeCell ref="Y65:AA65"/>
    <mergeCell ref="O66:Q66"/>
    <mergeCell ref="T66:V66"/>
    <mergeCell ref="Y66:AA66"/>
    <mergeCell ref="D60:F60"/>
    <mergeCell ref="J60:L60"/>
    <mergeCell ref="O60:Q60"/>
    <mergeCell ref="T60:V60"/>
    <mergeCell ref="Y60:AA60"/>
    <mergeCell ref="O63:Q63"/>
    <mergeCell ref="T63:V63"/>
    <mergeCell ref="Y63:AA63"/>
    <mergeCell ref="O64:Q64"/>
    <mergeCell ref="T64:V64"/>
    <mergeCell ref="Y64:AA64"/>
    <mergeCell ref="D61:F61"/>
    <mergeCell ref="J61:L61"/>
    <mergeCell ref="O61:Q61"/>
    <mergeCell ref="T61:V61"/>
    <mergeCell ref="Y61:AA61"/>
    <mergeCell ref="D62:F62"/>
    <mergeCell ref="O75:Q75"/>
    <mergeCell ref="T75:V75"/>
    <mergeCell ref="Y75:AA75"/>
    <mergeCell ref="D82:F82"/>
    <mergeCell ref="J82:L82"/>
    <mergeCell ref="O82:Q82"/>
    <mergeCell ref="T82:V82"/>
    <mergeCell ref="Y82:AA82"/>
    <mergeCell ref="B77:D77"/>
    <mergeCell ref="E77:AA77"/>
    <mergeCell ref="C79:C80"/>
    <mergeCell ref="D79:F80"/>
    <mergeCell ref="I79:I80"/>
    <mergeCell ref="J79:L80"/>
    <mergeCell ref="N79:N80"/>
    <mergeCell ref="O79:Q80"/>
    <mergeCell ref="S79:S80"/>
    <mergeCell ref="T79:V80"/>
    <mergeCell ref="D75:F75"/>
    <mergeCell ref="J75:L75"/>
    <mergeCell ref="D85:F85"/>
    <mergeCell ref="J85:L85"/>
    <mergeCell ref="O85:Q85"/>
    <mergeCell ref="T85:V85"/>
    <mergeCell ref="Y85:AA85"/>
    <mergeCell ref="O86:Q86"/>
    <mergeCell ref="T86:V86"/>
    <mergeCell ref="Y86:AA86"/>
    <mergeCell ref="X79:X80"/>
    <mergeCell ref="Y79:AA80"/>
    <mergeCell ref="O81:Q81"/>
    <mergeCell ref="T81:V81"/>
    <mergeCell ref="Y81:AA81"/>
    <mergeCell ref="D83:F83"/>
    <mergeCell ref="J83:L83"/>
    <mergeCell ref="D84:F84"/>
    <mergeCell ref="J84:L84"/>
    <mergeCell ref="O87:Q87"/>
    <mergeCell ref="T87:V87"/>
    <mergeCell ref="Y87:AA87"/>
    <mergeCell ref="O83:Q83"/>
    <mergeCell ref="T83:V83"/>
    <mergeCell ref="Y83:AA83"/>
    <mergeCell ref="T93:V93"/>
    <mergeCell ref="Y93:AA93"/>
    <mergeCell ref="O90:Q90"/>
    <mergeCell ref="T90:V90"/>
    <mergeCell ref="Y90:AA90"/>
    <mergeCell ref="O91:Q91"/>
    <mergeCell ref="T91:V91"/>
    <mergeCell ref="Y91:AA91"/>
    <mergeCell ref="O88:Q88"/>
    <mergeCell ref="T88:V88"/>
    <mergeCell ref="Y88:AA88"/>
    <mergeCell ref="O89:Q89"/>
    <mergeCell ref="T89:V89"/>
    <mergeCell ref="Y89:AA89"/>
    <mergeCell ref="O84:Q84"/>
    <mergeCell ref="T84:V84"/>
    <mergeCell ref="Y84:AA84"/>
    <mergeCell ref="E3:AA3"/>
    <mergeCell ref="O98:Q98"/>
    <mergeCell ref="T98:V98"/>
    <mergeCell ref="Y98:AA98"/>
    <mergeCell ref="M7:N7"/>
    <mergeCell ref="O96:Q96"/>
    <mergeCell ref="T96:V96"/>
    <mergeCell ref="Y96:AA96"/>
    <mergeCell ref="O97:Q97"/>
    <mergeCell ref="T97:V97"/>
    <mergeCell ref="Y97:AA97"/>
    <mergeCell ref="O94:Q94"/>
    <mergeCell ref="T94:V94"/>
    <mergeCell ref="Y94:AA94"/>
    <mergeCell ref="O95:Q95"/>
    <mergeCell ref="T95:V95"/>
    <mergeCell ref="Y95:AA95"/>
    <mergeCell ref="O92:Q92"/>
    <mergeCell ref="T92:V92"/>
    <mergeCell ref="Y92:AA92"/>
    <mergeCell ref="E31:AA31"/>
    <mergeCell ref="O93:Q93"/>
    <mergeCell ref="M6:N6"/>
    <mergeCell ref="U8:Z8"/>
    <mergeCell ref="B4:B6"/>
    <mergeCell ref="Y73:AA73"/>
    <mergeCell ref="Y74:AA74"/>
    <mergeCell ref="O71:Q71"/>
    <mergeCell ref="T71:V71"/>
    <mergeCell ref="Y71:AA71"/>
    <mergeCell ref="O72:Q72"/>
    <mergeCell ref="T72:V72"/>
    <mergeCell ref="Y72:AA72"/>
    <mergeCell ref="O69:Q69"/>
    <mergeCell ref="T69:V69"/>
    <mergeCell ref="Y69:AA69"/>
    <mergeCell ref="O70:Q70"/>
    <mergeCell ref="T70:V70"/>
    <mergeCell ref="O73:Q73"/>
    <mergeCell ref="T73:V73"/>
    <mergeCell ref="O74:Q74"/>
    <mergeCell ref="T74:V74"/>
    <mergeCell ref="Y70:AA70"/>
    <mergeCell ref="O67:Q67"/>
    <mergeCell ref="T67:V67"/>
    <mergeCell ref="Y67:AA67"/>
    <mergeCell ref="O68:Q68"/>
    <mergeCell ref="T68:V68"/>
  </mergeCells>
  <phoneticPr fontId="2"/>
  <conditionalFormatting sqref="C7:K7">
    <cfRule type="notContainsBlanks" dxfId="9" priority="1">
      <formula>LEN(TRIM(C7))&gt;0</formula>
    </cfRule>
  </conditionalFormatting>
  <dataValidations count="3">
    <dataValidation type="list" allowBlank="1" showInputMessage="1" showErrorMessage="1" sqref="G7" xr:uid="{B786F0C9-AEF6-43CB-840D-9108CE3080DF}">
      <formula1>$AG$25:$AG$26</formula1>
    </dataValidation>
    <dataValidation type="list" allowBlank="1" showInputMessage="1" showErrorMessage="1" sqref="O7 Q7" xr:uid="{87B55A71-20B6-4FDE-A5AC-9ABB3688790C}">
      <formula1>$AK$23:$AK$34</formula1>
    </dataValidation>
    <dataValidation type="list" allowBlank="1" showInputMessage="1" showErrorMessage="1" sqref="K7" xr:uid="{3E7A608D-1DA8-415A-AEA1-679C462F498B}">
      <formula1>$AK$23:$AK$36</formula1>
    </dataValidation>
  </dataValidations>
  <pageMargins left="0.59055118110236227" right="0.19685039370078741" top="0.39370078740157483" bottom="0.31496062992125984" header="0.31496062992125984" footer="0.31496062992125984"/>
  <pageSetup paperSize="9" scale="50" fitToHeight="2" orientation="landscape" r:id="rId1"/>
  <rowBreaks count="3" manualBreakCount="3">
    <brk id="30" min="1" max="25" man="1"/>
    <brk id="53" min="1" max="25" man="1"/>
    <brk id="76" min="1" max="25"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B0F0"/>
    <pageSetUpPr fitToPage="1"/>
  </sheetPr>
  <dimension ref="C1:AF93"/>
  <sheetViews>
    <sheetView showGridLines="0" workbookViewId="0">
      <selection activeCell="K15" sqref="K15:AE15"/>
    </sheetView>
  </sheetViews>
  <sheetFormatPr defaultColWidth="9" defaultRowHeight="13.2"/>
  <cols>
    <col min="1" max="1" width="1.69921875" style="259" customWidth="1"/>
    <col min="2" max="2" width="4.19921875" style="259" customWidth="1"/>
    <col min="3" max="3" width="14.19921875" style="259" customWidth="1"/>
    <col min="4" max="10" width="3.59765625" style="259" customWidth="1"/>
    <col min="11" max="11" width="4.09765625" style="259" customWidth="1"/>
    <col min="12" max="14" width="3.59765625" style="259" customWidth="1"/>
    <col min="15" max="30" width="1.69921875" style="259" customWidth="1"/>
    <col min="31" max="31" width="3.19921875" style="259" customWidth="1"/>
    <col min="32" max="32" width="6.59765625" style="349" customWidth="1"/>
    <col min="33" max="16384" width="9" style="259"/>
  </cols>
  <sheetData>
    <row r="1" spans="3:31" ht="42.75" customHeight="1"/>
    <row r="2" spans="3:31" ht="5.25" customHeight="1"/>
    <row r="3" spans="3:31" ht="13.95" customHeight="1"/>
    <row r="4" spans="3:31" ht="4.95" hidden="1" customHeight="1"/>
    <row r="5" spans="3:31" ht="15.75" customHeight="1">
      <c r="C5" s="3304"/>
      <c r="D5" s="3305"/>
      <c r="E5" s="3305"/>
      <c r="F5" s="3305"/>
      <c r="G5" s="3305"/>
      <c r="H5" s="3305"/>
      <c r="I5" s="3305"/>
      <c r="J5" s="3305"/>
      <c r="K5" s="3305"/>
      <c r="L5" s="3305"/>
      <c r="M5" s="3305"/>
      <c r="N5" s="3305"/>
      <c r="O5" s="3305"/>
      <c r="P5" s="3305"/>
      <c r="Q5" s="3305"/>
      <c r="R5" s="3305"/>
      <c r="S5" s="3305"/>
      <c r="T5" s="3305"/>
      <c r="U5" s="3305"/>
      <c r="V5" s="3305"/>
      <c r="W5" s="3305"/>
      <c r="X5" s="3305"/>
      <c r="Y5" s="3305"/>
      <c r="Z5" s="3305"/>
      <c r="AA5" s="3305"/>
      <c r="AB5" s="3305"/>
      <c r="AC5" s="3305"/>
      <c r="AD5" s="3305"/>
      <c r="AE5" s="3306"/>
    </row>
    <row r="6" spans="3:31" ht="22.5" customHeight="1">
      <c r="C6" s="3307" t="s">
        <v>405</v>
      </c>
      <c r="D6" s="3308"/>
      <c r="E6" s="3308"/>
      <c r="F6" s="3308"/>
      <c r="G6" s="3308"/>
      <c r="H6" s="3308"/>
      <c r="I6" s="3308"/>
      <c r="J6" s="3308"/>
      <c r="K6" s="3308"/>
      <c r="L6" s="3308"/>
      <c r="M6" s="3308"/>
      <c r="N6" s="3308"/>
      <c r="O6" s="3308"/>
      <c r="P6" s="3308"/>
      <c r="Q6" s="3308"/>
      <c r="R6" s="3308"/>
      <c r="S6" s="3308"/>
      <c r="T6" s="3308"/>
      <c r="U6" s="3308"/>
      <c r="V6" s="3308"/>
      <c r="W6" s="3308"/>
      <c r="X6" s="3308"/>
      <c r="Y6" s="3308"/>
      <c r="Z6" s="3308"/>
      <c r="AA6" s="3308"/>
      <c r="AB6" s="3308"/>
      <c r="AC6" s="3308"/>
      <c r="AD6" s="3308"/>
      <c r="AE6" s="3309"/>
    </row>
    <row r="7" spans="3:31" ht="15.75" customHeight="1">
      <c r="C7" s="3296"/>
      <c r="D7" s="3288"/>
      <c r="E7" s="3288"/>
      <c r="F7" s="3288"/>
      <c r="G7" s="3288"/>
      <c r="H7" s="3288"/>
      <c r="I7" s="3288"/>
      <c r="J7" s="3288"/>
      <c r="K7" s="3288"/>
      <c r="L7" s="3288"/>
      <c r="M7" s="3288"/>
      <c r="N7" s="3288"/>
      <c r="O7" s="3288"/>
      <c r="P7" s="3288"/>
      <c r="Q7" s="3288"/>
      <c r="R7" s="3288"/>
      <c r="S7" s="3288"/>
      <c r="T7" s="3288"/>
      <c r="U7" s="3288"/>
      <c r="V7" s="3288"/>
      <c r="W7" s="3288"/>
      <c r="X7" s="3288"/>
      <c r="Y7" s="3288"/>
      <c r="Z7" s="3288"/>
      <c r="AA7" s="3288"/>
      <c r="AB7" s="3288"/>
      <c r="AC7" s="3288"/>
      <c r="AD7" s="3288"/>
      <c r="AE7" s="3289"/>
    </row>
    <row r="8" spans="3:31" ht="15.75" customHeight="1">
      <c r="C8" s="3263"/>
      <c r="D8" s="3246"/>
      <c r="E8" s="3246"/>
      <c r="F8" s="3246"/>
      <c r="G8" s="3246"/>
      <c r="H8" s="3246"/>
      <c r="I8" s="3246"/>
      <c r="J8" s="3246"/>
      <c r="K8" s="3246"/>
      <c r="L8" s="3246"/>
      <c r="M8" s="3246"/>
      <c r="N8" s="3246"/>
      <c r="O8" s="3246"/>
      <c r="P8" s="3246"/>
      <c r="Q8" s="3246" t="s">
        <v>1</v>
      </c>
      <c r="R8" s="3246"/>
      <c r="S8" s="3246"/>
      <c r="T8" s="3310">
        <f>①利用!AC3</f>
        <v>8</v>
      </c>
      <c r="U8" s="3310"/>
      <c r="V8" s="3246" t="s">
        <v>2</v>
      </c>
      <c r="W8" s="3246"/>
      <c r="X8" s="3310">
        <f>①利用!AF3</f>
        <v>0</v>
      </c>
      <c r="Y8" s="3310"/>
      <c r="Z8" s="3249" t="s">
        <v>3</v>
      </c>
      <c r="AA8" s="3249"/>
      <c r="AB8" s="3311">
        <f>①利用!AI3</f>
        <v>0</v>
      </c>
      <c r="AC8" s="3311"/>
      <c r="AD8" s="3249" t="s">
        <v>84</v>
      </c>
      <c r="AE8" s="3312"/>
    </row>
    <row r="9" spans="3:31" ht="15.75" customHeight="1">
      <c r="C9" s="3296"/>
      <c r="D9" s="3288"/>
      <c r="E9" s="3288"/>
      <c r="F9" s="3288"/>
      <c r="G9" s="3288"/>
      <c r="H9" s="3288"/>
      <c r="I9" s="3288"/>
      <c r="J9" s="3288"/>
      <c r="K9" s="3288"/>
      <c r="L9" s="3288"/>
      <c r="M9" s="3288"/>
      <c r="N9" s="3288"/>
      <c r="O9" s="3288"/>
      <c r="P9" s="3288"/>
      <c r="Q9" s="3288"/>
      <c r="R9" s="3288"/>
      <c r="S9" s="3288"/>
      <c r="T9" s="3288"/>
      <c r="U9" s="3288"/>
      <c r="V9" s="3288"/>
      <c r="W9" s="3288"/>
      <c r="X9" s="3288"/>
      <c r="Y9" s="3288"/>
      <c r="Z9" s="3288"/>
      <c r="AA9" s="3288"/>
      <c r="AB9" s="3288"/>
      <c r="AC9" s="3288"/>
      <c r="AD9" s="3288"/>
      <c r="AE9" s="3289"/>
    </row>
    <row r="10" spans="3:31" ht="15.75" customHeight="1">
      <c r="C10" s="3296" t="s">
        <v>406</v>
      </c>
      <c r="D10" s="3288"/>
      <c r="E10" s="3288"/>
      <c r="F10" s="3288"/>
      <c r="G10" s="3288"/>
      <c r="H10" s="3288"/>
      <c r="I10" s="3288"/>
      <c r="J10" s="3288"/>
      <c r="K10" s="3288"/>
      <c r="L10" s="3288"/>
      <c r="M10" s="3288"/>
      <c r="N10" s="3288"/>
      <c r="O10" s="3288"/>
      <c r="P10" s="3288"/>
      <c r="Q10" s="3288"/>
      <c r="R10" s="3288"/>
      <c r="S10" s="3288"/>
      <c r="T10" s="3288"/>
      <c r="U10" s="3288"/>
      <c r="V10" s="3288"/>
      <c r="W10" s="3288"/>
      <c r="X10" s="3288"/>
      <c r="Y10" s="3288"/>
      <c r="Z10" s="3288"/>
      <c r="AA10" s="3288"/>
      <c r="AB10" s="3288"/>
      <c r="AC10" s="3288"/>
      <c r="AD10" s="3288"/>
      <c r="AE10" s="3289"/>
    </row>
    <row r="11" spans="3:31" ht="15.75" customHeight="1">
      <c r="C11" s="3296" t="s">
        <v>407</v>
      </c>
      <c r="D11" s="3288"/>
      <c r="E11" s="3288"/>
      <c r="F11" s="3288"/>
      <c r="G11" s="3288"/>
      <c r="H11" s="3288"/>
      <c r="I11" s="3288"/>
      <c r="J11" s="3288"/>
      <c r="K11" s="3288"/>
      <c r="L11" s="3288"/>
      <c r="M11" s="3288"/>
      <c r="N11" s="3288"/>
      <c r="O11" s="3288"/>
      <c r="P11" s="3288"/>
      <c r="Q11" s="3288"/>
      <c r="R11" s="3288"/>
      <c r="S11" s="3288"/>
      <c r="T11" s="3288"/>
      <c r="U11" s="3288"/>
      <c r="V11" s="3288"/>
      <c r="W11" s="3288"/>
      <c r="X11" s="3288"/>
      <c r="Y11" s="3288"/>
      <c r="Z11" s="3288"/>
      <c r="AA11" s="3288"/>
      <c r="AB11" s="3288"/>
      <c r="AC11" s="3288"/>
      <c r="AD11" s="3288"/>
      <c r="AE11" s="3289"/>
    </row>
    <row r="12" spans="3:31" ht="15.75" customHeight="1">
      <c r="C12" s="3296" t="s">
        <v>408</v>
      </c>
      <c r="D12" s="3288"/>
      <c r="E12" s="3288"/>
      <c r="F12" s="3288"/>
      <c r="G12" s="3288"/>
      <c r="H12" s="3288"/>
      <c r="I12" s="3288"/>
      <c r="J12" s="3288"/>
      <c r="K12" s="3288"/>
      <c r="L12" s="3288"/>
      <c r="M12" s="3288"/>
      <c r="N12" s="3288"/>
      <c r="O12" s="3288"/>
      <c r="P12" s="3288"/>
      <c r="Q12" s="3288"/>
      <c r="R12" s="3288"/>
      <c r="S12" s="3288"/>
      <c r="T12" s="3288"/>
      <c r="U12" s="3288"/>
      <c r="V12" s="3288"/>
      <c r="W12" s="3288"/>
      <c r="X12" s="3288"/>
      <c r="Y12" s="3288"/>
      <c r="Z12" s="3288"/>
      <c r="AA12" s="3288"/>
      <c r="AB12" s="3288"/>
      <c r="AC12" s="3288"/>
      <c r="AD12" s="3288"/>
      <c r="AE12" s="3289"/>
    </row>
    <row r="13" spans="3:31" ht="15.75" customHeight="1">
      <c r="C13" s="3296"/>
      <c r="D13" s="3288"/>
      <c r="E13" s="3288"/>
      <c r="F13" s="3288"/>
      <c r="G13" s="3288"/>
      <c r="H13" s="3288"/>
      <c r="I13" s="3288"/>
      <c r="J13" s="3288"/>
      <c r="K13" s="3288"/>
      <c r="L13" s="3288"/>
      <c r="M13" s="3288"/>
      <c r="N13" s="3288"/>
      <c r="O13" s="3288"/>
      <c r="P13" s="3288"/>
      <c r="Q13" s="3288"/>
      <c r="R13" s="3288"/>
      <c r="S13" s="3288"/>
      <c r="T13" s="3288"/>
      <c r="U13" s="3288"/>
      <c r="V13" s="3288"/>
      <c r="W13" s="3288"/>
      <c r="X13" s="3288"/>
      <c r="Y13" s="3288"/>
      <c r="Z13" s="3288"/>
      <c r="AA13" s="3288"/>
      <c r="AB13" s="3288"/>
      <c r="AC13" s="3288"/>
      <c r="AD13" s="3288"/>
      <c r="AE13" s="3289"/>
    </row>
    <row r="14" spans="3:31" ht="28.5" customHeight="1">
      <c r="C14" s="3301"/>
      <c r="D14" s="3253"/>
      <c r="E14" s="3253"/>
      <c r="F14" s="3253"/>
      <c r="G14" s="3246" t="s">
        <v>409</v>
      </c>
      <c r="H14" s="3246"/>
      <c r="I14" s="3246"/>
      <c r="J14" s="3246"/>
      <c r="K14" s="3302">
        <f>①利用!S8</f>
        <v>0</v>
      </c>
      <c r="L14" s="3302"/>
      <c r="M14" s="3302"/>
      <c r="N14" s="3302"/>
      <c r="O14" s="3302"/>
      <c r="P14" s="3302"/>
      <c r="Q14" s="3302"/>
      <c r="R14" s="3302"/>
      <c r="S14" s="3302"/>
      <c r="T14" s="3302"/>
      <c r="U14" s="3302"/>
      <c r="V14" s="3302"/>
      <c r="W14" s="3302"/>
      <c r="X14" s="3302"/>
      <c r="Y14" s="3302"/>
      <c r="Z14" s="3302"/>
      <c r="AA14" s="3302"/>
      <c r="AB14" s="3302"/>
      <c r="AC14" s="3302"/>
      <c r="AD14" s="3302"/>
      <c r="AE14" s="3303"/>
    </row>
    <row r="15" spans="3:31" ht="28.5" customHeight="1">
      <c r="C15" s="3301"/>
      <c r="D15" s="3253"/>
      <c r="E15" s="3253"/>
      <c r="F15" s="3253"/>
      <c r="G15" s="3246" t="s">
        <v>410</v>
      </c>
      <c r="H15" s="3246"/>
      <c r="I15" s="3246"/>
      <c r="J15" s="3246"/>
      <c r="K15" s="3302">
        <f>①利用!S12</f>
        <v>0</v>
      </c>
      <c r="L15" s="3302"/>
      <c r="M15" s="3302"/>
      <c r="N15" s="3302"/>
      <c r="O15" s="3302"/>
      <c r="P15" s="3302"/>
      <c r="Q15" s="3302"/>
      <c r="R15" s="3302"/>
      <c r="S15" s="3302"/>
      <c r="T15" s="3302"/>
      <c r="U15" s="3302"/>
      <c r="V15" s="3302"/>
      <c r="W15" s="3302"/>
      <c r="X15" s="3302"/>
      <c r="Y15" s="3302"/>
      <c r="Z15" s="3302"/>
      <c r="AA15" s="3302"/>
      <c r="AB15" s="3302"/>
      <c r="AC15" s="3302"/>
      <c r="AD15" s="3302"/>
      <c r="AE15" s="3303"/>
    </row>
    <row r="16" spans="3:31" ht="15.75" customHeight="1">
      <c r="C16" s="3296"/>
      <c r="D16" s="3288"/>
      <c r="E16" s="3288"/>
      <c r="F16" s="3288"/>
      <c r="G16" s="3288"/>
      <c r="H16" s="3288"/>
      <c r="I16" s="3288"/>
      <c r="J16" s="3288"/>
      <c r="K16" s="3288"/>
      <c r="L16" s="3288"/>
      <c r="M16" s="3288"/>
      <c r="N16" s="3288"/>
      <c r="O16" s="3288"/>
      <c r="P16" s="3288"/>
      <c r="Q16" s="3288"/>
      <c r="R16" s="3288"/>
      <c r="S16" s="3288"/>
      <c r="T16" s="3288"/>
      <c r="U16" s="3288"/>
      <c r="V16" s="3288"/>
      <c r="W16" s="3288"/>
      <c r="X16" s="3288"/>
      <c r="Y16" s="3288"/>
      <c r="Z16" s="3288"/>
      <c r="AA16" s="3288"/>
      <c r="AB16" s="3288"/>
      <c r="AC16" s="3288"/>
      <c r="AD16" s="3288"/>
      <c r="AE16" s="3289"/>
    </row>
    <row r="17" spans="3:32" ht="15.75" customHeight="1">
      <c r="C17" s="3263" t="s">
        <v>411</v>
      </c>
      <c r="D17" s="3246"/>
      <c r="E17" s="3246"/>
      <c r="F17" s="3246"/>
      <c r="G17" s="3246"/>
      <c r="H17" s="3246"/>
      <c r="I17" s="3246"/>
      <c r="J17" s="3246"/>
      <c r="K17" s="3246"/>
      <c r="L17" s="3246"/>
      <c r="M17" s="3246"/>
      <c r="N17" s="3246"/>
      <c r="O17" s="3246"/>
      <c r="P17" s="3246"/>
      <c r="Q17" s="3246"/>
      <c r="R17" s="3246"/>
      <c r="S17" s="3246"/>
      <c r="T17" s="3246"/>
      <c r="U17" s="3246"/>
      <c r="V17" s="3246"/>
      <c r="W17" s="3246"/>
      <c r="X17" s="3246"/>
      <c r="Y17" s="3246"/>
      <c r="Z17" s="3246"/>
      <c r="AA17" s="3246"/>
      <c r="AB17" s="3246"/>
      <c r="AC17" s="3246"/>
      <c r="AD17" s="3246"/>
      <c r="AE17" s="3265"/>
    </row>
    <row r="18" spans="3:32" ht="15.75" customHeight="1">
      <c r="C18" s="3263"/>
      <c r="D18" s="3246"/>
      <c r="E18" s="3246"/>
      <c r="F18" s="3246"/>
      <c r="G18" s="3246"/>
      <c r="H18" s="3246"/>
      <c r="I18" s="3246"/>
      <c r="J18" s="3246"/>
      <c r="K18" s="3246"/>
      <c r="L18" s="3246"/>
      <c r="M18" s="3246"/>
      <c r="N18" s="3246"/>
      <c r="O18" s="3246"/>
      <c r="P18" s="3246"/>
      <c r="Q18" s="3246"/>
      <c r="R18" s="3246"/>
      <c r="S18" s="3246"/>
      <c r="T18" s="3246"/>
      <c r="U18" s="3246"/>
      <c r="V18" s="3246"/>
      <c r="W18" s="3246"/>
      <c r="X18" s="3246"/>
      <c r="Y18" s="3246"/>
      <c r="Z18" s="3246"/>
      <c r="AA18" s="3246"/>
      <c r="AB18" s="3246"/>
      <c r="AC18" s="3246"/>
      <c r="AD18" s="3246"/>
      <c r="AE18" s="3265"/>
    </row>
    <row r="19" spans="3:32" ht="15.75" customHeight="1">
      <c r="C19" s="3258" t="s">
        <v>412</v>
      </c>
      <c r="D19" s="3254"/>
      <c r="E19" s="3254"/>
      <c r="F19" s="3254"/>
      <c r="G19" s="3254"/>
      <c r="H19" s="3254"/>
      <c r="I19" s="3254"/>
      <c r="J19" s="3254"/>
      <c r="K19" s="3254"/>
      <c r="L19" s="3254"/>
      <c r="M19" s="3254"/>
      <c r="N19" s="3254"/>
      <c r="O19" s="3254"/>
      <c r="P19" s="3254"/>
      <c r="Q19" s="3254"/>
      <c r="R19" s="3254"/>
      <c r="S19" s="3254"/>
      <c r="T19" s="3254"/>
      <c r="U19" s="3254"/>
      <c r="V19" s="3254"/>
      <c r="W19" s="3254"/>
      <c r="X19" s="3254"/>
      <c r="Y19" s="3254"/>
      <c r="Z19" s="3254"/>
      <c r="AA19" s="3254"/>
      <c r="AB19" s="3254"/>
      <c r="AC19" s="3254"/>
      <c r="AD19" s="3254"/>
      <c r="AE19" s="3262"/>
    </row>
    <row r="20" spans="3:32" ht="18" customHeight="1">
      <c r="C20" s="3297" t="s">
        <v>413</v>
      </c>
      <c r="D20" s="3298" t="s">
        <v>1</v>
      </c>
      <c r="E20" s="3299"/>
      <c r="F20" s="3292">
        <f>①利用!M20</f>
        <v>0</v>
      </c>
      <c r="G20" s="3267" t="s">
        <v>2</v>
      </c>
      <c r="H20" s="3292">
        <f>①利用!O20</f>
        <v>0</v>
      </c>
      <c r="I20" s="3267" t="s">
        <v>3</v>
      </c>
      <c r="J20" s="3292">
        <f>①利用!Q20</f>
        <v>0</v>
      </c>
      <c r="K20" s="3267" t="s">
        <v>84</v>
      </c>
      <c r="L20" s="3267" t="s">
        <v>46</v>
      </c>
      <c r="M20" s="3292">
        <f>①利用!M21</f>
        <v>0</v>
      </c>
      <c r="N20" s="3267" t="s">
        <v>2</v>
      </c>
      <c r="O20" s="3292">
        <f>①利用!O21</f>
        <v>0</v>
      </c>
      <c r="P20" s="3292"/>
      <c r="Q20" s="3267" t="s">
        <v>83</v>
      </c>
      <c r="R20" s="3267"/>
      <c r="S20" s="3292">
        <f>①利用!Q21</f>
        <v>0</v>
      </c>
      <c r="T20" s="3292"/>
      <c r="U20" s="3267" t="s">
        <v>84</v>
      </c>
      <c r="V20" s="3267"/>
      <c r="W20" s="260"/>
      <c r="X20" s="260"/>
      <c r="Y20" s="3294">
        <f>①利用!AD20</f>
        <v>0</v>
      </c>
      <c r="Z20" s="3294"/>
      <c r="AA20" s="3267" t="s">
        <v>414</v>
      </c>
      <c r="AB20" s="3267"/>
      <c r="AC20" s="3295">
        <f>①利用!AI20</f>
        <v>1</v>
      </c>
      <c r="AD20" s="3295"/>
      <c r="AE20" s="261" t="s">
        <v>84</v>
      </c>
    </row>
    <row r="21" spans="3:32" ht="18" customHeight="1">
      <c r="C21" s="3287"/>
      <c r="D21" s="3300"/>
      <c r="E21" s="3260"/>
      <c r="F21" s="3293"/>
      <c r="G21" s="3254"/>
      <c r="H21" s="3293"/>
      <c r="I21" s="3254"/>
      <c r="J21" s="3293"/>
      <c r="K21" s="3254"/>
      <c r="L21" s="3254"/>
      <c r="M21" s="3293"/>
      <c r="N21" s="3254"/>
      <c r="O21" s="3293"/>
      <c r="P21" s="3293"/>
      <c r="Q21" s="3254"/>
      <c r="R21" s="3254"/>
      <c r="S21" s="3293"/>
      <c r="T21" s="3293"/>
      <c r="U21" s="3254"/>
      <c r="V21" s="3254"/>
      <c r="W21" s="262"/>
      <c r="X21" s="262"/>
      <c r="Y21" s="3254" t="s">
        <v>24</v>
      </c>
      <c r="Z21" s="3254"/>
      <c r="AA21" s="3254"/>
      <c r="AB21" s="3254"/>
      <c r="AC21" s="3254"/>
      <c r="AD21" s="3254"/>
      <c r="AE21" s="3262"/>
    </row>
    <row r="22" spans="3:32" ht="18" customHeight="1">
      <c r="C22" s="3286" t="s">
        <v>415</v>
      </c>
      <c r="D22" s="3288" t="s">
        <v>416</v>
      </c>
      <c r="E22" s="3288"/>
      <c r="F22" s="3288"/>
      <c r="G22" s="3288"/>
      <c r="H22" s="3288"/>
      <c r="I22" s="3288"/>
      <c r="J22" s="3288"/>
      <c r="K22" s="3288"/>
      <c r="L22" s="3288"/>
      <c r="M22" s="3288"/>
      <c r="N22" s="3288"/>
      <c r="O22" s="3288"/>
      <c r="P22" s="3288"/>
      <c r="Q22" s="3288"/>
      <c r="R22" s="3288"/>
      <c r="S22" s="3288"/>
      <c r="T22" s="3288"/>
      <c r="U22" s="3288"/>
      <c r="V22" s="3288"/>
      <c r="W22" s="3288"/>
      <c r="X22" s="3288"/>
      <c r="Y22" s="3288"/>
      <c r="Z22" s="3288"/>
      <c r="AA22" s="3288"/>
      <c r="AB22" s="3288"/>
      <c r="AC22" s="3288"/>
      <c r="AD22" s="3288"/>
      <c r="AE22" s="3289"/>
    </row>
    <row r="23" spans="3:32" ht="18" customHeight="1">
      <c r="C23" s="3287"/>
      <c r="D23" s="3288" t="s">
        <v>417</v>
      </c>
      <c r="E23" s="3288"/>
      <c r="F23" s="3288"/>
      <c r="G23" s="3288"/>
      <c r="H23" s="3288"/>
      <c r="I23" s="3288"/>
      <c r="J23" s="3288"/>
      <c r="K23" s="3288"/>
      <c r="L23" s="3288"/>
      <c r="M23" s="3288"/>
      <c r="N23" s="3288"/>
      <c r="O23" s="3288"/>
      <c r="P23" s="3288"/>
      <c r="Q23" s="3288"/>
      <c r="R23" s="3288"/>
      <c r="S23" s="3288"/>
      <c r="T23" s="3288"/>
      <c r="U23" s="3288"/>
      <c r="V23" s="3288"/>
      <c r="W23" s="3288"/>
      <c r="X23" s="3288"/>
      <c r="Y23" s="3288"/>
      <c r="Z23" s="3288"/>
      <c r="AA23" s="3288"/>
      <c r="AB23" s="3288"/>
      <c r="AC23" s="3288"/>
      <c r="AD23" s="3288"/>
      <c r="AE23" s="3289"/>
    </row>
    <row r="24" spans="3:32" ht="15.75" customHeight="1">
      <c r="C24" s="263"/>
      <c r="D24" s="3290" t="s">
        <v>418</v>
      </c>
      <c r="E24" s="3267"/>
      <c r="F24" s="3267"/>
      <c r="G24" s="3268"/>
      <c r="H24" s="3291" t="s">
        <v>419</v>
      </c>
      <c r="I24" s="3291"/>
      <c r="J24" s="3291"/>
      <c r="K24" s="3291"/>
      <c r="L24" s="3291"/>
      <c r="M24" s="3291"/>
      <c r="N24" s="3276" t="s">
        <v>420</v>
      </c>
      <c r="O24" s="3277"/>
      <c r="P24" s="3277"/>
      <c r="Q24" s="3277"/>
      <c r="R24" s="3277"/>
      <c r="S24" s="3277"/>
      <c r="T24" s="3277"/>
      <c r="U24" s="3277"/>
      <c r="V24" s="3277"/>
      <c r="W24" s="3277"/>
      <c r="X24" s="3277"/>
      <c r="Y24" s="3276" t="s">
        <v>421</v>
      </c>
      <c r="Z24" s="3277"/>
      <c r="AA24" s="3277"/>
      <c r="AB24" s="3277"/>
      <c r="AC24" s="3277"/>
      <c r="AD24" s="3277"/>
      <c r="AE24" s="3278"/>
    </row>
    <row r="25" spans="3:32" ht="19.5" customHeight="1">
      <c r="C25" s="264" t="s">
        <v>422</v>
      </c>
      <c r="D25" s="3276" t="s">
        <v>423</v>
      </c>
      <c r="E25" s="3277"/>
      <c r="F25" s="3277"/>
      <c r="G25" s="3278"/>
      <c r="H25" s="3279"/>
      <c r="I25" s="3279"/>
      <c r="J25" s="3279"/>
      <c r="K25" s="3279"/>
      <c r="L25" s="3277" t="s">
        <v>424</v>
      </c>
      <c r="M25" s="3277"/>
      <c r="N25" s="3280"/>
      <c r="O25" s="3281"/>
      <c r="P25" s="3281"/>
      <c r="Q25" s="3281"/>
      <c r="R25" s="3281"/>
      <c r="S25" s="3281"/>
      <c r="T25" s="3281"/>
      <c r="U25" s="3277" t="s">
        <v>29</v>
      </c>
      <c r="V25" s="3277"/>
      <c r="W25" s="3277"/>
      <c r="X25" s="3277"/>
      <c r="Y25" s="3282">
        <f>H25+N25+H26</f>
        <v>0</v>
      </c>
      <c r="Z25" s="3283"/>
      <c r="AA25" s="3283"/>
      <c r="AB25" s="3283"/>
      <c r="AC25" s="3283"/>
      <c r="AD25" s="3267" t="s">
        <v>29</v>
      </c>
      <c r="AE25" s="3268"/>
    </row>
    <row r="26" spans="3:32" ht="19.5" customHeight="1">
      <c r="C26" s="265"/>
      <c r="D26" s="3258" t="s">
        <v>425</v>
      </c>
      <c r="E26" s="3254"/>
      <c r="F26" s="3254"/>
      <c r="G26" s="3262"/>
      <c r="H26" s="3269"/>
      <c r="I26" s="3269"/>
      <c r="J26" s="3269"/>
      <c r="K26" s="3269"/>
      <c r="L26" s="3254" t="s">
        <v>424</v>
      </c>
      <c r="M26" s="3254"/>
      <c r="N26" s="3270"/>
      <c r="O26" s="3271"/>
      <c r="P26" s="3271"/>
      <c r="Q26" s="3271"/>
      <c r="R26" s="3271"/>
      <c r="S26" s="3271"/>
      <c r="T26" s="3271"/>
      <c r="U26" s="3271"/>
      <c r="V26" s="3271"/>
      <c r="W26" s="3271"/>
      <c r="X26" s="3271"/>
      <c r="Y26" s="3284"/>
      <c r="Z26" s="3285"/>
      <c r="AA26" s="3285"/>
      <c r="AB26" s="3285"/>
      <c r="AC26" s="3285"/>
      <c r="AD26" s="3254"/>
      <c r="AE26" s="3262"/>
    </row>
    <row r="27" spans="3:32" ht="21" customHeight="1">
      <c r="C27" s="3272" t="s">
        <v>426</v>
      </c>
      <c r="D27" s="3274" t="s">
        <v>427</v>
      </c>
      <c r="E27" s="3275"/>
      <c r="F27" s="3275"/>
      <c r="G27" s="3275"/>
      <c r="H27" s="3275"/>
      <c r="I27" s="3275"/>
      <c r="J27" s="3231"/>
      <c r="K27" s="3231"/>
      <c r="L27" s="3231"/>
      <c r="M27" s="3231"/>
      <c r="N27" s="3231"/>
      <c r="O27" s="3231"/>
      <c r="P27" s="3231"/>
      <c r="Q27" s="3231"/>
      <c r="R27" s="3231"/>
      <c r="S27" s="3231"/>
      <c r="T27" s="3231"/>
      <c r="U27" s="3231"/>
      <c r="V27" s="3231"/>
      <c r="W27" s="3231"/>
      <c r="X27" s="3231"/>
      <c r="Y27" s="3231"/>
      <c r="Z27" s="3231"/>
      <c r="AA27" s="3231"/>
      <c r="AB27" s="3231"/>
      <c r="AC27" s="3231"/>
      <c r="AD27" s="3231"/>
      <c r="AE27" s="3232"/>
    </row>
    <row r="28" spans="3:32" ht="24.75" customHeight="1">
      <c r="C28" s="3273"/>
      <c r="D28" s="3263" t="s">
        <v>428</v>
      </c>
      <c r="E28" s="3246"/>
      <c r="F28" s="3246"/>
      <c r="G28" s="3246"/>
      <c r="H28" s="3246"/>
      <c r="I28" s="3249" t="s">
        <v>429</v>
      </c>
      <c r="J28" s="3249"/>
      <c r="K28" s="3249"/>
      <c r="L28" s="3252" t="s">
        <v>430</v>
      </c>
      <c r="M28" s="3252"/>
      <c r="N28" s="351" t="s">
        <v>431</v>
      </c>
      <c r="O28" s="351" t="s">
        <v>304</v>
      </c>
      <c r="P28" s="3264"/>
      <c r="Q28" s="3264"/>
      <c r="R28" s="351" t="s">
        <v>85</v>
      </c>
      <c r="S28" s="3246" t="s">
        <v>432</v>
      </c>
      <c r="T28" s="3246"/>
      <c r="U28" s="3246" t="s">
        <v>431</v>
      </c>
      <c r="V28" s="3246"/>
      <c r="W28" s="352" t="s">
        <v>304</v>
      </c>
      <c r="X28" s="3264"/>
      <c r="Y28" s="3264"/>
      <c r="Z28" s="266" t="s">
        <v>85</v>
      </c>
      <c r="AA28" s="3246" t="s">
        <v>414</v>
      </c>
      <c r="AB28" s="3246"/>
      <c r="AC28" s="3246"/>
      <c r="AD28" s="3246"/>
      <c r="AE28" s="3265"/>
    </row>
    <row r="29" spans="3:32" ht="24.75" customHeight="1">
      <c r="C29" s="3273"/>
      <c r="D29" s="3263"/>
      <c r="E29" s="3246"/>
      <c r="F29" s="3246"/>
      <c r="G29" s="3246"/>
      <c r="H29" s="3246"/>
      <c r="I29" s="3249" t="s">
        <v>433</v>
      </c>
      <c r="J29" s="3249"/>
      <c r="K29" s="3249"/>
      <c r="L29" s="3252" t="s">
        <v>248</v>
      </c>
      <c r="M29" s="3252"/>
      <c r="N29" s="351" t="s">
        <v>431</v>
      </c>
      <c r="O29" s="351" t="s">
        <v>304</v>
      </c>
      <c r="P29" s="3264"/>
      <c r="Q29" s="3264"/>
      <c r="R29" s="351" t="s">
        <v>85</v>
      </c>
      <c r="S29" s="3246" t="s">
        <v>432</v>
      </c>
      <c r="T29" s="3246"/>
      <c r="U29" s="3246" t="s">
        <v>431</v>
      </c>
      <c r="V29" s="3246"/>
      <c r="W29" s="352" t="s">
        <v>304</v>
      </c>
      <c r="X29" s="3264"/>
      <c r="Y29" s="3264"/>
      <c r="Z29" s="266" t="s">
        <v>85</v>
      </c>
      <c r="AA29" s="3246" t="s">
        <v>414</v>
      </c>
      <c r="AB29" s="3246"/>
      <c r="AC29" s="3246"/>
      <c r="AD29" s="3246"/>
      <c r="AE29" s="3265"/>
    </row>
    <row r="30" spans="3:32" ht="24.75" customHeight="1">
      <c r="C30" s="267" t="s">
        <v>434</v>
      </c>
      <c r="D30" s="3263" t="s">
        <v>435</v>
      </c>
      <c r="E30" s="3246"/>
      <c r="F30" s="3246"/>
      <c r="G30" s="3246"/>
      <c r="H30" s="3246"/>
      <c r="I30" s="3249" t="s">
        <v>429</v>
      </c>
      <c r="J30" s="3249"/>
      <c r="K30" s="3249"/>
      <c r="L30" s="3252" t="s">
        <v>436</v>
      </c>
      <c r="M30" s="3252"/>
      <c r="N30" s="351" t="s">
        <v>431</v>
      </c>
      <c r="O30" s="351" t="s">
        <v>304</v>
      </c>
      <c r="P30" s="3264"/>
      <c r="Q30" s="3264"/>
      <c r="R30" s="351" t="s">
        <v>85</v>
      </c>
      <c r="S30" s="3246" t="s">
        <v>432</v>
      </c>
      <c r="T30" s="3246"/>
      <c r="U30" s="3246"/>
      <c r="V30" s="3246"/>
      <c r="W30" s="3246"/>
      <c r="X30" s="3246"/>
      <c r="Y30" s="3246"/>
      <c r="Z30" s="3246"/>
      <c r="AA30" s="3246"/>
      <c r="AB30" s="3246"/>
      <c r="AC30" s="3246"/>
      <c r="AD30" s="3246"/>
      <c r="AE30" s="3265"/>
    </row>
    <row r="31" spans="3:32" ht="24.75" customHeight="1">
      <c r="C31" s="264"/>
      <c r="D31" s="3263"/>
      <c r="E31" s="3246"/>
      <c r="F31" s="3246"/>
      <c r="G31" s="3246"/>
      <c r="H31" s="3246"/>
      <c r="I31" s="3249" t="s">
        <v>433</v>
      </c>
      <c r="J31" s="3249"/>
      <c r="K31" s="3249"/>
      <c r="L31" s="3252" t="s">
        <v>437</v>
      </c>
      <c r="M31" s="3252"/>
      <c r="N31" s="351" t="s">
        <v>431</v>
      </c>
      <c r="O31" s="351" t="s">
        <v>304</v>
      </c>
      <c r="P31" s="2912"/>
      <c r="Q31" s="2912"/>
      <c r="R31" s="351" t="s">
        <v>85</v>
      </c>
      <c r="S31" s="3246" t="s">
        <v>432</v>
      </c>
      <c r="T31" s="3246"/>
      <c r="U31" s="3246"/>
      <c r="V31" s="3246"/>
      <c r="W31" s="3246"/>
      <c r="X31" s="3246"/>
      <c r="Y31" s="3246"/>
      <c r="Z31" s="3246"/>
      <c r="AA31" s="3246"/>
      <c r="AB31" s="3246"/>
      <c r="AC31" s="3246"/>
      <c r="AD31" s="3246"/>
      <c r="AE31" s="3265"/>
    </row>
    <row r="32" spans="3:32" ht="24.75" customHeight="1">
      <c r="C32" s="268"/>
      <c r="D32" s="3263"/>
      <c r="E32" s="3246"/>
      <c r="F32" s="3246"/>
      <c r="G32" s="3246"/>
      <c r="H32" s="3246"/>
      <c r="I32" s="3246"/>
      <c r="J32" s="3246"/>
      <c r="K32" s="3246"/>
      <c r="L32" s="3246"/>
      <c r="M32" s="3246"/>
      <c r="N32" s="3246"/>
      <c r="O32" s="3246"/>
      <c r="P32" s="3266"/>
      <c r="Q32" s="3266"/>
      <c r="R32" s="3246"/>
      <c r="S32" s="3246"/>
      <c r="T32" s="3246"/>
      <c r="U32" s="3246"/>
      <c r="V32" s="3246"/>
      <c r="W32" s="3246"/>
      <c r="X32" s="3246"/>
      <c r="Y32" s="3246"/>
      <c r="Z32" s="3246"/>
      <c r="AA32" s="3246"/>
      <c r="AB32" s="3246"/>
      <c r="AC32" s="3246"/>
      <c r="AD32" s="3246"/>
      <c r="AE32" s="3265"/>
      <c r="AF32" s="367"/>
    </row>
    <row r="33" spans="3:32" ht="24.75" customHeight="1">
      <c r="C33" s="268"/>
      <c r="D33" s="3263" t="s">
        <v>438</v>
      </c>
      <c r="E33" s="3246"/>
      <c r="F33" s="3246"/>
      <c r="G33" s="3246"/>
      <c r="H33" s="3246"/>
      <c r="I33" s="3249" t="s">
        <v>429</v>
      </c>
      <c r="J33" s="3249"/>
      <c r="K33" s="3249"/>
      <c r="L33" s="3252" t="s">
        <v>437</v>
      </c>
      <c r="M33" s="3252"/>
      <c r="N33" s="351" t="s">
        <v>431</v>
      </c>
      <c r="O33" s="351" t="s">
        <v>304</v>
      </c>
      <c r="P33" s="3264"/>
      <c r="Q33" s="3264"/>
      <c r="R33" s="351" t="s">
        <v>85</v>
      </c>
      <c r="S33" s="3246" t="s">
        <v>432</v>
      </c>
      <c r="T33" s="3246"/>
      <c r="U33" s="3246"/>
      <c r="V33" s="3246"/>
      <c r="W33" s="3246"/>
      <c r="X33" s="3246"/>
      <c r="Y33" s="3246"/>
      <c r="Z33" s="3246"/>
      <c r="AA33" s="3246"/>
      <c r="AB33" s="3246"/>
      <c r="AC33" s="3246"/>
      <c r="AD33" s="3246"/>
      <c r="AE33" s="3265"/>
      <c r="AF33" s="367"/>
    </row>
    <row r="34" spans="3:32" ht="24.75" customHeight="1">
      <c r="C34" s="353"/>
      <c r="D34" s="3258"/>
      <c r="E34" s="3254"/>
      <c r="F34" s="3254"/>
      <c r="G34" s="3254"/>
      <c r="H34" s="3254"/>
      <c r="I34" s="3259" t="s">
        <v>433</v>
      </c>
      <c r="J34" s="3259"/>
      <c r="K34" s="3259"/>
      <c r="L34" s="3260" t="s">
        <v>95</v>
      </c>
      <c r="M34" s="3260"/>
      <c r="N34" s="269" t="s">
        <v>431</v>
      </c>
      <c r="O34" s="269" t="s">
        <v>304</v>
      </c>
      <c r="P34" s="3261"/>
      <c r="Q34" s="3261"/>
      <c r="R34" s="269" t="s">
        <v>85</v>
      </c>
      <c r="S34" s="3254" t="s">
        <v>432</v>
      </c>
      <c r="T34" s="3254"/>
      <c r="U34" s="3254"/>
      <c r="V34" s="3254"/>
      <c r="W34" s="3254"/>
      <c r="X34" s="3254"/>
      <c r="Y34" s="3254"/>
      <c r="Z34" s="3254"/>
      <c r="AA34" s="3254"/>
      <c r="AB34" s="3254"/>
      <c r="AC34" s="3254"/>
      <c r="AD34" s="3254"/>
      <c r="AE34" s="3262"/>
      <c r="AF34" s="367"/>
    </row>
    <row r="35" spans="3:32" ht="31.5" customHeight="1">
      <c r="C35" s="270" t="s">
        <v>439</v>
      </c>
      <c r="D35" s="3255"/>
      <c r="E35" s="3256"/>
      <c r="F35" s="3256"/>
      <c r="G35" s="3256"/>
      <c r="H35" s="3256"/>
      <c r="I35" s="3256"/>
      <c r="J35" s="3256"/>
      <c r="K35" s="3256"/>
      <c r="L35" s="3256"/>
      <c r="M35" s="3256"/>
      <c r="N35" s="3256"/>
      <c r="O35" s="3256"/>
      <c r="P35" s="3256"/>
      <c r="Q35" s="3256"/>
      <c r="R35" s="3256"/>
      <c r="S35" s="3256"/>
      <c r="T35" s="3256"/>
      <c r="U35" s="3256"/>
      <c r="V35" s="3256"/>
      <c r="W35" s="3256"/>
      <c r="X35" s="3256"/>
      <c r="Y35" s="3256"/>
      <c r="Z35" s="3256"/>
      <c r="AA35" s="3256"/>
      <c r="AB35" s="3256"/>
      <c r="AC35" s="3256"/>
      <c r="AD35" s="3256"/>
      <c r="AE35" s="3257"/>
    </row>
    <row r="36" spans="3:32" ht="9" customHeight="1">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row>
    <row r="37" spans="3:32" ht="15.75" customHeight="1">
      <c r="C37" s="271" t="s">
        <v>440</v>
      </c>
    </row>
    <row r="38" spans="3:32" ht="9" customHeight="1">
      <c r="C38" s="272"/>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4"/>
    </row>
    <row r="39" spans="3:32" ht="15.75" customHeight="1">
      <c r="C39" s="275"/>
      <c r="J39" s="3252" t="s">
        <v>441</v>
      </c>
      <c r="K39" s="3252"/>
      <c r="L39" s="3252"/>
      <c r="M39" s="3252"/>
      <c r="N39" s="3252"/>
      <c r="O39" s="3252"/>
      <c r="P39" s="3252"/>
      <c r="Q39" s="3252"/>
      <c r="R39" s="3252"/>
      <c r="S39" s="3253"/>
      <c r="T39" s="3253"/>
      <c r="U39" s="3253" t="s">
        <v>442</v>
      </c>
      <c r="V39" s="3253"/>
      <c r="W39" s="3253"/>
      <c r="X39" s="3253"/>
      <c r="Y39" s="3253"/>
      <c r="Z39" s="3253"/>
      <c r="AA39" s="3249" t="s">
        <v>443</v>
      </c>
      <c r="AB39" s="3249"/>
      <c r="AC39" s="3249"/>
      <c r="AD39" s="3246"/>
      <c r="AE39" s="3247"/>
    </row>
    <row r="40" spans="3:32" ht="15.75" customHeight="1">
      <c r="C40" s="276"/>
      <c r="D40" s="271"/>
      <c r="E40" s="271"/>
      <c r="F40" s="271"/>
      <c r="G40" s="271"/>
      <c r="H40" s="271"/>
      <c r="I40" s="271"/>
      <c r="J40" s="271"/>
      <c r="K40" s="271"/>
      <c r="L40" s="3252" t="s">
        <v>1</v>
      </c>
      <c r="M40" s="3252"/>
      <c r="N40" s="3252"/>
      <c r="O40" s="3252"/>
      <c r="P40" s="3246"/>
      <c r="Q40" s="3246"/>
      <c r="R40" s="3246"/>
      <c r="S40" s="3253" t="s">
        <v>2</v>
      </c>
      <c r="T40" s="3253"/>
      <c r="U40" s="3246"/>
      <c r="V40" s="3246"/>
      <c r="W40" s="3246"/>
      <c r="X40" s="3246"/>
      <c r="Y40" s="259" t="s">
        <v>83</v>
      </c>
      <c r="AA40" s="3253"/>
      <c r="AB40" s="3253"/>
      <c r="AC40" s="3253"/>
      <c r="AD40" s="3249" t="s">
        <v>84</v>
      </c>
      <c r="AE40" s="3250"/>
    </row>
    <row r="41" spans="3:32" ht="11.25" customHeight="1">
      <c r="C41" s="3245"/>
      <c r="D41" s="3246"/>
      <c r="E41" s="3246"/>
      <c r="F41" s="3246"/>
      <c r="G41" s="3246"/>
      <c r="H41" s="3246"/>
      <c r="I41" s="3246"/>
      <c r="J41" s="3246"/>
      <c r="K41" s="3246"/>
      <c r="L41" s="3246"/>
      <c r="M41" s="3246"/>
      <c r="N41" s="3246"/>
      <c r="O41" s="3246"/>
      <c r="P41" s="3246"/>
      <c r="Q41" s="3246"/>
      <c r="R41" s="3246"/>
      <c r="S41" s="3246"/>
      <c r="T41" s="3246"/>
      <c r="U41" s="3246"/>
      <c r="V41" s="3246"/>
      <c r="W41" s="3246"/>
      <c r="X41" s="3246"/>
      <c r="Y41" s="3246"/>
      <c r="Z41" s="3246"/>
      <c r="AA41" s="3246"/>
      <c r="AB41" s="3246"/>
      <c r="AC41" s="3246"/>
      <c r="AD41" s="3246"/>
      <c r="AE41" s="3247"/>
    </row>
    <row r="42" spans="3:32" ht="15.75" customHeight="1">
      <c r="C42" s="3248" t="s">
        <v>444</v>
      </c>
      <c r="D42" s="3249"/>
      <c r="E42" s="3249"/>
      <c r="F42" s="3249"/>
      <c r="G42" s="3249"/>
      <c r="H42" s="3249"/>
      <c r="I42" s="3249"/>
      <c r="J42" s="3249"/>
      <c r="K42" s="3249"/>
      <c r="L42" s="3249"/>
      <c r="M42" s="3249"/>
      <c r="N42" s="3249"/>
      <c r="O42" s="3249"/>
      <c r="P42" s="3249"/>
      <c r="Q42" s="3249"/>
      <c r="R42" s="3249"/>
      <c r="S42" s="3249"/>
      <c r="T42" s="3249"/>
      <c r="U42" s="3249"/>
      <c r="V42" s="3249"/>
      <c r="W42" s="3249"/>
      <c r="X42" s="3249"/>
      <c r="Y42" s="3249"/>
      <c r="Z42" s="3249"/>
      <c r="AA42" s="3249"/>
      <c r="AB42" s="3249"/>
      <c r="AC42" s="3249"/>
      <c r="AD42" s="3249"/>
      <c r="AE42" s="3250"/>
    </row>
    <row r="43" spans="3:32" ht="11.25" customHeight="1">
      <c r="C43" s="275"/>
      <c r="AE43" s="277"/>
    </row>
    <row r="44" spans="3:32" ht="15.75" customHeight="1">
      <c r="C44" s="276" t="s">
        <v>445</v>
      </c>
      <c r="D44" s="377"/>
      <c r="E44" s="377"/>
      <c r="F44" s="377"/>
      <c r="G44" s="3254" t="s">
        <v>626</v>
      </c>
      <c r="H44" s="3254"/>
      <c r="I44" s="3254"/>
      <c r="J44" s="3254"/>
      <c r="K44" s="262"/>
      <c r="L44" s="3254"/>
      <c r="M44" s="3254"/>
      <c r="N44" s="3254"/>
      <c r="O44" s="3254"/>
      <c r="P44" s="3254"/>
      <c r="Q44" s="3254"/>
      <c r="R44" s="3254"/>
      <c r="S44" s="3254"/>
      <c r="T44" s="3254"/>
      <c r="U44" s="3254" t="s">
        <v>627</v>
      </c>
      <c r="V44" s="3254"/>
      <c r="W44" s="271"/>
      <c r="X44" s="271"/>
      <c r="Y44" s="377"/>
      <c r="Z44" s="377"/>
      <c r="AA44" s="377"/>
      <c r="AB44" s="377"/>
      <c r="AC44" s="377"/>
      <c r="AD44" s="377"/>
      <c r="AE44" s="376"/>
    </row>
    <row r="45" spans="3:32" ht="15.75" customHeight="1">
      <c r="C45" s="276" t="s">
        <v>445</v>
      </c>
      <c r="AE45" s="277"/>
    </row>
    <row r="46" spans="3:32" ht="15.75" customHeight="1">
      <c r="C46" s="276" t="s">
        <v>445</v>
      </c>
      <c r="D46" s="271"/>
      <c r="E46" s="271"/>
      <c r="F46" s="271"/>
      <c r="G46" s="271"/>
      <c r="H46" s="3249" t="s">
        <v>446</v>
      </c>
      <c r="I46" s="3249"/>
      <c r="J46" s="3249"/>
      <c r="K46" s="3249"/>
      <c r="L46" s="3249"/>
      <c r="M46" s="3249"/>
      <c r="N46" s="3249"/>
      <c r="O46" s="3249"/>
      <c r="P46" s="3249"/>
      <c r="Q46" s="3249"/>
      <c r="R46" s="3249"/>
      <c r="S46" s="271"/>
      <c r="T46" s="271"/>
      <c r="U46" s="271"/>
      <c r="V46" s="271"/>
      <c r="W46" s="271"/>
      <c r="X46" s="271"/>
      <c r="Y46" s="271"/>
      <c r="Z46" s="271"/>
      <c r="AA46" s="271"/>
      <c r="AB46" s="271"/>
      <c r="AC46" s="271"/>
      <c r="AD46" s="271"/>
      <c r="AE46" s="278"/>
    </row>
    <row r="47" spans="3:32" ht="15.75" customHeight="1">
      <c r="C47" s="276" t="s">
        <v>447</v>
      </c>
      <c r="D47" s="271"/>
      <c r="E47" s="271"/>
      <c r="F47" s="271"/>
      <c r="H47" s="3249" t="s">
        <v>448</v>
      </c>
      <c r="I47" s="3249"/>
      <c r="J47" s="3249"/>
      <c r="K47" s="3249"/>
      <c r="L47" s="3249"/>
      <c r="M47" s="3249"/>
      <c r="N47" s="3249"/>
      <c r="O47" s="3249"/>
      <c r="P47" s="3249"/>
      <c r="Q47" s="3249"/>
      <c r="R47" s="3249"/>
      <c r="S47" s="3249"/>
      <c r="T47" s="3249"/>
      <c r="U47" s="3249"/>
      <c r="V47" s="3249"/>
      <c r="W47" s="3249"/>
      <c r="X47" s="3249"/>
      <c r="Y47" s="3249"/>
      <c r="Z47" s="3249"/>
      <c r="AA47" s="3249"/>
      <c r="AB47" s="3249"/>
      <c r="AC47" s="3249"/>
      <c r="AD47" s="3249"/>
      <c r="AE47" s="278"/>
    </row>
    <row r="48" spans="3:32" ht="25.5" customHeight="1">
      <c r="C48" s="279" t="s">
        <v>449</v>
      </c>
      <c r="D48" s="280"/>
      <c r="E48" s="280"/>
      <c r="F48" s="280"/>
      <c r="G48" s="280"/>
      <c r="H48" s="280"/>
      <c r="I48" s="280"/>
      <c r="J48" s="280"/>
      <c r="K48" s="3251" t="s">
        <v>450</v>
      </c>
      <c r="L48" s="3251"/>
      <c r="M48" s="3251"/>
      <c r="N48" s="3251"/>
      <c r="O48" s="3251"/>
      <c r="P48" s="3251"/>
      <c r="Q48" s="3251"/>
      <c r="R48" s="3251"/>
      <c r="S48" s="3251"/>
      <c r="T48" s="3251"/>
      <c r="U48" s="3251"/>
      <c r="V48" s="3251"/>
      <c r="W48" s="3251"/>
      <c r="X48" s="3251"/>
      <c r="Y48" s="3251"/>
      <c r="Z48" s="280"/>
      <c r="AA48" s="280"/>
      <c r="AB48" s="280"/>
      <c r="AC48" s="280"/>
      <c r="AD48" s="280"/>
      <c r="AE48" s="281"/>
    </row>
    <row r="49" spans="3:32" ht="15.75" customHeight="1"/>
    <row r="50" spans="3:32" ht="15.75" customHeight="1"/>
    <row r="51" spans="3:32" s="282" customFormat="1" ht="15.75" hidden="1" customHeight="1">
      <c r="C51" s="282" t="s">
        <v>556</v>
      </c>
      <c r="AF51" s="350"/>
    </row>
    <row r="52" spans="3:32" s="282" customFormat="1" ht="15.75" hidden="1" customHeight="1">
      <c r="AF52" s="350"/>
    </row>
    <row r="53" spans="3:32" s="282" customFormat="1" ht="15" hidden="1" customHeight="1">
      <c r="C53" s="282" t="s">
        <v>451</v>
      </c>
      <c r="AF53" s="350"/>
    </row>
    <row r="54" spans="3:32" s="282" customFormat="1" ht="18.75" hidden="1" customHeight="1">
      <c r="C54" s="3243" t="s">
        <v>452</v>
      </c>
      <c r="D54" s="3243"/>
      <c r="E54" s="3243"/>
      <c r="F54" s="3243"/>
      <c r="G54" s="3243"/>
      <c r="H54" s="3243"/>
      <c r="I54" s="3243"/>
      <c r="J54" s="3243"/>
      <c r="K54" s="3243"/>
      <c r="L54" s="3243"/>
      <c r="M54" s="3243"/>
      <c r="N54" s="3243"/>
      <c r="O54" s="3243"/>
      <c r="P54" s="3243"/>
      <c r="Q54" s="3243"/>
      <c r="R54" s="3243"/>
      <c r="S54" s="3243"/>
      <c r="T54" s="3243"/>
      <c r="U54" s="3243"/>
      <c r="V54" s="3243"/>
      <c r="W54" s="3243"/>
      <c r="X54" s="3243"/>
      <c r="Y54" s="3243"/>
      <c r="Z54" s="3243"/>
      <c r="AA54" s="3243"/>
      <c r="AB54" s="3243"/>
      <c r="AC54" s="3243"/>
      <c r="AD54" s="3243"/>
      <c r="AE54" s="3243"/>
      <c r="AF54" s="350"/>
    </row>
    <row r="55" spans="3:32" s="282" customFormat="1" ht="18.75" hidden="1" customHeight="1">
      <c r="C55" s="3208" t="s">
        <v>453</v>
      </c>
      <c r="D55" s="3208"/>
      <c r="E55" s="3208"/>
      <c r="F55" s="3208"/>
      <c r="G55" s="3208"/>
      <c r="H55" s="3208"/>
      <c r="I55" s="3208"/>
      <c r="J55" s="3208"/>
      <c r="K55" s="3208"/>
      <c r="L55" s="3208"/>
      <c r="M55" s="3208"/>
      <c r="N55" s="3208"/>
      <c r="O55" s="3208"/>
      <c r="P55" s="3208"/>
      <c r="Q55" s="3208"/>
      <c r="R55" s="3208"/>
      <c r="S55" s="3208"/>
      <c r="T55" s="3208"/>
      <c r="U55" s="3208"/>
      <c r="V55" s="3208"/>
      <c r="W55" s="3208"/>
      <c r="X55" s="3208"/>
      <c r="Y55" s="3208"/>
      <c r="Z55" s="3208"/>
      <c r="AA55" s="3208"/>
      <c r="AB55" s="3208"/>
      <c r="AC55" s="3208"/>
      <c r="AD55" s="3208"/>
      <c r="AE55" s="3208"/>
      <c r="AF55" s="350"/>
    </row>
    <row r="56" spans="3:32" s="282" customFormat="1" ht="18.75" hidden="1" customHeight="1">
      <c r="C56" s="3209" t="s">
        <v>454</v>
      </c>
      <c r="D56" s="3209"/>
      <c r="E56" s="3209"/>
      <c r="F56" s="3209"/>
      <c r="G56" s="3209"/>
      <c r="H56" s="3209"/>
      <c r="I56" s="3209"/>
      <c r="J56" s="3209"/>
      <c r="K56" s="3209"/>
      <c r="L56" s="3209"/>
      <c r="M56" s="3209"/>
      <c r="N56" s="3209"/>
      <c r="O56" s="3209"/>
      <c r="P56" s="3209"/>
      <c r="Q56" s="3209"/>
      <c r="R56" s="3209"/>
      <c r="S56" s="3209"/>
      <c r="T56" s="3209"/>
      <c r="U56" s="3209"/>
      <c r="V56" s="3209"/>
      <c r="W56" s="3209"/>
      <c r="X56" s="3209"/>
      <c r="Y56" s="3209"/>
      <c r="Z56" s="3209"/>
      <c r="AA56" s="3209"/>
      <c r="AB56" s="3209"/>
      <c r="AC56" s="3209"/>
      <c r="AD56" s="3209"/>
      <c r="AE56" s="3209"/>
      <c r="AF56" s="350"/>
    </row>
    <row r="57" spans="3:32" s="282" customFormat="1" ht="18.75" hidden="1" customHeight="1">
      <c r="C57" s="3244" t="s">
        <v>455</v>
      </c>
      <c r="D57" s="3244"/>
      <c r="E57" s="3244"/>
      <c r="F57" s="3244"/>
      <c r="G57" s="3244"/>
      <c r="H57" s="3244"/>
      <c r="I57" s="3244"/>
      <c r="J57" s="3244"/>
      <c r="K57" s="3244"/>
      <c r="L57" s="3244"/>
      <c r="M57" s="3244"/>
      <c r="N57" s="3244"/>
      <c r="O57" s="3244"/>
      <c r="P57" s="3244"/>
      <c r="Q57" s="3244"/>
      <c r="R57" s="3244"/>
      <c r="S57" s="3244"/>
      <c r="T57" s="3244"/>
      <c r="U57" s="3244"/>
      <c r="V57" s="3244"/>
      <c r="W57" s="3244"/>
      <c r="AF57" s="350"/>
    </row>
    <row r="58" spans="3:32" s="282" customFormat="1" ht="15.75" hidden="1" customHeight="1">
      <c r="C58" s="3208" t="s">
        <v>456</v>
      </c>
      <c r="D58" s="3208"/>
      <c r="E58" s="3208"/>
      <c r="F58" s="3208"/>
      <c r="G58" s="3208"/>
      <c r="H58" s="3208"/>
      <c r="I58" s="3208"/>
      <c r="J58" s="3208"/>
      <c r="K58" s="3208"/>
      <c r="L58" s="3208"/>
      <c r="M58" s="3208"/>
      <c r="N58" s="3208"/>
      <c r="O58" s="3208"/>
      <c r="P58" s="3208"/>
      <c r="Q58" s="3208"/>
      <c r="R58" s="3208"/>
      <c r="S58" s="3208"/>
      <c r="T58" s="3208"/>
      <c r="U58" s="3208"/>
      <c r="V58" s="3208"/>
      <c r="W58" s="3208"/>
      <c r="X58" s="3208"/>
      <c r="Y58" s="3208"/>
      <c r="Z58" s="3208"/>
      <c r="AA58" s="3208"/>
      <c r="AB58" s="3208"/>
      <c r="AC58" s="3208"/>
      <c r="AD58" s="3208"/>
      <c r="AE58" s="3208"/>
      <c r="AF58" s="350"/>
    </row>
    <row r="59" spans="3:32" s="282" customFormat="1" ht="15.75" hidden="1" customHeight="1">
      <c r="C59" s="3208" t="s">
        <v>457</v>
      </c>
      <c r="D59" s="3208"/>
      <c r="E59" s="3208"/>
      <c r="F59" s="3208"/>
      <c r="G59" s="3208"/>
      <c r="H59" s="3208"/>
      <c r="I59" s="3208"/>
      <c r="J59" s="3208"/>
      <c r="K59" s="3208"/>
      <c r="L59" s="3208"/>
      <c r="M59" s="3208"/>
      <c r="N59" s="3208"/>
      <c r="O59" s="3208"/>
      <c r="P59" s="3208"/>
      <c r="Q59" s="3208"/>
      <c r="R59" s="3208"/>
      <c r="S59" s="3208"/>
      <c r="T59" s="45"/>
      <c r="U59" s="45"/>
      <c r="V59" s="45"/>
      <c r="W59" s="45"/>
      <c r="X59" s="45"/>
      <c r="Y59" s="45"/>
      <c r="Z59" s="45"/>
      <c r="AA59" s="45"/>
      <c r="AB59" s="45"/>
      <c r="AC59" s="45"/>
      <c r="AD59" s="45"/>
      <c r="AE59" s="45"/>
      <c r="AF59" s="350"/>
    </row>
    <row r="60" spans="3:32" s="282" customFormat="1" ht="14.4" hidden="1">
      <c r="C60" s="3208" t="s">
        <v>458</v>
      </c>
      <c r="D60" s="3208"/>
      <c r="E60" s="3208"/>
      <c r="F60" s="3208"/>
      <c r="G60" s="3208"/>
      <c r="H60" s="3208"/>
      <c r="I60" s="3208"/>
      <c r="J60" s="3208"/>
      <c r="K60" s="3208"/>
      <c r="L60" s="3208"/>
      <c r="M60" s="3208"/>
      <c r="N60" s="3208"/>
      <c r="O60" s="3208"/>
      <c r="P60" s="3208"/>
      <c r="Q60" s="3208"/>
      <c r="R60" s="3208"/>
      <c r="S60" s="3208"/>
      <c r="T60" s="3208"/>
      <c r="U60" s="3208"/>
      <c r="V60" s="3208"/>
      <c r="W60" s="3208"/>
      <c r="X60" s="3208"/>
      <c r="Y60" s="3208"/>
      <c r="Z60" s="3208"/>
      <c r="AA60" s="3208"/>
      <c r="AB60" s="3208"/>
      <c r="AC60" s="3208"/>
      <c r="AD60" s="3208"/>
      <c r="AE60" s="3208"/>
      <c r="AF60" s="350"/>
    </row>
    <row r="61" spans="3:32" s="282" customFormat="1" ht="18.75" hidden="1" customHeight="1">
      <c r="C61" s="3209" t="s">
        <v>459</v>
      </c>
      <c r="D61" s="3209"/>
      <c r="E61" s="3209"/>
      <c r="F61" s="3209"/>
      <c r="G61" s="3209"/>
      <c r="H61" s="3209"/>
      <c r="I61" s="3209"/>
      <c r="J61" s="3209"/>
      <c r="K61" s="3209"/>
      <c r="L61" s="3209"/>
      <c r="M61" s="3209"/>
      <c r="N61" s="3209"/>
      <c r="O61" s="3209"/>
      <c r="P61" s="3209"/>
      <c r="Q61" s="3209"/>
      <c r="R61" s="3209"/>
      <c r="S61" s="3209"/>
      <c r="T61" s="3209"/>
      <c r="U61" s="3209"/>
      <c r="V61" s="3209"/>
      <c r="W61" s="3209"/>
      <c r="X61" s="3209"/>
      <c r="Y61" s="3209"/>
      <c r="Z61" s="3209"/>
      <c r="AA61" s="3209"/>
      <c r="AB61" s="3209"/>
      <c r="AC61" s="3209"/>
      <c r="AD61" s="3209"/>
      <c r="AE61" s="3209"/>
      <c r="AF61" s="350"/>
    </row>
    <row r="62" spans="3:32" s="282" customFormat="1" ht="17.25" hidden="1" customHeight="1">
      <c r="C62" s="3242" t="s">
        <v>460</v>
      </c>
      <c r="D62" s="3242"/>
      <c r="E62" s="3242"/>
      <c r="F62" s="3242"/>
      <c r="G62" s="3242"/>
      <c r="H62" s="3242"/>
      <c r="I62" s="3242"/>
      <c r="J62" s="3242"/>
      <c r="K62" s="3242"/>
      <c r="L62" s="3242"/>
      <c r="M62" s="3242"/>
      <c r="N62" s="3242"/>
      <c r="O62" s="3242"/>
      <c r="P62" s="3242"/>
      <c r="Q62" s="3242"/>
      <c r="R62" s="3242"/>
      <c r="S62" s="3242"/>
      <c r="T62" s="3242"/>
      <c r="U62" s="3242"/>
      <c r="V62" s="3242"/>
      <c r="W62" s="3242"/>
      <c r="X62" s="3242"/>
      <c r="Y62" s="3242"/>
      <c r="Z62" s="3242"/>
      <c r="AA62" s="3242"/>
      <c r="AB62" s="3242"/>
      <c r="AC62" s="3242"/>
      <c r="AD62" s="3242"/>
      <c r="AE62" s="3242"/>
      <c r="AF62" s="350"/>
    </row>
    <row r="63" spans="3:32" s="282" customFormat="1" ht="17.25" hidden="1" customHeight="1">
      <c r="C63" s="3242" t="s">
        <v>461</v>
      </c>
      <c r="D63" s="3242"/>
      <c r="E63" s="3242"/>
      <c r="F63" s="3242"/>
      <c r="G63" s="3242"/>
      <c r="H63" s="3242"/>
      <c r="I63" s="3242"/>
      <c r="J63" s="3242"/>
      <c r="K63" s="3242"/>
      <c r="L63" s="3242"/>
      <c r="M63" s="3242"/>
      <c r="N63" s="3242"/>
      <c r="O63" s="3242"/>
      <c r="P63" s="3242"/>
      <c r="Q63" s="3242"/>
      <c r="R63" s="3242"/>
      <c r="S63" s="3242"/>
      <c r="T63" s="3242"/>
      <c r="U63" s="3242"/>
      <c r="V63" s="3242"/>
      <c r="W63" s="3242"/>
      <c r="X63" s="3242"/>
      <c r="Y63" s="3242"/>
      <c r="Z63" s="3242"/>
      <c r="AA63" s="3242"/>
      <c r="AB63" s="3242"/>
      <c r="AC63" s="3242"/>
      <c r="AD63" s="3242"/>
      <c r="AE63" s="3242"/>
      <c r="AF63" s="350"/>
    </row>
    <row r="64" spans="3:32" s="282" customFormat="1" ht="17.25" hidden="1" customHeight="1">
      <c r="C64" s="3242" t="s">
        <v>462</v>
      </c>
      <c r="D64" s="3242"/>
      <c r="E64" s="3242"/>
      <c r="F64" s="3242"/>
      <c r="G64" s="3242"/>
      <c r="H64" s="3242"/>
      <c r="I64" s="3242"/>
      <c r="J64" s="3242"/>
      <c r="K64" s="3242"/>
      <c r="L64" s="3242"/>
      <c r="M64" s="3242"/>
      <c r="N64" s="3242"/>
      <c r="O64" s="3242"/>
      <c r="P64" s="3242"/>
      <c r="Q64" s="3242"/>
      <c r="R64" s="3242"/>
      <c r="S64" s="3242"/>
      <c r="T64" s="3242"/>
      <c r="U64" s="3242"/>
      <c r="V64" s="3242"/>
      <c r="W64" s="3242"/>
      <c r="X64" s="3242"/>
      <c r="Y64" s="3242"/>
      <c r="Z64" s="3242"/>
      <c r="AA64" s="3242"/>
      <c r="AB64" s="3242"/>
      <c r="AC64" s="3242"/>
      <c r="AD64" s="3242"/>
      <c r="AE64" s="3242"/>
      <c r="AF64" s="350"/>
    </row>
    <row r="65" spans="3:32" s="282" customFormat="1" ht="17.25" hidden="1" customHeight="1">
      <c r="C65" s="3242" t="s">
        <v>463</v>
      </c>
      <c r="D65" s="3242"/>
      <c r="E65" s="3242"/>
      <c r="F65" s="3242"/>
      <c r="G65" s="3242"/>
      <c r="H65" s="3242"/>
      <c r="I65" s="3242"/>
      <c r="J65" s="3242"/>
      <c r="K65" s="3242"/>
      <c r="L65" s="3242"/>
      <c r="M65" s="3242"/>
      <c r="N65" s="3242"/>
      <c r="O65" s="3242"/>
      <c r="P65" s="3242"/>
      <c r="Q65" s="3242"/>
      <c r="R65" s="3242"/>
      <c r="S65" s="3242"/>
      <c r="T65" s="3242"/>
      <c r="U65" s="3242"/>
      <c r="V65" s="3242"/>
      <c r="W65" s="3242"/>
      <c r="X65" s="3242"/>
      <c r="Y65" s="3242"/>
      <c r="Z65" s="3242"/>
      <c r="AA65" s="3242"/>
      <c r="AB65" s="3242"/>
      <c r="AC65" s="3242"/>
      <c r="AD65" s="3242"/>
      <c r="AE65" s="3242"/>
      <c r="AF65" s="350"/>
    </row>
    <row r="66" spans="3:32" s="282" customFormat="1" ht="17.25" hidden="1" customHeight="1">
      <c r="C66" s="3217" t="s">
        <v>464</v>
      </c>
      <c r="D66" s="3217"/>
      <c r="E66" s="3217"/>
      <c r="F66" s="3217"/>
      <c r="G66" s="3217"/>
      <c r="H66" s="3217"/>
      <c r="I66" s="3217"/>
      <c r="J66" s="3217"/>
      <c r="K66" s="3217"/>
      <c r="L66" s="3217"/>
      <c r="M66" s="3217"/>
      <c r="N66" s="3217"/>
      <c r="O66" s="3217"/>
      <c r="P66" s="3217"/>
      <c r="Q66" s="3217"/>
      <c r="R66" s="3217"/>
      <c r="S66" s="3217"/>
      <c r="T66" s="3217"/>
      <c r="U66" s="3217"/>
      <c r="V66" s="3217"/>
      <c r="W66" s="3217"/>
      <c r="X66" s="3217"/>
      <c r="Y66" s="3217"/>
      <c r="Z66" s="3217"/>
      <c r="AA66" s="3217"/>
      <c r="AB66" s="3217"/>
      <c r="AC66" s="3217"/>
      <c r="AD66" s="3217"/>
      <c r="AE66" s="3217"/>
      <c r="AF66" s="350"/>
    </row>
    <row r="67" spans="3:32" s="282" customFormat="1" ht="23.25" hidden="1" customHeight="1">
      <c r="C67" s="3230" t="s">
        <v>465</v>
      </c>
      <c r="D67" s="3231"/>
      <c r="E67" s="3231"/>
      <c r="F67" s="3231"/>
      <c r="G67" s="3231"/>
      <c r="H67" s="3231"/>
      <c r="I67" s="3231"/>
      <c r="J67" s="3231"/>
      <c r="K67" s="3231"/>
      <c r="L67" s="3231"/>
      <c r="M67" s="3231"/>
      <c r="N67" s="3231"/>
      <c r="O67" s="3231" t="s">
        <v>466</v>
      </c>
      <c r="P67" s="3231"/>
      <c r="Q67" s="3231"/>
      <c r="R67" s="3231"/>
      <c r="S67" s="3231"/>
      <c r="T67" s="3231"/>
      <c r="U67" s="3231"/>
      <c r="V67" s="3231"/>
      <c r="W67" s="3231"/>
      <c r="X67" s="3231"/>
      <c r="Y67" s="3231"/>
      <c r="Z67" s="3231"/>
      <c r="AA67" s="3231"/>
      <c r="AB67" s="3231"/>
      <c r="AC67" s="3231"/>
      <c r="AD67" s="3231"/>
      <c r="AE67" s="3232"/>
      <c r="AF67" s="350"/>
    </row>
    <row r="68" spans="3:32" s="282" customFormat="1" ht="36.75" hidden="1" customHeight="1">
      <c r="C68" s="3233" t="s">
        <v>467</v>
      </c>
      <c r="D68" s="3234"/>
      <c r="E68" s="3234"/>
      <c r="F68" s="3234"/>
      <c r="G68" s="3234"/>
      <c r="H68" s="3234"/>
      <c r="I68" s="3234"/>
      <c r="J68" s="3234"/>
      <c r="K68" s="3234"/>
      <c r="L68" s="3234"/>
      <c r="M68" s="3234"/>
      <c r="N68" s="3235"/>
      <c r="O68" s="3236" t="s">
        <v>468</v>
      </c>
      <c r="P68" s="3237"/>
      <c r="Q68" s="3237"/>
      <c r="R68" s="3237"/>
      <c r="S68" s="3237"/>
      <c r="T68" s="3237"/>
      <c r="U68" s="3237"/>
      <c r="V68" s="3237"/>
      <c r="W68" s="3237"/>
      <c r="X68" s="3237"/>
      <c r="Y68" s="3237"/>
      <c r="Z68" s="3237"/>
      <c r="AA68" s="3237"/>
      <c r="AB68" s="3237"/>
      <c r="AC68" s="3237"/>
      <c r="AD68" s="3237"/>
      <c r="AE68" s="3238"/>
      <c r="AF68" s="350"/>
    </row>
    <row r="69" spans="3:32" s="282" customFormat="1" ht="23.25" hidden="1" customHeight="1">
      <c r="C69" s="3239" t="s">
        <v>469</v>
      </c>
      <c r="D69" s="3240"/>
      <c r="E69" s="3240"/>
      <c r="F69" s="3240"/>
      <c r="G69" s="3240"/>
      <c r="H69" s="3240"/>
      <c r="I69" s="3240"/>
      <c r="J69" s="3240"/>
      <c r="K69" s="3240"/>
      <c r="L69" s="3240"/>
      <c r="M69" s="3240"/>
      <c r="N69" s="3241"/>
      <c r="O69" s="282" t="s">
        <v>470</v>
      </c>
      <c r="P69" s="57"/>
      <c r="Q69" s="57"/>
      <c r="R69" s="57"/>
      <c r="S69" s="57"/>
      <c r="T69" s="57"/>
      <c r="U69" s="57"/>
      <c r="V69" s="57"/>
      <c r="W69" s="57"/>
      <c r="X69" s="57"/>
      <c r="Y69" s="57"/>
      <c r="Z69" s="57"/>
      <c r="AA69" s="57"/>
      <c r="AB69" s="57"/>
      <c r="AC69" s="57"/>
      <c r="AD69" s="57"/>
      <c r="AE69" s="283"/>
      <c r="AF69" s="350"/>
    </row>
    <row r="70" spans="3:32" s="282" customFormat="1" ht="21.75" hidden="1" customHeight="1">
      <c r="C70" s="3213" t="s">
        <v>471</v>
      </c>
      <c r="D70" s="284" t="s">
        <v>472</v>
      </c>
      <c r="E70" s="285"/>
      <c r="F70" s="286"/>
      <c r="G70" s="287"/>
      <c r="H70" s="287"/>
      <c r="I70" s="287"/>
      <c r="J70" s="287"/>
      <c r="K70" s="287"/>
      <c r="L70" s="287"/>
      <c r="M70" s="287"/>
      <c r="N70" s="288"/>
      <c r="O70" s="289" t="s">
        <v>473</v>
      </c>
      <c r="P70" s="290"/>
      <c r="Q70" s="290"/>
      <c r="R70" s="290"/>
      <c r="S70" s="290"/>
      <c r="T70" s="290"/>
      <c r="U70" s="290"/>
      <c r="V70" s="290"/>
      <c r="W70" s="290"/>
      <c r="X70" s="290"/>
      <c r="Y70" s="290"/>
      <c r="Z70" s="290"/>
      <c r="AA70" s="290"/>
      <c r="AB70" s="290"/>
      <c r="AC70" s="290"/>
      <c r="AD70" s="290"/>
      <c r="AE70" s="291"/>
      <c r="AF70" s="350"/>
    </row>
    <row r="71" spans="3:32" s="282" customFormat="1" ht="21.75" hidden="1" customHeight="1">
      <c r="C71" s="3214"/>
      <c r="D71" s="292" t="s">
        <v>474</v>
      </c>
      <c r="E71" s="293"/>
      <c r="G71" s="294"/>
      <c r="H71" s="294"/>
      <c r="I71" s="294"/>
      <c r="J71" s="294"/>
      <c r="K71" s="294"/>
      <c r="L71" s="294"/>
      <c r="M71" s="294"/>
      <c r="N71" s="295"/>
      <c r="O71" s="282" t="s">
        <v>475</v>
      </c>
      <c r="P71" s="57"/>
      <c r="Q71" s="57"/>
      <c r="R71" s="57"/>
      <c r="S71" s="57"/>
      <c r="T71" s="57"/>
      <c r="U71" s="57"/>
      <c r="V71" s="57"/>
      <c r="W71" s="57"/>
      <c r="X71" s="57"/>
      <c r="Y71" s="57"/>
      <c r="Z71" s="57"/>
      <c r="AA71" s="57"/>
      <c r="AB71" s="57"/>
      <c r="AC71" s="57"/>
      <c r="AD71" s="57"/>
      <c r="AE71" s="283"/>
      <c r="AF71" s="350"/>
    </row>
    <row r="72" spans="3:32" s="282" customFormat="1" ht="21.75" hidden="1" customHeight="1">
      <c r="C72" s="3214"/>
      <c r="D72" s="284" t="s">
        <v>476</v>
      </c>
      <c r="E72" s="285"/>
      <c r="F72" s="296"/>
      <c r="G72" s="297"/>
      <c r="H72" s="297"/>
      <c r="I72" s="297"/>
      <c r="J72" s="297"/>
      <c r="K72" s="297"/>
      <c r="L72" s="297"/>
      <c r="M72" s="297"/>
      <c r="N72" s="298"/>
      <c r="O72" s="289" t="s">
        <v>477</v>
      </c>
      <c r="P72" s="290"/>
      <c r="Q72" s="290"/>
      <c r="R72" s="290"/>
      <c r="S72" s="290"/>
      <c r="T72" s="290"/>
      <c r="U72" s="290"/>
      <c r="V72" s="290"/>
      <c r="W72" s="290"/>
      <c r="X72" s="290"/>
      <c r="Y72" s="290"/>
      <c r="Z72" s="290"/>
      <c r="AA72" s="290"/>
      <c r="AB72" s="290"/>
      <c r="AC72" s="290"/>
      <c r="AD72" s="290"/>
      <c r="AE72" s="291"/>
      <c r="AF72" s="350"/>
    </row>
    <row r="73" spans="3:32" s="282" customFormat="1" ht="23.25" hidden="1" customHeight="1">
      <c r="C73" s="3214"/>
      <c r="D73" s="3216" t="s">
        <v>478</v>
      </c>
      <c r="E73" s="3217"/>
      <c r="F73" s="3217"/>
      <c r="G73" s="3217"/>
      <c r="H73" s="3217"/>
      <c r="I73" s="3217"/>
      <c r="J73" s="3217"/>
      <c r="K73" s="3217"/>
      <c r="L73" s="3220" t="s">
        <v>479</v>
      </c>
      <c r="M73" s="3221"/>
      <c r="N73" s="3222"/>
      <c r="O73" s="3224" t="s">
        <v>480</v>
      </c>
      <c r="P73" s="3225"/>
      <c r="Q73" s="3225"/>
      <c r="R73" s="3225"/>
      <c r="S73" s="3225"/>
      <c r="T73" s="3225"/>
      <c r="U73" s="3225"/>
      <c r="V73" s="3225"/>
      <c r="W73" s="3225"/>
      <c r="X73" s="3225"/>
      <c r="Y73" s="3225"/>
      <c r="Z73" s="3225"/>
      <c r="AA73" s="3225"/>
      <c r="AB73" s="3225"/>
      <c r="AC73" s="3225"/>
      <c r="AD73" s="3225"/>
      <c r="AE73" s="3226"/>
      <c r="AF73" s="350"/>
    </row>
    <row r="74" spans="3:32" s="282" customFormat="1" ht="23.25" hidden="1" customHeight="1">
      <c r="C74" s="3214"/>
      <c r="D74" s="3216"/>
      <c r="E74" s="3217"/>
      <c r="F74" s="3217"/>
      <c r="G74" s="3217"/>
      <c r="H74" s="3217"/>
      <c r="I74" s="3217"/>
      <c r="J74" s="3217"/>
      <c r="K74" s="3217"/>
      <c r="L74" s="3218"/>
      <c r="M74" s="3219"/>
      <c r="N74" s="3223"/>
      <c r="O74" s="3227"/>
      <c r="P74" s="3228"/>
      <c r="Q74" s="3228"/>
      <c r="R74" s="3228"/>
      <c r="S74" s="3228"/>
      <c r="T74" s="3228"/>
      <c r="U74" s="3228"/>
      <c r="V74" s="3228"/>
      <c r="W74" s="3228"/>
      <c r="X74" s="3228"/>
      <c r="Y74" s="3228"/>
      <c r="Z74" s="3228"/>
      <c r="AA74" s="3228"/>
      <c r="AB74" s="3228"/>
      <c r="AC74" s="3228"/>
      <c r="AD74" s="3228"/>
      <c r="AE74" s="3229"/>
      <c r="AF74" s="350"/>
    </row>
    <row r="75" spans="3:32" s="282" customFormat="1" ht="23.25" hidden="1" customHeight="1">
      <c r="C75" s="3214"/>
      <c r="D75" s="3216"/>
      <c r="E75" s="3217"/>
      <c r="F75" s="3217"/>
      <c r="G75" s="3217"/>
      <c r="H75" s="3217"/>
      <c r="I75" s="3217"/>
      <c r="J75" s="3217"/>
      <c r="K75" s="3217"/>
      <c r="L75" s="3220" t="s">
        <v>481</v>
      </c>
      <c r="M75" s="3221"/>
      <c r="N75" s="3222"/>
      <c r="O75" s="3224" t="s">
        <v>482</v>
      </c>
      <c r="P75" s="3225"/>
      <c r="Q75" s="3225"/>
      <c r="R75" s="3225"/>
      <c r="S75" s="3225"/>
      <c r="T75" s="3225"/>
      <c r="U75" s="3225"/>
      <c r="V75" s="3225"/>
      <c r="W75" s="3225"/>
      <c r="X75" s="3225"/>
      <c r="Y75" s="3225"/>
      <c r="Z75" s="3225"/>
      <c r="AA75" s="3225"/>
      <c r="AB75" s="3225"/>
      <c r="AC75" s="3225"/>
      <c r="AD75" s="3225"/>
      <c r="AE75" s="3226"/>
      <c r="AF75" s="350"/>
    </row>
    <row r="76" spans="3:32" s="282" customFormat="1" ht="23.25" hidden="1" customHeight="1">
      <c r="C76" s="3215"/>
      <c r="D76" s="3218"/>
      <c r="E76" s="3219"/>
      <c r="F76" s="3219"/>
      <c r="G76" s="3219"/>
      <c r="H76" s="3219"/>
      <c r="I76" s="3219"/>
      <c r="J76" s="3219"/>
      <c r="K76" s="3219"/>
      <c r="L76" s="3218"/>
      <c r="M76" s="3219"/>
      <c r="N76" s="3223"/>
      <c r="O76" s="3227"/>
      <c r="P76" s="3228"/>
      <c r="Q76" s="3228"/>
      <c r="R76" s="3228"/>
      <c r="S76" s="3228"/>
      <c r="T76" s="3228"/>
      <c r="U76" s="3228"/>
      <c r="V76" s="3228"/>
      <c r="W76" s="3228"/>
      <c r="X76" s="3228"/>
      <c r="Y76" s="3228"/>
      <c r="Z76" s="3228"/>
      <c r="AA76" s="3228"/>
      <c r="AB76" s="3228"/>
      <c r="AC76" s="3228"/>
      <c r="AD76" s="3228"/>
      <c r="AE76" s="3229"/>
      <c r="AF76" s="350"/>
    </row>
    <row r="77" spans="3:32" s="282" customFormat="1" ht="23.25" hidden="1" customHeight="1">
      <c r="C77" s="3210" t="s">
        <v>483</v>
      </c>
      <c r="D77" s="289" t="s">
        <v>484</v>
      </c>
      <c r="E77" s="299"/>
      <c r="F77" s="299"/>
      <c r="G77" s="299"/>
      <c r="H77" s="299"/>
      <c r="I77" s="299"/>
      <c r="J77" s="299"/>
      <c r="K77" s="299"/>
      <c r="L77" s="299"/>
      <c r="M77" s="299"/>
      <c r="N77" s="300"/>
      <c r="O77" s="286" t="s">
        <v>485</v>
      </c>
      <c r="P77" s="286"/>
      <c r="Q77" s="286"/>
      <c r="R77" s="286"/>
      <c r="S77" s="286"/>
      <c r="T77" s="286"/>
      <c r="U77" s="286"/>
      <c r="V77" s="286"/>
      <c r="W77" s="286"/>
      <c r="X77" s="286"/>
      <c r="Y77" s="286"/>
      <c r="Z77" s="286"/>
      <c r="AA77" s="286"/>
      <c r="AB77" s="286"/>
      <c r="AC77" s="286"/>
      <c r="AD77" s="286"/>
      <c r="AE77" s="301"/>
      <c r="AF77" s="350"/>
    </row>
    <row r="78" spans="3:32" s="282" customFormat="1" ht="23.25" hidden="1" customHeight="1">
      <c r="C78" s="3211"/>
      <c r="D78" s="302" t="s">
        <v>486</v>
      </c>
      <c r="E78" s="303"/>
      <c r="F78" s="303"/>
      <c r="G78" s="303"/>
      <c r="H78" s="303"/>
      <c r="I78" s="303"/>
      <c r="J78" s="303"/>
      <c r="K78" s="303"/>
      <c r="L78" s="303"/>
      <c r="M78" s="303"/>
      <c r="N78" s="258"/>
      <c r="O78" s="282" t="s">
        <v>485</v>
      </c>
      <c r="AE78" s="304"/>
      <c r="AF78" s="350"/>
    </row>
    <row r="79" spans="3:32" s="282" customFormat="1" ht="23.25" hidden="1" customHeight="1">
      <c r="C79" s="3211"/>
      <c r="D79" s="289" t="s">
        <v>487</v>
      </c>
      <c r="E79" s="299"/>
      <c r="F79" s="299"/>
      <c r="G79" s="299"/>
      <c r="H79" s="299"/>
      <c r="I79" s="299"/>
      <c r="J79" s="299"/>
      <c r="K79" s="299"/>
      <c r="L79" s="299"/>
      <c r="M79" s="299"/>
      <c r="N79" s="300"/>
      <c r="O79" s="286" t="s">
        <v>485</v>
      </c>
      <c r="P79" s="286"/>
      <c r="Q79" s="286"/>
      <c r="R79" s="286"/>
      <c r="S79" s="286"/>
      <c r="T79" s="286"/>
      <c r="U79" s="286"/>
      <c r="V79" s="286"/>
      <c r="W79" s="286"/>
      <c r="X79" s="286"/>
      <c r="Y79" s="286"/>
      <c r="Z79" s="286"/>
      <c r="AA79" s="286"/>
      <c r="AB79" s="286"/>
      <c r="AC79" s="286"/>
      <c r="AD79" s="286"/>
      <c r="AE79" s="301"/>
      <c r="AF79" s="350"/>
    </row>
    <row r="80" spans="3:32" s="282" customFormat="1" ht="23.25" hidden="1" customHeight="1">
      <c r="C80" s="3211"/>
      <c r="D80" s="302" t="s">
        <v>488</v>
      </c>
      <c r="E80" s="303"/>
      <c r="F80" s="303"/>
      <c r="G80" s="303"/>
      <c r="H80" s="303"/>
      <c r="I80" s="303"/>
      <c r="J80" s="303"/>
      <c r="K80" s="303"/>
      <c r="L80" s="303"/>
      <c r="M80" s="303"/>
      <c r="N80" s="258"/>
      <c r="O80" s="282" t="s">
        <v>489</v>
      </c>
      <c r="AE80" s="304"/>
      <c r="AF80" s="350"/>
    </row>
    <row r="81" spans="3:32" s="282" customFormat="1" ht="23.25" hidden="1" customHeight="1">
      <c r="C81" s="3211"/>
      <c r="D81" s="289" t="s">
        <v>490</v>
      </c>
      <c r="E81" s="299"/>
      <c r="F81" s="299"/>
      <c r="G81" s="299"/>
      <c r="H81" s="299"/>
      <c r="I81" s="299"/>
      <c r="J81" s="299"/>
      <c r="K81" s="299"/>
      <c r="L81" s="299"/>
      <c r="M81" s="299"/>
      <c r="N81" s="300"/>
      <c r="O81" s="286" t="s">
        <v>485</v>
      </c>
      <c r="P81" s="286"/>
      <c r="Q81" s="286"/>
      <c r="R81" s="286"/>
      <c r="S81" s="286"/>
      <c r="T81" s="286"/>
      <c r="U81" s="286"/>
      <c r="V81" s="286"/>
      <c r="W81" s="286"/>
      <c r="X81" s="286"/>
      <c r="Y81" s="286"/>
      <c r="Z81" s="286"/>
      <c r="AA81" s="286"/>
      <c r="AB81" s="286"/>
      <c r="AC81" s="286"/>
      <c r="AD81" s="286"/>
      <c r="AE81" s="301"/>
      <c r="AF81" s="350"/>
    </row>
    <row r="82" spans="3:32" s="282" customFormat="1" ht="23.25" hidden="1" customHeight="1">
      <c r="C82" s="3211"/>
      <c r="D82" s="302" t="s">
        <v>491</v>
      </c>
      <c r="E82" s="303"/>
      <c r="F82" s="303"/>
      <c r="G82" s="303"/>
      <c r="H82" s="303"/>
      <c r="I82" s="303"/>
      <c r="J82" s="303"/>
      <c r="K82" s="303"/>
      <c r="L82" s="303"/>
      <c r="M82" s="303"/>
      <c r="N82" s="258"/>
      <c r="O82" s="286" t="s">
        <v>492</v>
      </c>
      <c r="AE82" s="304"/>
      <c r="AF82" s="350"/>
    </row>
    <row r="83" spans="3:32" s="282" customFormat="1" ht="23.25" hidden="1" customHeight="1">
      <c r="C83" s="3212"/>
      <c r="D83" s="289" t="s">
        <v>493</v>
      </c>
      <c r="E83" s="299"/>
      <c r="F83" s="299"/>
      <c r="G83" s="299"/>
      <c r="H83" s="299"/>
      <c r="I83" s="299"/>
      <c r="J83" s="299"/>
      <c r="K83" s="299"/>
      <c r="L83" s="299"/>
      <c r="M83" s="299"/>
      <c r="N83" s="300"/>
      <c r="O83" s="286" t="s">
        <v>492</v>
      </c>
      <c r="P83" s="286"/>
      <c r="Q83" s="286"/>
      <c r="R83" s="286"/>
      <c r="S83" s="286"/>
      <c r="T83" s="286"/>
      <c r="U83" s="286"/>
      <c r="V83" s="286"/>
      <c r="W83" s="286"/>
      <c r="X83" s="286"/>
      <c r="Y83" s="286"/>
      <c r="Z83" s="286"/>
      <c r="AA83" s="286"/>
      <c r="AB83" s="286"/>
      <c r="AC83" s="286"/>
      <c r="AD83" s="286"/>
      <c r="AE83" s="301"/>
      <c r="AF83" s="350"/>
    </row>
    <row r="84" spans="3:32" s="282" customFormat="1" ht="17.25" hidden="1" customHeight="1">
      <c r="C84" s="3208" t="s">
        <v>494</v>
      </c>
      <c r="D84" s="3208"/>
      <c r="E84" s="3208"/>
      <c r="F84" s="3208"/>
      <c r="G84" s="3208"/>
      <c r="H84" s="3208"/>
      <c r="I84" s="3208"/>
      <c r="J84" s="3208"/>
      <c r="K84" s="3208"/>
      <c r="L84" s="3208"/>
      <c r="M84" s="3208"/>
      <c r="N84" s="3208"/>
      <c r="O84" s="3208"/>
      <c r="P84" s="3208"/>
      <c r="Q84" s="3208"/>
      <c r="R84" s="3208"/>
      <c r="S84" s="3208"/>
      <c r="T84" s="3208"/>
      <c r="U84" s="3208"/>
      <c r="V84" s="3208"/>
      <c r="W84" s="3208"/>
      <c r="X84" s="3208"/>
      <c r="Y84" s="3208"/>
      <c r="Z84" s="3208"/>
      <c r="AA84" s="3208"/>
      <c r="AB84" s="3208"/>
      <c r="AC84" s="3208"/>
      <c r="AD84" s="3208"/>
      <c r="AE84" s="3208"/>
      <c r="AF84" s="350"/>
    </row>
    <row r="85" spans="3:32" s="282" customFormat="1" ht="17.25" hidden="1" customHeight="1">
      <c r="C85" s="3209" t="s">
        <v>495</v>
      </c>
      <c r="D85" s="3209"/>
      <c r="E85" s="3209"/>
      <c r="F85" s="3209"/>
      <c r="G85" s="3209"/>
      <c r="H85" s="3209"/>
      <c r="I85" s="3209"/>
      <c r="J85" s="3209"/>
      <c r="K85" s="3209"/>
      <c r="L85" s="3209"/>
      <c r="M85" s="3209"/>
      <c r="N85" s="3209"/>
      <c r="O85" s="3209"/>
      <c r="P85" s="3209"/>
      <c r="Q85" s="3209"/>
      <c r="R85" s="3209"/>
      <c r="S85" s="3209"/>
      <c r="T85" s="3209"/>
      <c r="U85" s="3209"/>
      <c r="V85" s="3209"/>
      <c r="W85" s="3209"/>
      <c r="X85" s="3209"/>
      <c r="Y85" s="3209"/>
      <c r="Z85" s="3209"/>
      <c r="AA85" s="3209"/>
      <c r="AB85" s="3209"/>
      <c r="AC85" s="3209"/>
      <c r="AD85" s="3209"/>
      <c r="AE85" s="3209"/>
      <c r="AF85" s="350"/>
    </row>
    <row r="86" spans="3:32" s="282" customFormat="1" ht="17.25" hidden="1" customHeight="1">
      <c r="C86" s="3208" t="s">
        <v>496</v>
      </c>
      <c r="D86" s="3208"/>
      <c r="E86" s="3208"/>
      <c r="F86" s="3208"/>
      <c r="G86" s="3208"/>
      <c r="H86" s="3208"/>
      <c r="I86" s="3208"/>
      <c r="J86" s="3208"/>
      <c r="K86" s="3208"/>
      <c r="L86" s="3208"/>
      <c r="M86" s="3208"/>
      <c r="N86" s="3208"/>
      <c r="O86" s="3208"/>
      <c r="P86" s="3208"/>
      <c r="Q86" s="3208"/>
      <c r="R86" s="3208"/>
      <c r="S86" s="3208"/>
      <c r="T86" s="3208"/>
      <c r="U86" s="3208"/>
      <c r="V86" s="3208"/>
      <c r="W86" s="3208"/>
      <c r="X86" s="3208"/>
      <c r="Y86" s="3208"/>
      <c r="Z86" s="3208"/>
      <c r="AA86" s="3208"/>
      <c r="AB86" s="3208"/>
      <c r="AC86" s="3208"/>
      <c r="AD86" s="3208"/>
      <c r="AE86" s="3208"/>
      <c r="AF86" s="350"/>
    </row>
    <row r="87" spans="3:32" s="282" customFormat="1" ht="17.25" hidden="1" customHeight="1">
      <c r="C87" s="3208" t="s">
        <v>497</v>
      </c>
      <c r="D87" s="3208"/>
      <c r="E87" s="3208"/>
      <c r="F87" s="3208"/>
      <c r="G87" s="3208"/>
      <c r="H87" s="3208"/>
      <c r="I87" s="3208"/>
      <c r="J87" s="3208"/>
      <c r="K87" s="3208"/>
      <c r="L87" s="3208"/>
      <c r="M87" s="3208"/>
      <c r="N87" s="3208"/>
      <c r="O87" s="3208"/>
      <c r="P87" s="3208"/>
      <c r="Q87" s="3208"/>
      <c r="R87" s="3208"/>
      <c r="S87" s="3208"/>
      <c r="T87" s="3208"/>
      <c r="U87" s="3208"/>
      <c r="V87" s="3208"/>
      <c r="W87" s="3208"/>
      <c r="X87" s="3208"/>
      <c r="Y87" s="3208"/>
      <c r="Z87" s="3208"/>
      <c r="AA87" s="3208"/>
      <c r="AB87" s="3208"/>
      <c r="AC87" s="3208"/>
      <c r="AD87" s="3208"/>
      <c r="AE87" s="3208"/>
      <c r="AF87" s="350"/>
    </row>
    <row r="88" spans="3:32" s="282" customFormat="1" ht="17.25" hidden="1" customHeight="1">
      <c r="C88" s="3209" t="s">
        <v>498</v>
      </c>
      <c r="D88" s="3209"/>
      <c r="E88" s="3209"/>
      <c r="F88" s="3209"/>
      <c r="G88" s="3209"/>
      <c r="H88" s="3209"/>
      <c r="I88" s="3209"/>
      <c r="J88" s="3209"/>
      <c r="K88" s="3209"/>
      <c r="L88" s="3209"/>
      <c r="M88" s="3209"/>
      <c r="N88" s="3209"/>
      <c r="O88" s="3209"/>
      <c r="P88" s="3209"/>
      <c r="Q88" s="3209"/>
      <c r="R88" s="3209"/>
      <c r="S88" s="3209"/>
      <c r="T88" s="3209"/>
      <c r="U88" s="3209"/>
      <c r="V88" s="3209"/>
      <c r="W88" s="3209"/>
      <c r="X88" s="3209"/>
      <c r="Y88" s="3209"/>
      <c r="Z88" s="3209"/>
      <c r="AA88" s="3209"/>
      <c r="AB88" s="3209"/>
      <c r="AC88" s="3209"/>
      <c r="AD88" s="3209"/>
      <c r="AE88" s="3209"/>
      <c r="AF88" s="350"/>
    </row>
    <row r="89" spans="3:32" s="282" customFormat="1" ht="17.25" hidden="1" customHeight="1">
      <c r="C89" s="3208" t="s">
        <v>499</v>
      </c>
      <c r="D89" s="3208"/>
      <c r="E89" s="3208"/>
      <c r="F89" s="3208"/>
      <c r="G89" s="3208"/>
      <c r="H89" s="3208"/>
      <c r="I89" s="3208"/>
      <c r="J89" s="3208"/>
      <c r="K89" s="3208"/>
      <c r="L89" s="3208"/>
      <c r="M89" s="3208"/>
      <c r="N89" s="3208"/>
      <c r="O89" s="3208"/>
      <c r="P89" s="3208"/>
      <c r="Q89" s="3208"/>
      <c r="R89" s="3208"/>
      <c r="S89" s="3208"/>
      <c r="T89" s="3208"/>
      <c r="U89" s="3208"/>
      <c r="V89" s="3208"/>
      <c r="W89" s="3208"/>
      <c r="X89" s="3208"/>
      <c r="Y89" s="3208"/>
      <c r="Z89" s="3208"/>
      <c r="AA89" s="3208"/>
      <c r="AB89" s="3208"/>
      <c r="AC89" s="3208"/>
      <c r="AD89" s="3208"/>
      <c r="AE89" s="3208"/>
      <c r="AF89" s="350"/>
    </row>
    <row r="90" spans="3:32" s="282" customFormat="1" ht="17.25" hidden="1" customHeight="1">
      <c r="C90" s="3209" t="s">
        <v>498</v>
      </c>
      <c r="D90" s="3209"/>
      <c r="E90" s="3209"/>
      <c r="F90" s="3209"/>
      <c r="G90" s="3209"/>
      <c r="H90" s="3209"/>
      <c r="I90" s="3209"/>
      <c r="J90" s="3209"/>
      <c r="K90" s="3209"/>
      <c r="L90" s="3209"/>
      <c r="M90" s="3209"/>
      <c r="N90" s="3209"/>
      <c r="O90" s="3209"/>
      <c r="P90" s="3209"/>
      <c r="Q90" s="3209"/>
      <c r="R90" s="3209"/>
      <c r="S90" s="3209"/>
      <c r="T90" s="3209"/>
      <c r="U90" s="3209"/>
      <c r="V90" s="3209"/>
      <c r="W90" s="3209"/>
      <c r="X90" s="3209"/>
      <c r="Y90" s="3209"/>
      <c r="Z90" s="3209"/>
      <c r="AA90" s="3209"/>
      <c r="AB90" s="3209"/>
      <c r="AC90" s="3209"/>
      <c r="AD90" s="3209"/>
      <c r="AE90" s="3209"/>
      <c r="AF90" s="350"/>
    </row>
    <row r="91" spans="3:32" s="282" customFormat="1" ht="17.25" hidden="1" customHeight="1">
      <c r="C91" s="3208" t="s">
        <v>500</v>
      </c>
      <c r="D91" s="3208"/>
      <c r="E91" s="3208"/>
      <c r="F91" s="3208"/>
      <c r="G91" s="3208"/>
      <c r="H91" s="3208"/>
      <c r="I91" s="3208"/>
      <c r="J91" s="3208"/>
      <c r="K91" s="3208"/>
      <c r="L91" s="3208"/>
      <c r="M91" s="3208"/>
      <c r="N91" s="3208"/>
      <c r="O91" s="3208"/>
      <c r="P91" s="3208"/>
      <c r="Q91" s="3208"/>
      <c r="R91" s="3208"/>
      <c r="S91" s="3208"/>
      <c r="T91" s="3208"/>
      <c r="U91" s="3208"/>
      <c r="V91" s="3208"/>
      <c r="W91" s="3208"/>
      <c r="X91" s="3208"/>
      <c r="Y91" s="3208"/>
      <c r="Z91" s="3208"/>
      <c r="AA91" s="3208"/>
      <c r="AB91" s="3208"/>
      <c r="AC91" s="3208"/>
      <c r="AD91" s="3208"/>
      <c r="AE91" s="3208"/>
      <c r="AF91" s="350"/>
    </row>
    <row r="92" spans="3:32" s="282" customFormat="1" ht="17.25" hidden="1" customHeight="1">
      <c r="C92" s="3209" t="s">
        <v>501</v>
      </c>
      <c r="D92" s="3209"/>
      <c r="E92" s="3209"/>
      <c r="F92" s="3209"/>
      <c r="G92" s="3209"/>
      <c r="H92" s="3209"/>
      <c r="I92" s="3209"/>
      <c r="J92" s="3209"/>
      <c r="K92" s="3209"/>
      <c r="L92" s="3209"/>
      <c r="M92" s="3209"/>
      <c r="N92" s="3209"/>
      <c r="O92" s="3209"/>
      <c r="P92" s="3209"/>
      <c r="Q92" s="3209"/>
      <c r="R92" s="3209"/>
      <c r="S92" s="3209"/>
      <c r="T92" s="3209"/>
      <c r="U92" s="3209"/>
      <c r="V92" s="3209"/>
      <c r="W92" s="3209"/>
      <c r="X92" s="3209"/>
      <c r="Y92" s="3209"/>
      <c r="Z92" s="3209"/>
      <c r="AA92" s="3209"/>
      <c r="AB92" s="3209"/>
      <c r="AC92" s="3209"/>
      <c r="AD92" s="3209"/>
      <c r="AE92" s="3209"/>
      <c r="AF92" s="350"/>
    </row>
    <row r="93" spans="3:32" hidden="1"/>
  </sheetData>
  <mergeCells count="164">
    <mergeCell ref="C9:AE9"/>
    <mergeCell ref="C10:AE10"/>
    <mergeCell ref="C11:AE11"/>
    <mergeCell ref="C5:AE5"/>
    <mergeCell ref="C6:AE6"/>
    <mergeCell ref="C7:AE7"/>
    <mergeCell ref="C8:P8"/>
    <mergeCell ref="Q8:S8"/>
    <mergeCell ref="T8:U8"/>
    <mergeCell ref="V8:W8"/>
    <mergeCell ref="X8:Y8"/>
    <mergeCell ref="Z8:AA8"/>
    <mergeCell ref="AB8:AC8"/>
    <mergeCell ref="AD8:AE8"/>
    <mergeCell ref="C12:AE12"/>
    <mergeCell ref="C16:AE16"/>
    <mergeCell ref="C17:AE17"/>
    <mergeCell ref="C18:AE18"/>
    <mergeCell ref="C19:AE19"/>
    <mergeCell ref="C20:C21"/>
    <mergeCell ref="D20:E21"/>
    <mergeCell ref="F20:F21"/>
    <mergeCell ref="G20:G21"/>
    <mergeCell ref="H20:H21"/>
    <mergeCell ref="I20:I21"/>
    <mergeCell ref="C13:AE13"/>
    <mergeCell ref="C14:F14"/>
    <mergeCell ref="G14:J14"/>
    <mergeCell ref="K14:AE14"/>
    <mergeCell ref="C15:F15"/>
    <mergeCell ref="G15:J15"/>
    <mergeCell ref="K15:AE15"/>
    <mergeCell ref="C22:C23"/>
    <mergeCell ref="D22:AE22"/>
    <mergeCell ref="D23:AE23"/>
    <mergeCell ref="D24:G24"/>
    <mergeCell ref="H24:M24"/>
    <mergeCell ref="N24:X24"/>
    <mergeCell ref="Y24:AE24"/>
    <mergeCell ref="Q20:R21"/>
    <mergeCell ref="S20:T21"/>
    <mergeCell ref="U20:V21"/>
    <mergeCell ref="Y20:Z20"/>
    <mergeCell ref="AA20:AB20"/>
    <mergeCell ref="AC20:AD20"/>
    <mergeCell ref="Y21:AE21"/>
    <mergeCell ref="J20:J21"/>
    <mergeCell ref="K20:K21"/>
    <mergeCell ref="L20:L21"/>
    <mergeCell ref="M20:M21"/>
    <mergeCell ref="N20:N21"/>
    <mergeCell ref="O20:P21"/>
    <mergeCell ref="AD25:AE26"/>
    <mergeCell ref="D26:G26"/>
    <mergeCell ref="H26:K26"/>
    <mergeCell ref="L26:M26"/>
    <mergeCell ref="N26:X26"/>
    <mergeCell ref="C27:C29"/>
    <mergeCell ref="D27:I27"/>
    <mergeCell ref="J27:AE27"/>
    <mergeCell ref="D28:H29"/>
    <mergeCell ref="I28:K28"/>
    <mergeCell ref="D25:G25"/>
    <mergeCell ref="H25:K25"/>
    <mergeCell ref="L25:M25"/>
    <mergeCell ref="N25:T25"/>
    <mergeCell ref="U25:X25"/>
    <mergeCell ref="Y25:AC26"/>
    <mergeCell ref="AC28:AE28"/>
    <mergeCell ref="I29:K29"/>
    <mergeCell ref="L29:M29"/>
    <mergeCell ref="P29:Q29"/>
    <mergeCell ref="S29:T29"/>
    <mergeCell ref="U29:V29"/>
    <mergeCell ref="X29:Y29"/>
    <mergeCell ref="AA29:AB29"/>
    <mergeCell ref="AC29:AE29"/>
    <mergeCell ref="L28:M28"/>
    <mergeCell ref="P28:Q28"/>
    <mergeCell ref="S28:T28"/>
    <mergeCell ref="U28:V28"/>
    <mergeCell ref="X28:Y28"/>
    <mergeCell ref="AA28:AB28"/>
    <mergeCell ref="U31:AE31"/>
    <mergeCell ref="D32:O32"/>
    <mergeCell ref="P32:Q32"/>
    <mergeCell ref="R32:AE32"/>
    <mergeCell ref="D33:H33"/>
    <mergeCell ref="I33:K33"/>
    <mergeCell ref="L33:M33"/>
    <mergeCell ref="P33:Q33"/>
    <mergeCell ref="S33:T33"/>
    <mergeCell ref="U33:AE33"/>
    <mergeCell ref="D30:H31"/>
    <mergeCell ref="I30:K30"/>
    <mergeCell ref="L30:M30"/>
    <mergeCell ref="P30:Q30"/>
    <mergeCell ref="S30:T30"/>
    <mergeCell ref="U30:AE30"/>
    <mergeCell ref="I31:K31"/>
    <mergeCell ref="L31:M31"/>
    <mergeCell ref="P31:Q31"/>
    <mergeCell ref="S31:T31"/>
    <mergeCell ref="D35:AE35"/>
    <mergeCell ref="J39:R39"/>
    <mergeCell ref="S39:T39"/>
    <mergeCell ref="U39:V39"/>
    <mergeCell ref="W39:Z39"/>
    <mergeCell ref="AA39:AC39"/>
    <mergeCell ref="AD39:AE39"/>
    <mergeCell ref="D34:H34"/>
    <mergeCell ref="I34:K34"/>
    <mergeCell ref="L34:M34"/>
    <mergeCell ref="P34:Q34"/>
    <mergeCell ref="S34:T34"/>
    <mergeCell ref="U34:AE34"/>
    <mergeCell ref="C41:AE41"/>
    <mergeCell ref="C42:AE42"/>
    <mergeCell ref="H46:R46"/>
    <mergeCell ref="H47:AD47"/>
    <mergeCell ref="K48:Y48"/>
    <mergeCell ref="L40:O40"/>
    <mergeCell ref="P40:R40"/>
    <mergeCell ref="S40:T40"/>
    <mergeCell ref="U40:X40"/>
    <mergeCell ref="AA40:AC40"/>
    <mergeCell ref="AD40:AE40"/>
    <mergeCell ref="G44:J44"/>
    <mergeCell ref="L44:T44"/>
    <mergeCell ref="U44:V44"/>
    <mergeCell ref="C60:AE60"/>
    <mergeCell ref="C61:AE61"/>
    <mergeCell ref="C62:AE62"/>
    <mergeCell ref="C63:AE63"/>
    <mergeCell ref="C64:AE64"/>
    <mergeCell ref="C65:AE65"/>
    <mergeCell ref="C54:AE54"/>
    <mergeCell ref="C55:AE55"/>
    <mergeCell ref="C56:AE56"/>
    <mergeCell ref="C57:W57"/>
    <mergeCell ref="C58:AE58"/>
    <mergeCell ref="C59:S59"/>
    <mergeCell ref="C70:C76"/>
    <mergeCell ref="D73:K76"/>
    <mergeCell ref="L73:N74"/>
    <mergeCell ref="O73:AE74"/>
    <mergeCell ref="L75:N76"/>
    <mergeCell ref="O75:AE76"/>
    <mergeCell ref="C66:AE66"/>
    <mergeCell ref="C67:N67"/>
    <mergeCell ref="O67:AE67"/>
    <mergeCell ref="C68:N68"/>
    <mergeCell ref="O68:AE68"/>
    <mergeCell ref="C69:N69"/>
    <mergeCell ref="C89:AE89"/>
    <mergeCell ref="C90:AE90"/>
    <mergeCell ref="C91:AE91"/>
    <mergeCell ref="C92:AE92"/>
    <mergeCell ref="C77:C83"/>
    <mergeCell ref="C84:AE84"/>
    <mergeCell ref="C85:AE85"/>
    <mergeCell ref="C86:AE86"/>
    <mergeCell ref="C87:AE87"/>
    <mergeCell ref="C88:AE88"/>
  </mergeCells>
  <phoneticPr fontId="2"/>
  <conditionalFormatting sqref="AC20:AD20">
    <cfRule type="cellIs" dxfId="8" priority="9" operator="equal">
      <formula>1</formula>
    </cfRule>
  </conditionalFormatting>
  <pageMargins left="0.7" right="0.7" top="0.75" bottom="0.75" header="0.3" footer="0.3"/>
  <pageSetup paperSize="9" scale="89" orientation="portrait" r:id="rId1"/>
  <rowBreaks count="1" manualBreakCount="1">
    <brk id="48" min="2" max="30" man="1"/>
  </rowBreaks>
  <ignoredErrors>
    <ignoredError sqref="T8 X8 AB8 F20 H20 J20 M20 O20 S20 Y20 AC20 Y25" unlockedFormula="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9BFF9B"/>
  </sheetPr>
  <dimension ref="A1:BJ248"/>
  <sheetViews>
    <sheetView showGridLines="0" zoomScale="70" zoomScaleNormal="70" workbookViewId="0">
      <selection activeCell="H6" sqref="F5:Z8"/>
    </sheetView>
  </sheetViews>
  <sheetFormatPr defaultColWidth="3.5" defaultRowHeight="18"/>
  <cols>
    <col min="1" max="1" width="2.19921875" style="6" customWidth="1"/>
    <col min="2" max="3" width="2.69921875" style="6" customWidth="1"/>
    <col min="4" max="4" width="4.5" style="6" customWidth="1"/>
    <col min="5" max="5" width="3.19921875" style="6" customWidth="1"/>
    <col min="6" max="7" width="2.69921875" style="6" customWidth="1"/>
    <col min="8" max="8" width="2.5" style="6" customWidth="1"/>
    <col min="9" max="9" width="5" style="6" customWidth="1"/>
    <col min="10" max="10" width="4.19921875" style="6" customWidth="1"/>
    <col min="11" max="11" width="4.59765625" style="6" customWidth="1"/>
    <col min="12" max="12" width="4.19921875" style="6" customWidth="1"/>
    <col min="13" max="13" width="3.69921875" style="6" customWidth="1"/>
    <col min="14" max="14" width="4.09765625" style="6" customWidth="1"/>
    <col min="15" max="15" width="2.69921875" style="6" customWidth="1"/>
    <col min="16" max="17" width="1.59765625" style="6" customWidth="1"/>
    <col min="18" max="18" width="1.5" style="6" customWidth="1"/>
    <col min="19" max="19" width="1.69921875" style="6" customWidth="1"/>
    <col min="20" max="20" width="4.19921875" style="6" customWidth="1"/>
    <col min="21" max="21" width="3" style="6" customWidth="1"/>
    <col min="22" max="22" width="5.69921875" style="6" customWidth="1"/>
    <col min="23" max="23" width="3.19921875" style="6" customWidth="1"/>
    <col min="24" max="24" width="3" style="6" customWidth="1"/>
    <col min="25" max="25" width="6" style="6" customWidth="1"/>
    <col min="26" max="26" width="1.69921875" style="6" customWidth="1"/>
    <col min="27" max="27" width="2" style="6" customWidth="1"/>
    <col min="28" max="28" width="2.59765625" style="6" customWidth="1"/>
    <col min="29" max="30" width="1.69921875" style="6" customWidth="1"/>
    <col min="31" max="31" width="2.59765625" style="6" customWidth="1"/>
    <col min="32" max="32" width="1.19921875" style="6" customWidth="1"/>
    <col min="33" max="33" width="2" style="6" customWidth="1"/>
    <col min="34" max="34" width="1.19921875" style="6" customWidth="1"/>
    <col min="35" max="35" width="3.59765625" style="6" customWidth="1"/>
    <col min="36" max="36" width="3.5" style="6"/>
    <col min="37" max="37" width="5.69921875" style="6" customWidth="1"/>
    <col min="38" max="38" width="3.5" style="6"/>
    <col min="39" max="39" width="0.69921875" style="6" customWidth="1"/>
    <col min="40" max="40" width="3.5" style="6" customWidth="1"/>
    <col min="41" max="49" width="3.5" style="6" hidden="1" customWidth="1"/>
    <col min="50" max="54" width="3.5" hidden="1" customWidth="1"/>
    <col min="55" max="60" width="3.5" style="6" hidden="1" customWidth="1"/>
    <col min="61" max="61" width="3.09765625" style="6" hidden="1" customWidth="1"/>
    <col min="62" max="62" width="5.59765625" style="6" customWidth="1"/>
    <col min="63" max="66" width="3.5" style="6" customWidth="1"/>
    <col min="67" max="16384" width="3.5" style="6"/>
  </cols>
  <sheetData>
    <row r="1" spans="1:62" ht="24.75" customHeight="1"/>
    <row r="2" spans="1:62" s="17" customFormat="1" ht="33.75" customHeight="1">
      <c r="B2" s="7"/>
      <c r="C2" s="25"/>
      <c r="D2" s="25"/>
      <c r="E2" s="25"/>
      <c r="F2" s="25"/>
      <c r="G2" s="25"/>
      <c r="H2" s="25"/>
      <c r="I2" s="25"/>
      <c r="Y2" s="136"/>
      <c r="Z2" s="136"/>
      <c r="AA2" s="136"/>
      <c r="AB2" s="164"/>
      <c r="AC2" s="164"/>
      <c r="AD2" s="164"/>
      <c r="AE2" s="164"/>
      <c r="AF2" s="164"/>
      <c r="AG2" s="164"/>
      <c r="AH2" s="164"/>
      <c r="AI2" s="164"/>
      <c r="AJ2" s="164"/>
      <c r="AK2" s="164"/>
      <c r="AL2" s="164"/>
      <c r="AM2" s="164"/>
      <c r="AN2" s="22"/>
      <c r="AO2" s="7"/>
      <c r="AP2" s="7"/>
      <c r="AQ2" s="7"/>
      <c r="AR2" s="7"/>
      <c r="AS2" s="7"/>
      <c r="AU2" s="7"/>
      <c r="AW2" s="7"/>
      <c r="BC2" s="7"/>
      <c r="BD2" s="7"/>
      <c r="BE2" s="7"/>
      <c r="BF2" s="7"/>
      <c r="BG2" s="7"/>
      <c r="BH2" s="7"/>
      <c r="BI2" s="7"/>
      <c r="BJ2" s="7"/>
    </row>
    <row r="3" spans="1:62" s="7" customFormat="1" ht="30.75" customHeight="1">
      <c r="C3" s="3331" t="s">
        <v>320</v>
      </c>
      <c r="D3" s="3331"/>
      <c r="E3" s="3331"/>
      <c r="F3" s="3331"/>
      <c r="G3" s="3331"/>
      <c r="H3" s="3331"/>
      <c r="I3" s="3331" t="s">
        <v>197</v>
      </c>
      <c r="J3" s="3331"/>
      <c r="K3" s="3331"/>
      <c r="L3" s="3331"/>
      <c r="M3" s="3331"/>
      <c r="N3" s="166"/>
      <c r="O3" s="165"/>
      <c r="P3" s="165"/>
      <c r="Q3" s="165"/>
      <c r="R3" s="165"/>
      <c r="S3" s="165"/>
      <c r="T3" s="166"/>
      <c r="U3" s="166"/>
      <c r="V3" s="166"/>
      <c r="W3" s="166"/>
      <c r="X3" s="166"/>
      <c r="Y3" s="3331" t="s">
        <v>321</v>
      </c>
      <c r="Z3" s="3331"/>
      <c r="AA3" s="3331"/>
      <c r="AB3" s="3331"/>
      <c r="AC3" s="3331"/>
      <c r="AD3" s="3331"/>
      <c r="AE3" s="3331"/>
      <c r="AF3" s="3331"/>
      <c r="AG3" s="3331"/>
      <c r="AH3" s="3423" t="s">
        <v>322</v>
      </c>
      <c r="AI3" s="3424"/>
      <c r="AJ3" s="3424"/>
      <c r="AK3" s="3424"/>
      <c r="AL3" s="3424"/>
      <c r="AM3" s="3425"/>
    </row>
    <row r="4" spans="1:62" s="17" customFormat="1" ht="27" customHeight="1">
      <c r="A4" s="6"/>
      <c r="B4" s="6"/>
      <c r="C4" s="3458"/>
      <c r="D4" s="3458"/>
      <c r="E4" s="3458"/>
      <c r="F4" s="3458"/>
      <c r="G4" s="3458"/>
      <c r="H4" s="3458"/>
      <c r="I4" s="3460" t="s">
        <v>198</v>
      </c>
      <c r="J4" s="3460"/>
      <c r="K4" s="3460"/>
      <c r="L4" s="3460"/>
      <c r="M4" s="3460"/>
      <c r="O4" s="6"/>
      <c r="P4" s="6"/>
      <c r="Q4" s="6"/>
      <c r="R4" s="6"/>
      <c r="S4" s="6"/>
      <c r="Y4" s="1639"/>
      <c r="Z4" s="1639"/>
      <c r="AA4" s="1639"/>
      <c r="AB4" s="1639"/>
      <c r="AC4" s="1639"/>
      <c r="AD4" s="1639"/>
      <c r="AE4" s="1639"/>
      <c r="AF4" s="1639"/>
      <c r="AG4" s="1639"/>
      <c r="AH4" s="3482"/>
      <c r="AI4" s="1628"/>
      <c r="AJ4" s="1628"/>
      <c r="AK4" s="1628"/>
      <c r="AL4" s="1628"/>
      <c r="AM4" s="1629"/>
      <c r="AU4" s="7"/>
      <c r="AW4" s="7"/>
      <c r="BF4" s="7"/>
      <c r="BG4" s="7"/>
      <c r="BH4" s="7"/>
      <c r="BI4" s="7"/>
      <c r="BJ4" s="7"/>
    </row>
    <row r="5" spans="1:62" s="17" customFormat="1" ht="27" customHeight="1">
      <c r="A5" s="6"/>
      <c r="B5" s="6"/>
      <c r="C5" s="3458"/>
      <c r="D5" s="3458"/>
      <c r="E5" s="3458"/>
      <c r="F5" s="3458"/>
      <c r="G5" s="3458"/>
      <c r="H5" s="3458"/>
      <c r="I5" s="3460"/>
      <c r="J5" s="3460"/>
      <c r="K5" s="3460"/>
      <c r="L5" s="3460"/>
      <c r="M5" s="3460"/>
      <c r="O5" s="3445" t="s">
        <v>199</v>
      </c>
      <c r="P5" s="3445"/>
      <c r="Q5" s="3445"/>
      <c r="R5" s="3445"/>
      <c r="S5" s="3445"/>
      <c r="T5" s="3445"/>
      <c r="U5" s="3445"/>
      <c r="V5" s="3445"/>
      <c r="W5" s="3445"/>
      <c r="X5" s="18"/>
      <c r="Y5" s="1639"/>
      <c r="Z5" s="1639"/>
      <c r="AA5" s="1639"/>
      <c r="AB5" s="1639"/>
      <c r="AC5" s="1639"/>
      <c r="AD5" s="1639"/>
      <c r="AE5" s="1639"/>
      <c r="AF5" s="1639"/>
      <c r="AG5" s="1639"/>
      <c r="AH5" s="1685"/>
      <c r="AI5" s="1624"/>
      <c r="AJ5" s="1624"/>
      <c r="AK5" s="1624"/>
      <c r="AL5" s="1624"/>
      <c r="AM5" s="1625"/>
      <c r="AU5" s="7"/>
      <c r="AW5" s="17" t="s">
        <v>294</v>
      </c>
      <c r="BF5" s="7"/>
      <c r="BG5" s="7"/>
      <c r="BH5" s="7"/>
      <c r="BI5" s="7"/>
      <c r="BJ5" s="7"/>
    </row>
    <row r="6" spans="1:62" s="17" customFormat="1" ht="39.75" customHeight="1" thickBot="1">
      <c r="A6" s="6"/>
      <c r="B6" s="6"/>
      <c r="C6" s="3459"/>
      <c r="D6" s="3459"/>
      <c r="E6" s="3459"/>
      <c r="F6" s="3459"/>
      <c r="G6" s="3459"/>
      <c r="H6" s="3459"/>
      <c r="I6" s="3461"/>
      <c r="J6" s="3461"/>
      <c r="K6" s="3461"/>
      <c r="L6" s="3461"/>
      <c r="M6" s="3461"/>
      <c r="Y6" s="3332"/>
      <c r="Z6" s="3332"/>
      <c r="AA6" s="3332"/>
      <c r="AB6" s="3332"/>
      <c r="AC6" s="3332"/>
      <c r="AD6" s="3332"/>
      <c r="AE6" s="3332"/>
      <c r="AF6" s="3332"/>
      <c r="AG6" s="3332"/>
      <c r="AH6" s="1685"/>
      <c r="AI6" s="1624"/>
      <c r="AJ6" s="1624"/>
      <c r="AK6" s="1624"/>
      <c r="AL6" s="1624"/>
      <c r="AM6" s="1625"/>
      <c r="AU6" s="7"/>
      <c r="AW6" s="17" t="s">
        <v>295</v>
      </c>
      <c r="BF6" s="7"/>
      <c r="BG6" s="7"/>
      <c r="BH6" s="7"/>
      <c r="BI6" s="7"/>
      <c r="BJ6" s="7"/>
    </row>
    <row r="7" spans="1:62" s="17" customFormat="1" ht="50.25" customHeight="1">
      <c r="A7" s="6"/>
      <c r="B7" s="6"/>
      <c r="C7" s="3472" t="s">
        <v>200</v>
      </c>
      <c r="D7" s="3473"/>
      <c r="E7" s="3473"/>
      <c r="F7" s="3473"/>
      <c r="G7" s="3473"/>
      <c r="H7" s="3473"/>
      <c r="I7" s="3466"/>
      <c r="J7" s="3467"/>
      <c r="K7" s="3467"/>
      <c r="L7" s="3467"/>
      <c r="M7" s="3467"/>
      <c r="N7" s="3467"/>
      <c r="O7" s="3467"/>
      <c r="P7" s="3467"/>
      <c r="Q7" s="3467"/>
      <c r="R7" s="3467"/>
      <c r="S7" s="3467"/>
      <c r="T7" s="3467"/>
      <c r="U7" s="3467"/>
      <c r="V7" s="3467"/>
      <c r="W7" s="3467"/>
      <c r="X7" s="3468"/>
      <c r="Y7" s="3333" t="s">
        <v>201</v>
      </c>
      <c r="Z7" s="3333"/>
      <c r="AA7" s="3333"/>
      <c r="AB7" s="3333"/>
      <c r="AC7" s="3333"/>
      <c r="AD7" s="3333"/>
      <c r="AE7" s="3333"/>
      <c r="AF7" s="3333"/>
      <c r="AG7" s="3333"/>
      <c r="AH7" s="3488"/>
      <c r="AI7" s="1635"/>
      <c r="AJ7" s="1635"/>
      <c r="AK7" s="1635"/>
      <c r="AL7" s="1635"/>
      <c r="AM7" s="1636"/>
      <c r="AN7" s="7"/>
      <c r="AO7" s="7"/>
      <c r="AP7" s="7"/>
      <c r="AQ7" s="7"/>
      <c r="AR7" s="7"/>
      <c r="AS7" s="7"/>
      <c r="AU7" s="7"/>
      <c r="AW7" s="143" t="s">
        <v>287</v>
      </c>
      <c r="BF7" s="7"/>
      <c r="BG7" s="7"/>
      <c r="BH7" s="7"/>
      <c r="BI7" s="7"/>
      <c r="BJ7" s="7"/>
    </row>
    <row r="8" spans="1:62" s="17" customFormat="1" ht="36.75" customHeight="1">
      <c r="A8" s="6"/>
      <c r="B8" s="6"/>
      <c r="C8" s="3474" t="s">
        <v>202</v>
      </c>
      <c r="D8" s="3475"/>
      <c r="E8" s="3475"/>
      <c r="F8" s="3475"/>
      <c r="G8" s="3475"/>
      <c r="H8" s="3476"/>
      <c r="I8" s="3440" t="s">
        <v>863</v>
      </c>
      <c r="J8" s="3441"/>
      <c r="K8" s="3441"/>
      <c r="L8" s="3441"/>
      <c r="M8" s="3441"/>
      <c r="N8" s="3441"/>
      <c r="O8" s="3441"/>
      <c r="P8" s="3438">
        <f ca="1">TODAY()</f>
        <v>46245</v>
      </c>
      <c r="Q8" s="3438"/>
      <c r="R8" s="3438"/>
      <c r="S8" s="3436" t="s">
        <v>83</v>
      </c>
      <c r="T8" s="3436"/>
      <c r="U8" s="3464">
        <f ca="1">TODAY()</f>
        <v>46245</v>
      </c>
      <c r="V8" s="3464"/>
      <c r="W8" s="3436"/>
      <c r="X8" s="3462"/>
      <c r="Y8" s="3331"/>
      <c r="Z8" s="3331"/>
      <c r="AA8" s="3331"/>
      <c r="AB8" s="3331"/>
      <c r="AC8" s="3331"/>
      <c r="AD8" s="3331"/>
      <c r="AE8" s="3331"/>
      <c r="AF8" s="3331"/>
      <c r="AG8" s="3331"/>
      <c r="AH8" s="3489"/>
      <c r="AI8" s="3369"/>
      <c r="AJ8" s="3369"/>
      <c r="AK8" s="3369"/>
      <c r="AL8" s="3369"/>
      <c r="AM8" s="3490"/>
      <c r="AN8" s="7"/>
      <c r="AO8" s="7"/>
      <c r="AP8" s="7"/>
      <c r="AQ8" s="7"/>
      <c r="AW8" s="17" t="s">
        <v>293</v>
      </c>
      <c r="BF8" s="7"/>
      <c r="BG8" s="7"/>
      <c r="BH8" s="7"/>
      <c r="BI8" s="7"/>
      <c r="BJ8" s="7"/>
    </row>
    <row r="9" spans="1:62" s="17" customFormat="1" ht="21" customHeight="1">
      <c r="A9" s="6"/>
      <c r="B9" s="6"/>
      <c r="C9" s="3477"/>
      <c r="D9" s="3478"/>
      <c r="E9" s="3478"/>
      <c r="F9" s="3478"/>
      <c r="G9" s="3478"/>
      <c r="H9" s="3479"/>
      <c r="I9" s="3442"/>
      <c r="J9" s="3443"/>
      <c r="K9" s="3443"/>
      <c r="L9" s="3443"/>
      <c r="M9" s="3443"/>
      <c r="N9" s="3443"/>
      <c r="O9" s="3443"/>
      <c r="P9" s="3439"/>
      <c r="Q9" s="3439"/>
      <c r="R9" s="3439"/>
      <c r="S9" s="3437"/>
      <c r="T9" s="3437"/>
      <c r="U9" s="3465"/>
      <c r="V9" s="3465"/>
      <c r="W9" s="3437"/>
      <c r="X9" s="3463"/>
      <c r="Y9" s="3331" t="s">
        <v>203</v>
      </c>
      <c r="Z9" s="3331"/>
      <c r="AA9" s="3331"/>
      <c r="AB9" s="3331"/>
      <c r="AC9" s="3331"/>
      <c r="AD9" s="3331"/>
      <c r="AE9" s="3331"/>
      <c r="AF9" s="3331"/>
      <c r="AG9" s="3331"/>
      <c r="AH9" s="3491"/>
      <c r="AI9" s="3492"/>
      <c r="AJ9" s="3492"/>
      <c r="AK9" s="3492"/>
      <c r="AL9" s="3492"/>
      <c r="AM9" s="3493"/>
      <c r="AN9" s="7"/>
      <c r="AO9" s="21"/>
      <c r="AP9" s="21"/>
      <c r="AQ9" s="21"/>
      <c r="AW9" s="17" t="s">
        <v>396</v>
      </c>
      <c r="BF9" s="21"/>
      <c r="BG9" s="21"/>
      <c r="BH9" s="21"/>
      <c r="BI9" s="21"/>
      <c r="BJ9" s="21"/>
    </row>
    <row r="10" spans="1:62" s="17" customFormat="1" ht="65.25" customHeight="1">
      <c r="A10" s="6"/>
      <c r="B10" s="6"/>
      <c r="C10" s="3477" t="s">
        <v>319</v>
      </c>
      <c r="D10" s="3478"/>
      <c r="E10" s="3478"/>
      <c r="F10" s="3478"/>
      <c r="G10" s="3478"/>
      <c r="H10" s="3478"/>
      <c r="I10" s="3469" t="s">
        <v>204</v>
      </c>
      <c r="J10" s="3470"/>
      <c r="K10" s="3470"/>
      <c r="L10" s="3470"/>
      <c r="M10" s="3367"/>
      <c r="N10" s="3367"/>
      <c r="O10" s="3367"/>
      <c r="P10" s="3367"/>
      <c r="Q10" s="3367"/>
      <c r="R10" s="3367"/>
      <c r="S10" s="3367"/>
      <c r="T10" s="3367"/>
      <c r="U10" s="3367"/>
      <c r="V10" s="3367"/>
      <c r="W10" s="3367"/>
      <c r="X10" s="3444"/>
      <c r="Y10" s="3331"/>
      <c r="Z10" s="3331"/>
      <c r="AA10" s="3331"/>
      <c r="AB10" s="3331"/>
      <c r="AC10" s="3331"/>
      <c r="AD10" s="3331"/>
      <c r="AE10" s="3331"/>
      <c r="AF10" s="3331"/>
      <c r="AG10" s="3331"/>
      <c r="AH10" s="3494"/>
      <c r="AI10" s="3495"/>
      <c r="AJ10" s="3495"/>
      <c r="AK10" s="3495"/>
      <c r="AL10" s="3495"/>
      <c r="AM10" s="3496"/>
      <c r="AN10" s="7"/>
      <c r="AP10" s="21"/>
      <c r="AQ10" s="21"/>
      <c r="AR10" s="21"/>
      <c r="AS10" s="21"/>
      <c r="AU10" s="7"/>
      <c r="AW10" s="6" t="s">
        <v>291</v>
      </c>
      <c r="BF10" s="21"/>
      <c r="BG10" s="21"/>
      <c r="BH10" s="21"/>
      <c r="BI10" s="21"/>
      <c r="BJ10" s="21"/>
    </row>
    <row r="11" spans="1:62" s="17" customFormat="1" ht="23.25" customHeight="1">
      <c r="A11" s="30"/>
      <c r="B11" s="30"/>
      <c r="C11" s="3449" t="s">
        <v>205</v>
      </c>
      <c r="D11" s="3450"/>
      <c r="E11" s="3450"/>
      <c r="F11" s="3450"/>
      <c r="G11" s="3450"/>
      <c r="H11" s="3450"/>
      <c r="I11" s="3446" t="s">
        <v>206</v>
      </c>
      <c r="J11" s="3446"/>
      <c r="K11" s="3446"/>
      <c r="L11" s="3446"/>
      <c r="M11" s="3446"/>
      <c r="N11" s="207"/>
      <c r="O11" s="170"/>
      <c r="P11" s="170"/>
      <c r="Q11" s="170"/>
      <c r="R11" s="170"/>
      <c r="S11" s="170"/>
      <c r="T11" s="170"/>
      <c r="U11" s="170"/>
      <c r="V11" s="208"/>
      <c r="W11" s="208"/>
      <c r="X11" s="208"/>
      <c r="Y11" s="209"/>
      <c r="Z11" s="209"/>
      <c r="AA11" s="209"/>
      <c r="AB11" s="209"/>
      <c r="AC11" s="209"/>
      <c r="AD11" s="209"/>
      <c r="AE11" s="209"/>
      <c r="AF11" s="209"/>
      <c r="AG11" s="168"/>
      <c r="AH11" s="168"/>
      <c r="AI11" s="208"/>
      <c r="AJ11" s="208"/>
      <c r="AK11" s="208"/>
      <c r="AL11" s="208"/>
      <c r="AM11" s="210"/>
      <c r="AN11" s="21"/>
      <c r="AO11" s="17" t="s">
        <v>207</v>
      </c>
      <c r="AP11" s="21"/>
      <c r="AQ11" s="21"/>
      <c r="AR11" s="21"/>
      <c r="AS11" s="21"/>
      <c r="AU11" s="7"/>
      <c r="AW11" s="17" t="s">
        <v>289</v>
      </c>
      <c r="BF11" s="21"/>
    </row>
    <row r="12" spans="1:62" s="17" customFormat="1" ht="54" customHeight="1">
      <c r="A12" s="30"/>
      <c r="B12" s="30"/>
      <c r="C12" s="3451"/>
      <c r="D12" s="3452"/>
      <c r="E12" s="3452"/>
      <c r="F12" s="3452"/>
      <c r="G12" s="3452"/>
      <c r="H12" s="3452"/>
      <c r="I12" s="3447"/>
      <c r="J12" s="3447"/>
      <c r="K12" s="3447"/>
      <c r="L12" s="3447"/>
      <c r="M12" s="3447"/>
      <c r="N12" s="211"/>
      <c r="O12" s="165"/>
      <c r="P12" s="165"/>
      <c r="Q12" s="165"/>
      <c r="R12" s="165"/>
      <c r="S12" s="165"/>
      <c r="T12" s="165"/>
      <c r="U12" s="165"/>
      <c r="V12" s="168"/>
      <c r="W12" s="168"/>
      <c r="X12" s="209"/>
      <c r="Y12" s="209"/>
      <c r="Z12" s="209"/>
      <c r="AA12" s="209"/>
      <c r="AB12" s="209"/>
      <c r="AC12" s="209"/>
      <c r="AD12" s="209"/>
      <c r="AE12" s="209"/>
      <c r="AF12" s="209"/>
      <c r="AG12" s="168"/>
      <c r="AH12" s="168"/>
      <c r="AI12" s="209"/>
      <c r="AJ12" s="209"/>
      <c r="AK12" s="209"/>
      <c r="AL12" s="209"/>
      <c r="AM12" s="212"/>
      <c r="AN12" s="21"/>
      <c r="AO12" s="37" t="s">
        <v>226</v>
      </c>
      <c r="AP12" s="38"/>
      <c r="AQ12" s="38"/>
      <c r="AR12" s="38"/>
      <c r="AS12" s="38"/>
      <c r="AU12" s="7"/>
      <c r="AW12" s="6" t="s">
        <v>290</v>
      </c>
      <c r="BE12" s="38"/>
      <c r="BF12" s="38"/>
    </row>
    <row r="13" spans="1:62" s="17" customFormat="1" ht="28.5" customHeight="1">
      <c r="A13" s="30"/>
      <c r="B13" s="30"/>
      <c r="C13" s="3453"/>
      <c r="D13" s="3454"/>
      <c r="E13" s="3454"/>
      <c r="F13" s="3454"/>
      <c r="G13" s="3454"/>
      <c r="H13" s="3454"/>
      <c r="I13" s="3448"/>
      <c r="J13" s="3448"/>
      <c r="K13" s="3448"/>
      <c r="L13" s="3448"/>
      <c r="M13" s="3448"/>
      <c r="N13" s="213"/>
      <c r="O13" s="184"/>
      <c r="P13" s="184"/>
      <c r="Q13" s="184"/>
      <c r="R13" s="184"/>
      <c r="S13" s="184"/>
      <c r="T13" s="184"/>
      <c r="U13" s="184"/>
      <c r="V13" s="214"/>
      <c r="W13" s="214"/>
      <c r="X13" s="214"/>
      <c r="Y13" s="214"/>
      <c r="Z13" s="214"/>
      <c r="AA13" s="214"/>
      <c r="AB13" s="214"/>
      <c r="AC13" s="214"/>
      <c r="AD13" s="214"/>
      <c r="AE13" s="214"/>
      <c r="AF13" s="214"/>
      <c r="AG13" s="168"/>
      <c r="AH13" s="168"/>
      <c r="AI13" s="214"/>
      <c r="AJ13" s="214"/>
      <c r="AK13" s="214"/>
      <c r="AL13" s="214"/>
      <c r="AM13" s="215"/>
      <c r="AN13" s="21"/>
      <c r="AO13" s="38"/>
      <c r="AP13" s="38"/>
      <c r="AQ13" s="38"/>
      <c r="AR13" s="38"/>
      <c r="AS13" s="38"/>
      <c r="AU13" s="7"/>
      <c r="AW13" s="6" t="s">
        <v>292</v>
      </c>
    </row>
    <row r="14" spans="1:62" s="17" customFormat="1" ht="28.5" customHeight="1">
      <c r="A14" s="6"/>
      <c r="B14" s="6"/>
      <c r="C14" s="3455" t="s">
        <v>208</v>
      </c>
      <c r="D14" s="3335"/>
      <c r="E14" s="3335"/>
      <c r="F14" s="3335"/>
      <c r="G14" s="3335"/>
      <c r="H14" s="3335"/>
      <c r="I14" s="3334" t="s">
        <v>209</v>
      </c>
      <c r="J14" s="3335"/>
      <c r="K14" s="3335"/>
      <c r="L14" s="3335"/>
      <c r="M14" s="3336"/>
      <c r="N14" s="3343" t="s">
        <v>210</v>
      </c>
      <c r="O14" s="3314"/>
      <c r="P14" s="3314"/>
      <c r="Q14" s="3314"/>
      <c r="R14" s="3314"/>
      <c r="S14" s="3314"/>
      <c r="T14" s="3314"/>
      <c r="U14" s="3344"/>
      <c r="V14" s="3313" t="s">
        <v>211</v>
      </c>
      <c r="W14" s="3314"/>
      <c r="X14" s="3314"/>
      <c r="Y14" s="3314"/>
      <c r="Z14" s="3315"/>
      <c r="AA14" s="3412" t="s">
        <v>212</v>
      </c>
      <c r="AB14" s="3412"/>
      <c r="AC14" s="3412"/>
      <c r="AD14" s="3412"/>
      <c r="AE14" s="3412"/>
      <c r="AF14" s="3412"/>
      <c r="AG14" s="3412"/>
      <c r="AH14" s="3412"/>
      <c r="AI14" s="3335" t="s">
        <v>318</v>
      </c>
      <c r="AJ14" s="3335"/>
      <c r="AK14" s="3335"/>
      <c r="AL14" s="3335"/>
      <c r="AM14" s="3485"/>
      <c r="AN14" s="38"/>
      <c r="AO14" s="39" t="s">
        <v>213</v>
      </c>
      <c r="AW14" s="17" t="s">
        <v>288</v>
      </c>
    </row>
    <row r="15" spans="1:62" s="17" customFormat="1" ht="64.5" customHeight="1">
      <c r="A15" s="6"/>
      <c r="B15" s="6"/>
      <c r="C15" s="3456"/>
      <c r="D15" s="3338"/>
      <c r="E15" s="3338"/>
      <c r="F15" s="3338"/>
      <c r="G15" s="3338"/>
      <c r="H15" s="3338"/>
      <c r="I15" s="3337"/>
      <c r="J15" s="3338"/>
      <c r="K15" s="3338"/>
      <c r="L15" s="3338"/>
      <c r="M15" s="3339"/>
      <c r="N15" s="3345"/>
      <c r="O15" s="3317"/>
      <c r="P15" s="3317"/>
      <c r="Q15" s="3317"/>
      <c r="R15" s="3317"/>
      <c r="S15" s="3317"/>
      <c r="T15" s="3317"/>
      <c r="U15" s="3346"/>
      <c r="V15" s="3316"/>
      <c r="W15" s="3317"/>
      <c r="X15" s="3317"/>
      <c r="Y15" s="3317"/>
      <c r="Z15" s="3318"/>
      <c r="AA15" s="3413"/>
      <c r="AB15" s="3413"/>
      <c r="AC15" s="3413"/>
      <c r="AD15" s="3413"/>
      <c r="AE15" s="3413"/>
      <c r="AF15" s="3413"/>
      <c r="AG15" s="3413"/>
      <c r="AH15" s="3413"/>
      <c r="AI15" s="3338"/>
      <c r="AJ15" s="3338"/>
      <c r="AK15" s="3338"/>
      <c r="AL15" s="3338"/>
      <c r="AM15" s="3486"/>
      <c r="AN15" s="38"/>
    </row>
    <row r="16" spans="1:62" s="17" customFormat="1" ht="27" customHeight="1">
      <c r="A16" s="6"/>
      <c r="B16" s="6"/>
      <c r="C16" s="3457"/>
      <c r="D16" s="3341"/>
      <c r="E16" s="3341"/>
      <c r="F16" s="3341"/>
      <c r="G16" s="3341"/>
      <c r="H16" s="3341"/>
      <c r="I16" s="3340"/>
      <c r="J16" s="3341"/>
      <c r="K16" s="3341"/>
      <c r="L16" s="3341"/>
      <c r="M16" s="3342"/>
      <c r="N16" s="3347"/>
      <c r="O16" s="3320"/>
      <c r="P16" s="3320"/>
      <c r="Q16" s="3320"/>
      <c r="R16" s="3320"/>
      <c r="S16" s="3320"/>
      <c r="T16" s="3320"/>
      <c r="U16" s="3348"/>
      <c r="V16" s="3319"/>
      <c r="W16" s="3320"/>
      <c r="X16" s="3320"/>
      <c r="Y16" s="3320"/>
      <c r="Z16" s="3321"/>
      <c r="AA16" s="3414"/>
      <c r="AB16" s="3414"/>
      <c r="AC16" s="3414"/>
      <c r="AD16" s="3414"/>
      <c r="AE16" s="3414"/>
      <c r="AF16" s="3414"/>
      <c r="AG16" s="3414"/>
      <c r="AH16" s="3414"/>
      <c r="AI16" s="3341"/>
      <c r="AJ16" s="3341"/>
      <c r="AK16" s="3341"/>
      <c r="AL16" s="3341"/>
      <c r="AM16" s="3487"/>
    </row>
    <row r="17" spans="1:47" s="17" customFormat="1" ht="4.5" customHeight="1">
      <c r="A17" s="6"/>
      <c r="B17" s="6"/>
      <c r="C17" s="3325" t="s">
        <v>214</v>
      </c>
      <c r="D17" s="3326"/>
      <c r="E17" s="3326"/>
      <c r="F17" s="3326"/>
      <c r="G17" s="3326"/>
      <c r="H17" s="3326"/>
      <c r="I17" s="3326"/>
      <c r="J17" s="3326"/>
      <c r="K17" s="3326"/>
      <c r="L17" s="3326"/>
      <c r="M17" s="3326"/>
      <c r="N17" s="3326"/>
      <c r="O17" s="3326"/>
      <c r="P17" s="3326"/>
      <c r="Q17" s="3326"/>
      <c r="R17" s="3326"/>
      <c r="S17" s="3326"/>
      <c r="T17" s="3326"/>
      <c r="U17" s="3326"/>
      <c r="V17" s="3326"/>
      <c r="W17" s="3326"/>
      <c r="X17" s="3326"/>
      <c r="Y17" s="3326"/>
      <c r="Z17" s="3326"/>
      <c r="AA17" s="3326"/>
      <c r="AB17" s="3326"/>
      <c r="AC17" s="3326"/>
      <c r="AD17" s="3326"/>
      <c r="AE17" s="3326"/>
      <c r="AF17" s="3326"/>
      <c r="AG17" s="3326"/>
      <c r="AH17" s="3326"/>
      <c r="AI17" s="3326"/>
      <c r="AJ17" s="3326"/>
      <c r="AK17" s="3326"/>
      <c r="AL17" s="3326"/>
      <c r="AM17" s="3327"/>
    </row>
    <row r="18" spans="1:47" s="17" customFormat="1" ht="12.75" customHeight="1">
      <c r="A18" s="6"/>
      <c r="B18" s="6"/>
      <c r="C18" s="3328"/>
      <c r="D18" s="3329"/>
      <c r="E18" s="3329"/>
      <c r="F18" s="3329"/>
      <c r="G18" s="3329"/>
      <c r="H18" s="3329"/>
      <c r="I18" s="3329"/>
      <c r="J18" s="3329"/>
      <c r="K18" s="3329"/>
      <c r="L18" s="3329"/>
      <c r="M18" s="3329"/>
      <c r="N18" s="3329"/>
      <c r="O18" s="3329"/>
      <c r="P18" s="3329"/>
      <c r="Q18" s="3329"/>
      <c r="R18" s="3329"/>
      <c r="S18" s="3329"/>
      <c r="T18" s="3329"/>
      <c r="U18" s="3329"/>
      <c r="V18" s="3329"/>
      <c r="W18" s="3329"/>
      <c r="X18" s="3329"/>
      <c r="Y18" s="3329"/>
      <c r="Z18" s="3329"/>
      <c r="AA18" s="3329"/>
      <c r="AB18" s="3329"/>
      <c r="AC18" s="3329"/>
      <c r="AD18" s="3329"/>
      <c r="AE18" s="3329"/>
      <c r="AF18" s="3329"/>
      <c r="AG18" s="3329"/>
      <c r="AH18" s="3329"/>
      <c r="AI18" s="3329"/>
      <c r="AJ18" s="3329"/>
      <c r="AK18" s="3329"/>
      <c r="AL18" s="3329"/>
      <c r="AM18" s="3330"/>
    </row>
    <row r="19" spans="1:47" s="17" customFormat="1" ht="49.5" customHeight="1">
      <c r="A19" s="6"/>
      <c r="B19" s="6"/>
      <c r="C19" s="3328"/>
      <c r="D19" s="3329"/>
      <c r="E19" s="3329"/>
      <c r="F19" s="3329"/>
      <c r="G19" s="3329"/>
      <c r="H19" s="3329"/>
      <c r="I19" s="3329"/>
      <c r="J19" s="3329"/>
      <c r="K19" s="3329"/>
      <c r="L19" s="3329"/>
      <c r="M19" s="3329"/>
      <c r="N19" s="3329"/>
      <c r="O19" s="3329"/>
      <c r="P19" s="3329"/>
      <c r="Q19" s="3329"/>
      <c r="R19" s="3329"/>
      <c r="S19" s="3329"/>
      <c r="T19" s="3329"/>
      <c r="U19" s="3329"/>
      <c r="V19" s="3329"/>
      <c r="W19" s="3329"/>
      <c r="X19" s="3329"/>
      <c r="Y19" s="3329"/>
      <c r="Z19" s="3329"/>
      <c r="AA19" s="3329"/>
      <c r="AB19" s="3329"/>
      <c r="AC19" s="3329"/>
      <c r="AD19" s="3329"/>
      <c r="AE19" s="3329"/>
      <c r="AF19" s="3329"/>
      <c r="AG19" s="3329"/>
      <c r="AH19" s="3329"/>
      <c r="AI19" s="3329"/>
      <c r="AJ19" s="3329"/>
      <c r="AK19" s="3329"/>
      <c r="AL19" s="3329"/>
      <c r="AM19" s="3330"/>
    </row>
    <row r="20" spans="1:47" s="17" customFormat="1" ht="24" customHeight="1">
      <c r="A20" s="6"/>
      <c r="B20" s="6"/>
      <c r="C20" s="3322" t="str">
        <f>AO11&amp;""&amp;C64&amp;"  "&amp;H65&amp;AO12</f>
        <v xml:space="preserve">　このことについて0  0 様から別紙のとおり利用申し込みがあり、審査しましたところ適当と認められますので、別紙により施行してよろしいか伺います。
</v>
      </c>
      <c r="D20" s="3323"/>
      <c r="E20" s="3323"/>
      <c r="F20" s="3323"/>
      <c r="G20" s="3323"/>
      <c r="H20" s="3323"/>
      <c r="I20" s="3323"/>
      <c r="J20" s="3323"/>
      <c r="K20" s="3323"/>
      <c r="L20" s="3323"/>
      <c r="M20" s="3323"/>
      <c r="N20" s="3323"/>
      <c r="O20" s="3323"/>
      <c r="P20" s="3323"/>
      <c r="Q20" s="3323"/>
      <c r="R20" s="3323"/>
      <c r="S20" s="3323"/>
      <c r="T20" s="3323"/>
      <c r="U20" s="3323"/>
      <c r="V20" s="3323"/>
      <c r="W20" s="3323"/>
      <c r="X20" s="3323"/>
      <c r="Y20" s="3323"/>
      <c r="Z20" s="3323"/>
      <c r="AA20" s="3323"/>
      <c r="AB20" s="3323"/>
      <c r="AC20" s="3323"/>
      <c r="AD20" s="3323"/>
      <c r="AE20" s="3323"/>
      <c r="AF20" s="3323"/>
      <c r="AG20" s="3323"/>
      <c r="AH20" s="3323"/>
      <c r="AI20" s="3323"/>
      <c r="AJ20" s="3323"/>
      <c r="AK20" s="3323"/>
      <c r="AL20" s="3323"/>
      <c r="AM20" s="3324"/>
    </row>
    <row r="21" spans="1:47" s="17" customFormat="1" ht="27" customHeight="1">
      <c r="A21" s="6"/>
      <c r="B21" s="6"/>
      <c r="C21" s="3322"/>
      <c r="D21" s="3323"/>
      <c r="E21" s="3323"/>
      <c r="F21" s="3323"/>
      <c r="G21" s="3323"/>
      <c r="H21" s="3323"/>
      <c r="I21" s="3323"/>
      <c r="J21" s="3323"/>
      <c r="K21" s="3323"/>
      <c r="L21" s="3323"/>
      <c r="M21" s="3323"/>
      <c r="N21" s="3323"/>
      <c r="O21" s="3323"/>
      <c r="P21" s="3323"/>
      <c r="Q21" s="3323"/>
      <c r="R21" s="3323"/>
      <c r="S21" s="3323"/>
      <c r="T21" s="3323"/>
      <c r="U21" s="3323"/>
      <c r="V21" s="3323"/>
      <c r="W21" s="3323"/>
      <c r="X21" s="3323"/>
      <c r="Y21" s="3323"/>
      <c r="Z21" s="3323"/>
      <c r="AA21" s="3323"/>
      <c r="AB21" s="3323"/>
      <c r="AC21" s="3323"/>
      <c r="AD21" s="3323"/>
      <c r="AE21" s="3323"/>
      <c r="AF21" s="3323"/>
      <c r="AG21" s="3323"/>
      <c r="AH21" s="3323"/>
      <c r="AI21" s="3323"/>
      <c r="AJ21" s="3323"/>
      <c r="AK21" s="3323"/>
      <c r="AL21" s="3323"/>
      <c r="AM21" s="3324"/>
    </row>
    <row r="22" spans="1:47" s="17" customFormat="1" ht="69.75" customHeight="1">
      <c r="A22" s="6"/>
      <c r="B22" s="6"/>
      <c r="C22" s="3322"/>
      <c r="D22" s="3323"/>
      <c r="E22" s="3323"/>
      <c r="F22" s="3323"/>
      <c r="G22" s="3323"/>
      <c r="H22" s="3323"/>
      <c r="I22" s="3323"/>
      <c r="J22" s="3323"/>
      <c r="K22" s="3323"/>
      <c r="L22" s="3323"/>
      <c r="M22" s="3323"/>
      <c r="N22" s="3323"/>
      <c r="O22" s="3323"/>
      <c r="P22" s="3323"/>
      <c r="Q22" s="3323"/>
      <c r="R22" s="3323"/>
      <c r="S22" s="3323"/>
      <c r="T22" s="3323"/>
      <c r="U22" s="3323"/>
      <c r="V22" s="3323"/>
      <c r="W22" s="3323"/>
      <c r="X22" s="3323"/>
      <c r="Y22" s="3323"/>
      <c r="Z22" s="3323"/>
      <c r="AA22" s="3323"/>
      <c r="AB22" s="3323"/>
      <c r="AC22" s="3323"/>
      <c r="AD22" s="3323"/>
      <c r="AE22" s="3323"/>
      <c r="AF22" s="3323"/>
      <c r="AG22" s="3323"/>
      <c r="AH22" s="3323"/>
      <c r="AI22" s="3323"/>
      <c r="AJ22" s="3323"/>
      <c r="AK22" s="3323"/>
      <c r="AL22" s="3323"/>
      <c r="AM22" s="3324"/>
      <c r="AU22" s="7"/>
    </row>
    <row r="23" spans="1:47" s="17" customFormat="1" ht="63.75" customHeight="1">
      <c r="A23" s="6"/>
      <c r="B23" s="6"/>
      <c r="C23" s="137"/>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M23" s="138"/>
      <c r="AU23" s="7"/>
    </row>
    <row r="24" spans="1:47" s="17" customFormat="1" ht="108.6" customHeight="1">
      <c r="A24" s="6"/>
      <c r="B24" s="6"/>
      <c r="C24" s="137"/>
      <c r="D24" s="216"/>
      <c r="E24" s="216"/>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6"/>
      <c r="AM24" s="138"/>
      <c r="AU24" s="7"/>
    </row>
    <row r="25" spans="1:47" s="17" customFormat="1" ht="56.25" customHeight="1">
      <c r="A25" s="6"/>
      <c r="B25" s="6"/>
      <c r="C25" s="137"/>
      <c r="D25" s="216"/>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6"/>
      <c r="AL25" s="216"/>
      <c r="AM25" s="138"/>
      <c r="AN25" s="40"/>
      <c r="AU25" s="7"/>
    </row>
    <row r="26" spans="1:47" s="17" customFormat="1" ht="45.6" customHeight="1">
      <c r="A26" s="6"/>
      <c r="B26" s="6"/>
      <c r="C26" s="137"/>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c r="AI26" s="216"/>
      <c r="AL26" s="216"/>
      <c r="AM26" s="138"/>
      <c r="AN26" s="40"/>
      <c r="AU26" s="7"/>
    </row>
    <row r="27" spans="1:47" s="17" customFormat="1" ht="27" customHeight="1">
      <c r="A27" s="6"/>
      <c r="B27" s="6"/>
      <c r="C27" s="137"/>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L27" s="216"/>
      <c r="AM27" s="138"/>
      <c r="AN27" s="40"/>
      <c r="AU27" s="7"/>
    </row>
    <row r="28" spans="1:47" s="17" customFormat="1" ht="27" customHeight="1">
      <c r="A28" s="6"/>
      <c r="B28" s="6"/>
      <c r="C28" s="137"/>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c r="AI28" s="216"/>
      <c r="AL28" s="216"/>
      <c r="AM28" s="138"/>
      <c r="AN28" s="40"/>
      <c r="AU28" s="7"/>
    </row>
    <row r="29" spans="1:47" s="17" customFormat="1" ht="27" customHeight="1" thickBot="1">
      <c r="A29" s="6"/>
      <c r="B29" s="6"/>
      <c r="C29" s="139"/>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1"/>
      <c r="AC29" s="141"/>
      <c r="AD29" s="141"/>
      <c r="AE29" s="141"/>
      <c r="AF29" s="141"/>
      <c r="AG29" s="141"/>
      <c r="AH29" s="141"/>
      <c r="AI29" s="141"/>
      <c r="AJ29" s="134"/>
      <c r="AK29" s="134"/>
      <c r="AL29" s="217"/>
      <c r="AM29" s="142"/>
      <c r="AN29" s="40"/>
      <c r="AU29" s="7"/>
    </row>
    <row r="30" spans="1:47" s="17" customFormat="1" ht="27" customHeight="1">
      <c r="A30" s="6"/>
      <c r="B30" s="6"/>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6"/>
      <c r="AC30" s="6"/>
      <c r="AD30" s="6"/>
      <c r="AE30" s="6"/>
      <c r="AF30" s="6"/>
      <c r="AG30" s="6"/>
      <c r="AH30" s="6"/>
      <c r="AI30" s="6"/>
      <c r="AL30" s="40"/>
      <c r="AM30" s="6"/>
      <c r="AN30" s="40"/>
      <c r="AU30" s="7"/>
    </row>
    <row r="31" spans="1:47" s="17" customFormat="1" ht="74.400000000000006" customHeight="1">
      <c r="B31" s="7"/>
      <c r="C31" s="605" t="s">
        <v>518</v>
      </c>
      <c r="D31" s="605"/>
      <c r="E31" s="605"/>
      <c r="F31" s="3471">
        <f>C64</f>
        <v>0</v>
      </c>
      <c r="G31" s="3471"/>
      <c r="H31" s="3471"/>
      <c r="I31" s="3471"/>
      <c r="J31" s="3471"/>
      <c r="K31" s="3471"/>
      <c r="L31" s="3471"/>
      <c r="M31" s="3471"/>
      <c r="N31" s="3471"/>
      <c r="O31" s="3471"/>
      <c r="P31" s="3471"/>
      <c r="Q31" s="3471"/>
      <c r="R31" s="3471"/>
      <c r="S31" s="3471"/>
      <c r="T31" s="3471"/>
      <c r="U31" s="3471"/>
      <c r="V31" s="3471"/>
      <c r="W31" s="3471"/>
      <c r="X31" s="3471"/>
      <c r="Y31" s="3417">
        <f>L74</f>
        <v>0</v>
      </c>
      <c r="Z31" s="3417"/>
      <c r="AA31" s="3417"/>
      <c r="AB31" s="3421" t="s">
        <v>711</v>
      </c>
      <c r="AC31" s="3421"/>
      <c r="AD31" s="3417">
        <f>N74</f>
        <v>0</v>
      </c>
      <c r="AE31" s="3418"/>
      <c r="AF31" s="3418"/>
      <c r="AG31" s="3418"/>
      <c r="AH31" s="3418"/>
      <c r="AI31" s="3421" t="s">
        <v>712</v>
      </c>
      <c r="AJ31" s="3421"/>
      <c r="AK31" s="606" t="s">
        <v>713</v>
      </c>
      <c r="AL31" s="607"/>
      <c r="AM31" s="22"/>
      <c r="AN31" s="22"/>
      <c r="AU31" s="7"/>
    </row>
    <row r="32" spans="1:47" s="17" customFormat="1" ht="29.7" customHeight="1">
      <c r="A32" s="1624"/>
      <c r="B32" s="1624"/>
      <c r="C32" s="188" t="s">
        <v>167</v>
      </c>
      <c r="D32" s="189"/>
      <c r="E32" s="190"/>
      <c r="F32" s="191"/>
      <c r="G32" s="191"/>
      <c r="H32" s="191"/>
      <c r="I32" s="192"/>
      <c r="J32" s="3423" t="s">
        <v>168</v>
      </c>
      <c r="K32" s="3424"/>
      <c r="L32" s="3424"/>
      <c r="M32" s="3424"/>
      <c r="N32" s="3424"/>
      <c r="O32" s="3424"/>
      <c r="P32" s="3424"/>
      <c r="Q32" s="3424"/>
      <c r="R32" s="3424"/>
      <c r="S32" s="3424"/>
      <c r="T32" s="3424"/>
      <c r="U32" s="3424"/>
      <c r="V32" s="3424"/>
      <c r="W32" s="3424"/>
      <c r="X32" s="3424"/>
      <c r="Y32" s="3424"/>
      <c r="Z32" s="3424"/>
      <c r="AA32" s="3424"/>
      <c r="AB32" s="3424"/>
      <c r="AC32" s="3424"/>
      <c r="AD32" s="3424"/>
      <c r="AE32" s="3424"/>
      <c r="AF32" s="3424"/>
      <c r="AG32" s="3424"/>
      <c r="AH32" s="3424"/>
      <c r="AI32" s="3424"/>
      <c r="AJ32" s="3424"/>
      <c r="AK32" s="3425"/>
      <c r="AL32" s="22"/>
      <c r="AM32" s="22"/>
      <c r="AN32" s="22"/>
      <c r="AU32" s="7"/>
    </row>
    <row r="33" spans="1:58" s="17" customFormat="1" ht="40.950000000000003" customHeight="1">
      <c r="A33" s="3422">
        <v>1</v>
      </c>
      <c r="B33" s="3422"/>
      <c r="C33" s="198" t="s">
        <v>169</v>
      </c>
      <c r="D33" s="199"/>
      <c r="E33" s="200"/>
      <c r="F33" s="201"/>
      <c r="G33" s="196"/>
      <c r="H33" s="196"/>
      <c r="I33" s="197"/>
      <c r="J33" s="191"/>
      <c r="K33" s="194"/>
      <c r="L33" s="392" t="s">
        <v>647</v>
      </c>
      <c r="M33" s="194" t="s">
        <v>170</v>
      </c>
      <c r="N33" s="191"/>
      <c r="O33" s="191"/>
      <c r="P33" s="191"/>
      <c r="Q33" s="191"/>
      <c r="R33" s="3415" t="s">
        <v>647</v>
      </c>
      <c r="S33" s="3415"/>
      <c r="T33" s="223" t="s">
        <v>181</v>
      </c>
      <c r="U33" s="191"/>
      <c r="V33" s="194"/>
      <c r="W33" s="191"/>
      <c r="X33" s="394" t="s">
        <v>647</v>
      </c>
      <c r="Y33" s="194" t="s">
        <v>172</v>
      </c>
      <c r="Z33" s="194"/>
      <c r="AA33" s="194"/>
      <c r="AB33" s="194"/>
      <c r="AC33" s="191"/>
      <c r="AD33" s="191"/>
      <c r="AE33" s="3415" t="s">
        <v>647</v>
      </c>
      <c r="AF33" s="3415"/>
      <c r="AG33" s="194" t="s">
        <v>173</v>
      </c>
      <c r="AH33" s="191"/>
      <c r="AI33" s="191"/>
      <c r="AJ33" s="191"/>
      <c r="AK33" s="195"/>
      <c r="AL33" s="22"/>
      <c r="AM33" s="22"/>
      <c r="AN33" s="22"/>
      <c r="AU33" s="7"/>
      <c r="BF33" s="17" t="s">
        <v>648</v>
      </c>
    </row>
    <row r="34" spans="1:58" s="17" customFormat="1" ht="40.950000000000003" customHeight="1">
      <c r="A34" s="3422">
        <v>2</v>
      </c>
      <c r="B34" s="3422"/>
      <c r="C34" s="187" t="s">
        <v>174</v>
      </c>
      <c r="D34" s="189"/>
      <c r="E34" s="190"/>
      <c r="F34" s="182"/>
      <c r="G34" s="191"/>
      <c r="H34" s="191"/>
      <c r="I34" s="192"/>
      <c r="J34" s="193"/>
      <c r="K34" s="194"/>
      <c r="L34" s="392" t="s">
        <v>647</v>
      </c>
      <c r="M34" s="194" t="s">
        <v>170</v>
      </c>
      <c r="N34" s="191"/>
      <c r="O34" s="191"/>
      <c r="P34" s="191"/>
      <c r="Q34" s="191"/>
      <c r="R34" s="3415" t="s">
        <v>647</v>
      </c>
      <c r="S34" s="3415"/>
      <c r="T34" s="223" t="s">
        <v>173</v>
      </c>
      <c r="U34" s="191"/>
      <c r="V34" s="194"/>
      <c r="W34" s="191"/>
      <c r="X34" s="394"/>
      <c r="Y34" s="194"/>
      <c r="Z34" s="194"/>
      <c r="AA34" s="194"/>
      <c r="AB34" s="194"/>
      <c r="AC34" s="191"/>
      <c r="AD34" s="191"/>
      <c r="AE34" s="393"/>
      <c r="AF34" s="393"/>
      <c r="AG34" s="194"/>
      <c r="AH34" s="191"/>
      <c r="AI34" s="191"/>
      <c r="AJ34" s="191"/>
      <c r="AK34" s="195"/>
      <c r="AL34" s="22"/>
      <c r="AM34" s="22"/>
      <c r="AN34" s="22"/>
      <c r="AU34" s="7"/>
      <c r="BF34" s="17" t="s">
        <v>649</v>
      </c>
    </row>
    <row r="35" spans="1:58" s="17" customFormat="1" ht="40.950000000000003" customHeight="1">
      <c r="A35" s="3422">
        <v>3</v>
      </c>
      <c r="B35" s="3422"/>
      <c r="C35" s="188" t="s">
        <v>175</v>
      </c>
      <c r="D35" s="189"/>
      <c r="E35" s="189"/>
      <c r="F35" s="189"/>
      <c r="G35" s="189"/>
      <c r="H35" s="189"/>
      <c r="I35" s="192"/>
      <c r="J35" s="191"/>
      <c r="K35" s="194"/>
      <c r="L35" s="392" t="s">
        <v>647</v>
      </c>
      <c r="M35" s="194" t="s">
        <v>176</v>
      </c>
      <c r="N35" s="191"/>
      <c r="O35" s="191"/>
      <c r="P35" s="191"/>
      <c r="Q35" s="191"/>
      <c r="R35" s="3415" t="s">
        <v>647</v>
      </c>
      <c r="S35" s="3415"/>
      <c r="T35" s="223" t="s">
        <v>655</v>
      </c>
      <c r="U35" s="191"/>
      <c r="V35" s="194"/>
      <c r="W35" s="191"/>
      <c r="X35" s="191"/>
      <c r="Y35" s="191"/>
      <c r="Z35" s="191"/>
      <c r="AA35" s="191"/>
      <c r="AB35" s="191"/>
      <c r="AD35" s="191"/>
      <c r="AE35" s="3415"/>
      <c r="AF35" s="3415"/>
      <c r="AG35" s="194"/>
      <c r="AH35" s="191"/>
      <c r="AI35" s="191"/>
      <c r="AJ35" s="191"/>
      <c r="AK35" s="192"/>
      <c r="AL35" s="22"/>
      <c r="AM35" s="22"/>
      <c r="AN35" s="22"/>
      <c r="AU35" s="7"/>
    </row>
    <row r="36" spans="1:58" s="17" customFormat="1" ht="40.950000000000003" customHeight="1">
      <c r="A36" s="3422">
        <v>4</v>
      </c>
      <c r="B36" s="3422"/>
      <c r="C36" s="3428" t="s">
        <v>177</v>
      </c>
      <c r="D36" s="3429"/>
      <c r="E36" s="3429"/>
      <c r="F36" s="3429"/>
      <c r="G36" s="3429"/>
      <c r="H36" s="3429"/>
      <c r="I36" s="3430"/>
      <c r="J36" s="193"/>
      <c r="K36" s="194"/>
      <c r="L36" s="392" t="s">
        <v>647</v>
      </c>
      <c r="M36" s="194" t="s">
        <v>170</v>
      </c>
      <c r="N36" s="191"/>
      <c r="O36" s="191"/>
      <c r="P36" s="191"/>
      <c r="Q36" s="191"/>
      <c r="R36" s="3415" t="s">
        <v>647</v>
      </c>
      <c r="S36" s="3415"/>
      <c r="T36" s="223" t="s">
        <v>181</v>
      </c>
      <c r="U36" s="191"/>
      <c r="V36" s="194"/>
      <c r="W36" s="191"/>
      <c r="X36" s="394" t="s">
        <v>647</v>
      </c>
      <c r="Y36" s="194" t="s">
        <v>172</v>
      </c>
      <c r="Z36" s="194"/>
      <c r="AA36" s="194"/>
      <c r="AB36" s="194"/>
      <c r="AC36" s="191"/>
      <c r="AD36" s="191"/>
      <c r="AE36" s="3415" t="s">
        <v>647</v>
      </c>
      <c r="AF36" s="3415"/>
      <c r="AG36" s="194" t="s">
        <v>173</v>
      </c>
      <c r="AH36" s="191"/>
      <c r="AI36" s="191"/>
      <c r="AJ36" s="191"/>
      <c r="AK36" s="195"/>
      <c r="AL36" s="22"/>
      <c r="AM36" s="22"/>
      <c r="AN36" s="22"/>
      <c r="AU36" s="7"/>
    </row>
    <row r="37" spans="1:58" s="17" customFormat="1" ht="40.950000000000003" customHeight="1">
      <c r="A37" s="3422">
        <v>6</v>
      </c>
      <c r="B37" s="3422"/>
      <c r="C37" s="3431" t="s">
        <v>269</v>
      </c>
      <c r="D37" s="3432"/>
      <c r="E37" s="3432"/>
      <c r="F37" s="3432"/>
      <c r="G37" s="3432"/>
      <c r="H37" s="3432"/>
      <c r="I37" s="3433"/>
      <c r="J37" s="193"/>
      <c r="K37" s="194"/>
      <c r="L37" s="392" t="s">
        <v>647</v>
      </c>
      <c r="M37" s="194" t="s">
        <v>176</v>
      </c>
      <c r="N37" s="191"/>
      <c r="O37" s="191"/>
      <c r="P37" s="191"/>
      <c r="Q37" s="191"/>
      <c r="R37" s="3415" t="s">
        <v>647</v>
      </c>
      <c r="S37" s="3415"/>
      <c r="T37" s="194" t="s">
        <v>178</v>
      </c>
      <c r="U37" s="191"/>
      <c r="V37" s="194"/>
      <c r="W37" s="191"/>
      <c r="X37" s="394" t="s">
        <v>647</v>
      </c>
      <c r="Y37" s="191"/>
      <c r="Z37" s="194"/>
      <c r="AA37" s="194"/>
      <c r="AB37" s="194"/>
      <c r="AC37" s="191"/>
      <c r="AD37" s="191"/>
      <c r="AE37" s="3415" t="s">
        <v>647</v>
      </c>
      <c r="AF37" s="3415"/>
      <c r="AG37" s="194"/>
      <c r="AH37" s="191"/>
      <c r="AI37" s="191"/>
      <c r="AJ37" s="191"/>
      <c r="AK37" s="195"/>
      <c r="AL37" s="22"/>
      <c r="AM37" s="22"/>
      <c r="AN37" s="22"/>
      <c r="AU37" s="7"/>
    </row>
    <row r="38" spans="1:58" s="17" customFormat="1" ht="40.950000000000003" customHeight="1">
      <c r="A38" s="3422">
        <v>7</v>
      </c>
      <c r="B38" s="3422"/>
      <c r="C38" s="188" t="s">
        <v>179</v>
      </c>
      <c r="D38" s="189"/>
      <c r="E38" s="190"/>
      <c r="F38" s="182"/>
      <c r="G38" s="191"/>
      <c r="H38" s="191"/>
      <c r="I38" s="192"/>
      <c r="J38" s="191"/>
      <c r="K38" s="194"/>
      <c r="L38" s="392" t="s">
        <v>647</v>
      </c>
      <c r="M38" s="194" t="s">
        <v>176</v>
      </c>
      <c r="N38" s="191"/>
      <c r="O38" s="191"/>
      <c r="P38" s="191"/>
      <c r="Q38" s="191"/>
      <c r="R38" s="3415" t="s">
        <v>647</v>
      </c>
      <c r="S38" s="3415"/>
      <c r="T38" s="194" t="s">
        <v>178</v>
      </c>
      <c r="U38" s="191"/>
      <c r="V38" s="194"/>
      <c r="W38" s="191"/>
      <c r="X38" s="394" t="s">
        <v>647</v>
      </c>
      <c r="Y38" s="194" t="s">
        <v>172</v>
      </c>
      <c r="Z38" s="194"/>
      <c r="AA38" s="194"/>
      <c r="AB38" s="194"/>
      <c r="AC38" s="191"/>
      <c r="AD38" s="191"/>
      <c r="AE38" s="3415" t="s">
        <v>647</v>
      </c>
      <c r="AF38" s="3415"/>
      <c r="AG38" s="194" t="s">
        <v>173</v>
      </c>
      <c r="AH38" s="191"/>
      <c r="AI38" s="191"/>
      <c r="AJ38" s="191"/>
      <c r="AK38" s="195"/>
      <c r="AL38" s="22"/>
      <c r="AM38" s="22"/>
      <c r="AN38" s="22"/>
      <c r="AU38" s="7"/>
    </row>
    <row r="39" spans="1:58" s="17" customFormat="1" ht="40.950000000000003" customHeight="1">
      <c r="A39" s="3422">
        <v>8</v>
      </c>
      <c r="B39" s="3422"/>
      <c r="C39" s="187" t="s">
        <v>180</v>
      </c>
      <c r="D39" s="189"/>
      <c r="E39" s="190"/>
      <c r="F39" s="182"/>
      <c r="G39" s="191"/>
      <c r="H39" s="191"/>
      <c r="I39" s="192"/>
      <c r="J39" s="193"/>
      <c r="K39" s="194"/>
      <c r="L39" s="392" t="s">
        <v>647</v>
      </c>
      <c r="M39" s="194" t="s">
        <v>176</v>
      </c>
      <c r="N39" s="191"/>
      <c r="O39" s="191"/>
      <c r="P39" s="191"/>
      <c r="Q39" s="191"/>
      <c r="R39" s="3415" t="s">
        <v>647</v>
      </c>
      <c r="S39" s="3415"/>
      <c r="T39" s="194" t="s">
        <v>178</v>
      </c>
      <c r="U39" s="191"/>
      <c r="V39" s="194"/>
      <c r="W39" s="191"/>
      <c r="X39" s="394" t="s">
        <v>647</v>
      </c>
      <c r="Y39" s="194" t="s">
        <v>181</v>
      </c>
      <c r="Z39" s="194"/>
      <c r="AA39" s="194"/>
      <c r="AB39" s="194"/>
      <c r="AC39" s="191"/>
      <c r="AD39" s="191"/>
      <c r="AE39" s="393"/>
      <c r="AF39" s="393"/>
      <c r="AG39" s="194"/>
      <c r="AH39" s="191"/>
      <c r="AI39" s="191"/>
      <c r="AJ39" s="191"/>
      <c r="AK39" s="195"/>
      <c r="AL39" s="22"/>
      <c r="AM39" s="22"/>
      <c r="AN39" s="22"/>
      <c r="AU39" s="7"/>
    </row>
    <row r="40" spans="1:58" s="17" customFormat="1" ht="40.950000000000003" customHeight="1">
      <c r="A40" s="3422">
        <v>9</v>
      </c>
      <c r="B40" s="3422"/>
      <c r="C40" s="198" t="s">
        <v>182</v>
      </c>
      <c r="D40" s="199"/>
      <c r="E40" s="200"/>
      <c r="F40" s="201"/>
      <c r="G40" s="196"/>
      <c r="H40" s="196" t="s">
        <v>271</v>
      </c>
      <c r="I40" s="197"/>
      <c r="J40" s="191"/>
      <c r="K40" s="194"/>
      <c r="L40" s="392" t="s">
        <v>647</v>
      </c>
      <c r="M40" s="194" t="s">
        <v>170</v>
      </c>
      <c r="N40" s="191"/>
      <c r="O40" s="191"/>
      <c r="P40" s="191"/>
      <c r="Q40" s="191"/>
      <c r="R40" s="3415" t="s">
        <v>647</v>
      </c>
      <c r="S40" s="3415"/>
      <c r="T40" s="194" t="s">
        <v>181</v>
      </c>
      <c r="U40" s="191"/>
      <c r="V40" s="194"/>
      <c r="W40" s="3497" t="s">
        <v>710</v>
      </c>
      <c r="X40" s="3498"/>
      <c r="Y40" s="3498"/>
      <c r="Z40" s="3499" t="s">
        <v>647</v>
      </c>
      <c r="AA40" s="3499"/>
      <c r="AB40" s="194" t="s">
        <v>272</v>
      </c>
      <c r="AD40" s="191"/>
      <c r="AE40" s="191"/>
      <c r="AF40" s="3415" t="s">
        <v>647</v>
      </c>
      <c r="AG40" s="3415"/>
      <c r="AH40" s="194" t="s">
        <v>273</v>
      </c>
      <c r="AI40" s="191"/>
      <c r="AJ40" s="194"/>
      <c r="AK40" s="195"/>
      <c r="AL40" s="22"/>
      <c r="AM40" s="22"/>
      <c r="AN40" s="22"/>
      <c r="AU40" s="7"/>
    </row>
    <row r="41" spans="1:58" s="17" customFormat="1" ht="40.950000000000003" customHeight="1">
      <c r="A41" s="3422">
        <v>10</v>
      </c>
      <c r="B41" s="3422"/>
      <c r="C41" s="188" t="s">
        <v>183</v>
      </c>
      <c r="D41" s="189"/>
      <c r="E41" s="190"/>
      <c r="F41" s="182"/>
      <c r="G41" s="191"/>
      <c r="H41" s="191"/>
      <c r="I41" s="192"/>
      <c r="J41" s="193"/>
      <c r="K41" s="194"/>
      <c r="L41" s="392" t="s">
        <v>647</v>
      </c>
      <c r="M41" s="194" t="s">
        <v>650</v>
      </c>
      <c r="N41" s="194"/>
      <c r="O41" s="191"/>
      <c r="P41" s="191"/>
      <c r="Q41" s="191"/>
      <c r="R41" s="393"/>
      <c r="S41" s="391"/>
      <c r="T41" s="194"/>
      <c r="U41" s="191"/>
      <c r="V41" s="194"/>
      <c r="W41" s="191"/>
      <c r="X41" s="395"/>
      <c r="Y41" s="194"/>
      <c r="Z41" s="194"/>
      <c r="AA41" s="194"/>
      <c r="AB41" s="194"/>
      <c r="AC41" s="194"/>
      <c r="AD41" s="191"/>
      <c r="AE41" s="393"/>
      <c r="AF41" s="391"/>
      <c r="AG41" s="194"/>
      <c r="AH41" s="191"/>
      <c r="AI41" s="191"/>
      <c r="AJ41" s="191"/>
      <c r="AK41" s="195"/>
      <c r="AL41" s="22"/>
      <c r="AM41" s="22"/>
      <c r="AN41" s="22"/>
      <c r="AU41" s="7"/>
    </row>
    <row r="42" spans="1:58" s="17" customFormat="1" ht="40.950000000000003" customHeight="1">
      <c r="A42" s="3422">
        <v>11</v>
      </c>
      <c r="B42" s="3422"/>
      <c r="C42" s="198" t="s">
        <v>184</v>
      </c>
      <c r="D42" s="199"/>
      <c r="E42" s="200"/>
      <c r="F42" s="201"/>
      <c r="G42" s="196"/>
      <c r="H42" s="196"/>
      <c r="I42" s="197"/>
      <c r="J42" s="191"/>
      <c r="K42" s="194"/>
      <c r="L42" s="392" t="s">
        <v>647</v>
      </c>
      <c r="M42" s="194" t="s">
        <v>170</v>
      </c>
      <c r="N42" s="191"/>
      <c r="O42" s="191"/>
      <c r="P42" s="191"/>
      <c r="Q42" s="191"/>
      <c r="R42" s="3415" t="s">
        <v>647</v>
      </c>
      <c r="S42" s="3415"/>
      <c r="T42" s="194" t="s">
        <v>171</v>
      </c>
      <c r="U42" s="191"/>
      <c r="V42" s="194"/>
      <c r="W42" s="191"/>
      <c r="X42" s="395"/>
      <c r="Y42" s="194"/>
      <c r="Z42" s="191"/>
      <c r="AA42" s="194"/>
      <c r="AB42" s="194"/>
      <c r="AC42" s="194"/>
      <c r="AD42" s="191"/>
      <c r="AE42" s="393"/>
      <c r="AF42" s="393"/>
      <c r="AG42" s="194"/>
      <c r="AH42" s="191"/>
      <c r="AI42" s="191"/>
      <c r="AJ42" s="191"/>
      <c r="AK42" s="195"/>
      <c r="AL42" s="22"/>
      <c r="AM42" s="22"/>
      <c r="AN42" s="22"/>
      <c r="AU42" s="7"/>
    </row>
    <row r="43" spans="1:58" s="17" customFormat="1" ht="40.950000000000003" customHeight="1">
      <c r="A43" s="3422">
        <v>12</v>
      </c>
      <c r="B43" s="3422"/>
      <c r="C43" s="198" t="s">
        <v>185</v>
      </c>
      <c r="D43" s="199"/>
      <c r="E43" s="200"/>
      <c r="F43" s="201"/>
      <c r="G43" s="196"/>
      <c r="H43" s="196"/>
      <c r="I43" s="197"/>
      <c r="J43" s="193"/>
      <c r="K43" s="194"/>
      <c r="L43" s="392" t="s">
        <v>647</v>
      </c>
      <c r="M43" s="194" t="s">
        <v>170</v>
      </c>
      <c r="N43" s="191"/>
      <c r="O43" s="191"/>
      <c r="P43" s="191"/>
      <c r="Q43" s="191"/>
      <c r="R43" s="3415" t="s">
        <v>647</v>
      </c>
      <c r="S43" s="3415"/>
      <c r="T43" s="194" t="s">
        <v>171</v>
      </c>
      <c r="U43" s="191"/>
      <c r="V43" s="194"/>
      <c r="W43" s="191"/>
      <c r="X43" s="395"/>
      <c r="Y43" s="194"/>
      <c r="Z43" s="194"/>
      <c r="AA43" s="194"/>
      <c r="AB43" s="194"/>
      <c r="AC43" s="194"/>
      <c r="AD43" s="191"/>
      <c r="AE43" s="393"/>
      <c r="AF43" s="391"/>
      <c r="AG43" s="194"/>
      <c r="AH43" s="191"/>
      <c r="AI43" s="191"/>
      <c r="AJ43" s="191"/>
      <c r="AK43" s="195"/>
      <c r="AL43" s="22"/>
      <c r="AM43" s="22"/>
      <c r="AN43" s="22"/>
      <c r="AU43" s="7"/>
    </row>
    <row r="44" spans="1:58" s="17" customFormat="1" ht="40.950000000000003" customHeight="1">
      <c r="A44" s="3434" t="s">
        <v>186</v>
      </c>
      <c r="B44" s="3435"/>
      <c r="C44" s="187" t="s">
        <v>187</v>
      </c>
      <c r="D44" s="189"/>
      <c r="E44" s="190"/>
      <c r="F44" s="182"/>
      <c r="G44" s="191"/>
      <c r="H44" s="191"/>
      <c r="I44" s="192"/>
      <c r="J44" s="191"/>
      <c r="K44" s="194"/>
      <c r="L44" s="392" t="s">
        <v>647</v>
      </c>
      <c r="M44" s="194" t="s">
        <v>176</v>
      </c>
      <c r="N44" s="191"/>
      <c r="O44" s="191"/>
      <c r="P44" s="191"/>
      <c r="Q44" s="191"/>
      <c r="R44" s="3415" t="s">
        <v>647</v>
      </c>
      <c r="S44" s="3415"/>
      <c r="T44" s="194" t="s">
        <v>188</v>
      </c>
      <c r="U44" s="191"/>
      <c r="V44" s="194"/>
      <c r="W44" s="191"/>
      <c r="X44" s="395"/>
      <c r="Y44" s="194"/>
      <c r="Z44" s="194"/>
      <c r="AA44" s="194"/>
      <c r="AB44" s="194"/>
      <c r="AC44" s="194"/>
      <c r="AD44" s="191"/>
      <c r="AE44" s="393"/>
      <c r="AF44" s="391"/>
      <c r="AG44" s="194"/>
      <c r="AH44" s="191"/>
      <c r="AI44" s="191"/>
      <c r="AJ44" s="191"/>
      <c r="AK44" s="195"/>
      <c r="AL44" s="22"/>
      <c r="AM44" s="22"/>
      <c r="AN44" s="22"/>
      <c r="AU44" s="7"/>
    </row>
    <row r="45" spans="1:58" s="17" customFormat="1" ht="40.950000000000003" customHeight="1">
      <c r="A45" s="3434"/>
      <c r="B45" s="3435"/>
      <c r="C45" s="187" t="s">
        <v>714</v>
      </c>
      <c r="D45" s="189"/>
      <c r="E45" s="190"/>
      <c r="F45" s="182"/>
      <c r="G45" s="191"/>
      <c r="H45" s="191"/>
      <c r="I45" s="192"/>
      <c r="J45" s="191"/>
      <c r="K45" s="194"/>
      <c r="L45" s="392" t="s">
        <v>647</v>
      </c>
      <c r="M45" s="194" t="s">
        <v>176</v>
      </c>
      <c r="N45" s="191"/>
      <c r="O45" s="191"/>
      <c r="P45" s="191"/>
      <c r="Q45" s="191"/>
      <c r="R45" s="3415" t="s">
        <v>647</v>
      </c>
      <c r="S45" s="3415"/>
      <c r="T45" s="194" t="s">
        <v>188</v>
      </c>
      <c r="U45" s="191"/>
      <c r="V45" s="194"/>
      <c r="W45" s="191"/>
      <c r="X45" s="395"/>
      <c r="Y45" s="194"/>
      <c r="Z45" s="194"/>
      <c r="AA45" s="194"/>
      <c r="AB45" s="194"/>
      <c r="AC45" s="194"/>
      <c r="AD45" s="191"/>
      <c r="AE45" s="393"/>
      <c r="AF45" s="391"/>
      <c r="AG45" s="194"/>
      <c r="AH45" s="191"/>
      <c r="AI45" s="191"/>
      <c r="AJ45" s="191"/>
      <c r="AK45" s="195"/>
      <c r="AL45" s="22"/>
      <c r="AM45" s="22"/>
      <c r="AN45" s="22"/>
      <c r="AU45" s="7"/>
    </row>
    <row r="46" spans="1:58" s="17" customFormat="1" ht="40.950000000000003" customHeight="1">
      <c r="A46" s="3434"/>
      <c r="B46" s="3435"/>
      <c r="C46" s="188" t="s">
        <v>189</v>
      </c>
      <c r="D46" s="189"/>
      <c r="E46" s="190"/>
      <c r="F46" s="182"/>
      <c r="G46" s="191"/>
      <c r="H46" s="191"/>
      <c r="I46" s="192"/>
      <c r="J46" s="193"/>
      <c r="K46" s="194"/>
      <c r="L46" s="392" t="s">
        <v>647</v>
      </c>
      <c r="M46" s="194" t="s">
        <v>176</v>
      </c>
      <c r="N46" s="191"/>
      <c r="O46" s="191"/>
      <c r="P46" s="191"/>
      <c r="Q46" s="191"/>
      <c r="R46" s="3415" t="s">
        <v>647</v>
      </c>
      <c r="S46" s="3415"/>
      <c r="T46" s="194" t="s">
        <v>188</v>
      </c>
      <c r="U46" s="191"/>
      <c r="V46" s="194"/>
      <c r="W46" s="191"/>
      <c r="X46" s="394" t="s">
        <v>647</v>
      </c>
      <c r="Y46" s="194" t="s">
        <v>654</v>
      </c>
      <c r="Z46" s="194"/>
      <c r="AA46" s="194"/>
      <c r="AB46" s="194"/>
      <c r="AC46" s="194"/>
      <c r="AD46" s="191"/>
      <c r="AE46" s="393"/>
      <c r="AF46" s="391"/>
      <c r="AG46" s="194"/>
      <c r="AH46" s="191"/>
      <c r="AI46" s="191"/>
      <c r="AJ46" s="191"/>
      <c r="AK46" s="195"/>
      <c r="AL46" s="22"/>
      <c r="AM46" s="22"/>
      <c r="AN46" s="22"/>
      <c r="AU46" s="7"/>
    </row>
    <row r="47" spans="1:58" s="17" customFormat="1" ht="40.950000000000003" customHeight="1">
      <c r="A47" s="3422">
        <v>13</v>
      </c>
      <c r="B47" s="3422"/>
      <c r="C47" s="188" t="s">
        <v>190</v>
      </c>
      <c r="D47" s="189"/>
      <c r="E47" s="190"/>
      <c r="F47" s="182"/>
      <c r="G47" s="191"/>
      <c r="H47" s="191"/>
      <c r="I47" s="192"/>
      <c r="J47" s="191"/>
      <c r="K47" s="194"/>
      <c r="L47" s="392" t="s">
        <v>647</v>
      </c>
      <c r="M47" s="194" t="s">
        <v>191</v>
      </c>
      <c r="N47" s="191"/>
      <c r="O47" s="191"/>
      <c r="P47" s="191"/>
      <c r="Q47" s="191"/>
      <c r="R47" s="3415" t="s">
        <v>647</v>
      </c>
      <c r="S47" s="3415"/>
      <c r="T47" s="194" t="s">
        <v>192</v>
      </c>
      <c r="U47" s="191"/>
      <c r="V47" s="194"/>
      <c r="W47" s="191"/>
      <c r="X47" s="394" t="s">
        <v>647</v>
      </c>
      <c r="Y47" s="194" t="s">
        <v>193</v>
      </c>
      <c r="Z47" s="194"/>
      <c r="AA47" s="194"/>
      <c r="AB47" s="194"/>
      <c r="AC47" s="194"/>
      <c r="AD47" s="191"/>
      <c r="AE47" s="3415" t="s">
        <v>647</v>
      </c>
      <c r="AF47" s="3415"/>
      <c r="AG47" s="194" t="s">
        <v>194</v>
      </c>
      <c r="AH47" s="191"/>
      <c r="AI47" s="191"/>
      <c r="AJ47" s="191"/>
      <c r="AK47" s="195"/>
      <c r="AL47" s="22"/>
      <c r="AM47" s="22"/>
      <c r="AU47" s="7"/>
    </row>
    <row r="48" spans="1:58" s="17" customFormat="1" ht="40.950000000000003" customHeight="1">
      <c r="A48" s="3422">
        <v>14</v>
      </c>
      <c r="B48" s="3422"/>
      <c r="C48" s="202" t="s">
        <v>195</v>
      </c>
      <c r="D48" s="184"/>
      <c r="E48" s="184"/>
      <c r="F48" s="184"/>
      <c r="G48" s="184"/>
      <c r="H48" s="203"/>
      <c r="I48" s="204"/>
      <c r="J48" s="206"/>
      <c r="K48" s="203"/>
      <c r="L48" s="392" t="s">
        <v>647</v>
      </c>
      <c r="M48" s="218" t="s">
        <v>191</v>
      </c>
      <c r="N48" s="203"/>
      <c r="O48" s="203"/>
      <c r="P48" s="203"/>
      <c r="Q48" s="218"/>
      <c r="R48" s="3416" t="s">
        <v>647</v>
      </c>
      <c r="S48" s="3416"/>
      <c r="T48" s="218" t="s">
        <v>192</v>
      </c>
      <c r="U48" s="218"/>
      <c r="V48" s="203"/>
      <c r="W48" s="218"/>
      <c r="X48" s="396" t="s">
        <v>647</v>
      </c>
      <c r="Y48" s="169" t="s">
        <v>193</v>
      </c>
      <c r="Z48" s="169"/>
      <c r="AA48" s="203"/>
      <c r="AB48" s="218"/>
      <c r="AC48" s="218"/>
      <c r="AD48" s="203"/>
      <c r="AE48" s="3416" t="s">
        <v>647</v>
      </c>
      <c r="AF48" s="3416"/>
      <c r="AG48" s="3426" t="s">
        <v>196</v>
      </c>
      <c r="AH48" s="3426"/>
      <c r="AI48" s="3426"/>
      <c r="AJ48" s="3426"/>
      <c r="AK48" s="3427"/>
      <c r="AL48" s="22"/>
      <c r="AM48" s="22"/>
      <c r="AN48" s="22"/>
      <c r="AU48" s="7"/>
    </row>
    <row r="49" spans="1:54" s="17" customFormat="1" ht="41.4" customHeight="1">
      <c r="A49" s="23"/>
      <c r="B49" s="23"/>
      <c r="C49" s="608" t="s">
        <v>653</v>
      </c>
      <c r="D49" s="388"/>
      <c r="E49" s="388"/>
      <c r="F49" s="388"/>
      <c r="G49" s="388"/>
      <c r="H49" s="388"/>
      <c r="I49" s="388"/>
      <c r="J49" s="388"/>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387"/>
      <c r="AL49" s="22"/>
      <c r="AM49" s="22"/>
      <c r="AN49" s="22"/>
      <c r="AU49" s="7"/>
    </row>
    <row r="50" spans="1:54" s="17" customFormat="1" ht="36.6" customHeight="1">
      <c r="B50" s="7"/>
      <c r="C50" s="3366"/>
      <c r="D50" s="3367"/>
      <c r="E50" s="189" t="s">
        <v>651</v>
      </c>
      <c r="F50" s="3367"/>
      <c r="G50" s="3367"/>
      <c r="H50" s="390" t="s">
        <v>652</v>
      </c>
      <c r="I50" s="389"/>
      <c r="J50" s="383"/>
      <c r="K50" s="383"/>
      <c r="L50" s="383"/>
      <c r="M50" s="383"/>
      <c r="N50" s="383"/>
      <c r="O50" s="383"/>
      <c r="P50" s="383"/>
      <c r="Q50" s="383"/>
      <c r="R50" s="383"/>
      <c r="S50" s="383"/>
      <c r="T50" s="383"/>
      <c r="U50" s="383"/>
      <c r="V50" s="383"/>
      <c r="W50" s="383"/>
      <c r="X50" s="184"/>
      <c r="Y50" s="184"/>
      <c r="Z50" s="184"/>
      <c r="AA50" s="184"/>
      <c r="AB50" s="184"/>
      <c r="AC50" s="185"/>
      <c r="AD50" s="384"/>
      <c r="AE50" s="384"/>
      <c r="AF50" s="384"/>
      <c r="AG50" s="384"/>
      <c r="AH50" s="384"/>
      <c r="AI50" s="384"/>
      <c r="AJ50" s="384"/>
      <c r="AK50" s="385"/>
      <c r="AL50" s="22"/>
      <c r="AM50" s="22"/>
      <c r="AN50" s="22"/>
      <c r="AU50" s="7"/>
    </row>
    <row r="51" spans="1:54" s="17" customFormat="1" ht="36.6" customHeight="1">
      <c r="B51" s="7"/>
      <c r="C51" s="3366"/>
      <c r="D51" s="3367"/>
      <c r="E51" s="189" t="s">
        <v>651</v>
      </c>
      <c r="F51" s="3367"/>
      <c r="G51" s="3367"/>
      <c r="H51" s="390" t="s">
        <v>652</v>
      </c>
      <c r="I51" s="389"/>
      <c r="J51" s="383"/>
      <c r="K51" s="383"/>
      <c r="L51" s="383"/>
      <c r="M51" s="383"/>
      <c r="N51" s="383"/>
      <c r="O51" s="383"/>
      <c r="P51" s="383"/>
      <c r="Q51" s="383"/>
      <c r="R51" s="383"/>
      <c r="S51" s="383"/>
      <c r="T51" s="383"/>
      <c r="U51" s="383"/>
      <c r="V51" s="383"/>
      <c r="W51" s="383"/>
      <c r="X51" s="185"/>
      <c r="Y51" s="185"/>
      <c r="Z51" s="185"/>
      <c r="AA51" s="185"/>
      <c r="AB51" s="185"/>
      <c r="AC51" s="185"/>
      <c r="AD51" s="384"/>
      <c r="AE51" s="384"/>
      <c r="AF51" s="384"/>
      <c r="AG51" s="384"/>
      <c r="AH51" s="384"/>
      <c r="AI51" s="384"/>
      <c r="AJ51" s="384"/>
      <c r="AK51" s="385"/>
      <c r="AL51" s="22"/>
      <c r="AM51" s="22"/>
      <c r="AN51" s="22"/>
      <c r="AU51" s="7"/>
    </row>
    <row r="52" spans="1:54" s="17" customFormat="1" ht="36.6" customHeight="1">
      <c r="B52" s="7"/>
      <c r="C52" s="3366"/>
      <c r="D52" s="3367"/>
      <c r="E52" s="189" t="s">
        <v>651</v>
      </c>
      <c r="F52" s="3367"/>
      <c r="G52" s="3367"/>
      <c r="H52" s="390" t="s">
        <v>652</v>
      </c>
      <c r="I52" s="389"/>
      <c r="J52" s="383"/>
      <c r="K52" s="383"/>
      <c r="L52" s="383"/>
      <c r="M52" s="383"/>
      <c r="N52" s="383"/>
      <c r="O52" s="383"/>
      <c r="P52" s="383"/>
      <c r="Q52" s="383"/>
      <c r="R52" s="383"/>
      <c r="S52" s="383"/>
      <c r="T52" s="383"/>
      <c r="U52" s="383"/>
      <c r="V52" s="383"/>
      <c r="W52" s="383"/>
      <c r="X52" s="185"/>
      <c r="Y52" s="185"/>
      <c r="Z52" s="185"/>
      <c r="AA52" s="185"/>
      <c r="AB52" s="185"/>
      <c r="AC52" s="185"/>
      <c r="AD52" s="384"/>
      <c r="AE52" s="384"/>
      <c r="AF52" s="384"/>
      <c r="AG52" s="384"/>
      <c r="AH52" s="384"/>
      <c r="AI52" s="384"/>
      <c r="AJ52" s="384"/>
      <c r="AK52" s="385"/>
      <c r="AL52" s="22"/>
      <c r="AM52" s="22"/>
      <c r="AN52" s="22"/>
      <c r="AU52" s="7"/>
    </row>
    <row r="53" spans="1:54" s="17" customFormat="1" ht="36.6" customHeight="1">
      <c r="B53" s="7"/>
      <c r="C53" s="3366"/>
      <c r="D53" s="3367"/>
      <c r="E53" s="189" t="s">
        <v>651</v>
      </c>
      <c r="F53" s="3367"/>
      <c r="G53" s="3367"/>
      <c r="H53" s="390" t="s">
        <v>652</v>
      </c>
      <c r="I53" s="389"/>
      <c r="J53" s="383"/>
      <c r="K53" s="383"/>
      <c r="L53" s="383"/>
      <c r="M53" s="383"/>
      <c r="N53" s="383"/>
      <c r="O53" s="383"/>
      <c r="P53" s="383"/>
      <c r="Q53" s="383"/>
      <c r="R53" s="383"/>
      <c r="S53" s="383"/>
      <c r="T53" s="383"/>
      <c r="U53" s="383"/>
      <c r="V53" s="383"/>
      <c r="W53" s="383"/>
      <c r="X53" s="185"/>
      <c r="Y53" s="185"/>
      <c r="Z53" s="185"/>
      <c r="AA53" s="185"/>
      <c r="AB53" s="185"/>
      <c r="AC53" s="185"/>
      <c r="AD53" s="384"/>
      <c r="AE53" s="384"/>
      <c r="AF53" s="384"/>
      <c r="AG53" s="384"/>
      <c r="AH53" s="384"/>
      <c r="AI53" s="384"/>
      <c r="AJ53" s="384"/>
      <c r="AK53" s="385"/>
      <c r="AL53" s="22"/>
      <c r="AM53" s="22"/>
      <c r="AN53" s="22"/>
      <c r="AU53" s="7"/>
    </row>
    <row r="54" spans="1:54" s="17" customFormat="1" ht="36.6" customHeight="1">
      <c r="B54" s="7"/>
      <c r="C54" s="3366"/>
      <c r="D54" s="3367"/>
      <c r="E54" s="189" t="s">
        <v>651</v>
      </c>
      <c r="F54" s="3367"/>
      <c r="G54" s="3367"/>
      <c r="H54" s="390" t="s">
        <v>652</v>
      </c>
      <c r="I54" s="389"/>
      <c r="J54" s="223"/>
      <c r="K54" s="223"/>
      <c r="L54" s="223"/>
      <c r="M54" s="223"/>
      <c r="N54" s="223"/>
      <c r="O54" s="223"/>
      <c r="P54" s="223"/>
      <c r="Q54" s="223"/>
      <c r="R54" s="223"/>
      <c r="S54" s="223"/>
      <c r="T54" s="223"/>
      <c r="U54" s="223"/>
      <c r="V54" s="223"/>
      <c r="W54" s="223"/>
      <c r="X54" s="182"/>
      <c r="Y54" s="182"/>
      <c r="Z54" s="182"/>
      <c r="AA54" s="182"/>
      <c r="AB54" s="182"/>
      <c r="AC54" s="182"/>
      <c r="AD54" s="386"/>
      <c r="AE54" s="386"/>
      <c r="AF54" s="386"/>
      <c r="AG54" s="386"/>
      <c r="AH54" s="386"/>
      <c r="AI54" s="386"/>
      <c r="AJ54" s="386"/>
      <c r="AK54" s="387"/>
      <c r="AL54" s="22"/>
      <c r="AM54" s="22"/>
      <c r="AN54" s="22"/>
      <c r="AU54" s="7"/>
    </row>
    <row r="55" spans="1:54" s="17" customFormat="1" ht="36.6" customHeight="1">
      <c r="B55" s="7"/>
      <c r="C55" s="3366"/>
      <c r="D55" s="3367"/>
      <c r="E55" s="189" t="s">
        <v>651</v>
      </c>
      <c r="F55" s="3367"/>
      <c r="G55" s="3367"/>
      <c r="H55" s="390" t="s">
        <v>652</v>
      </c>
      <c r="I55" s="389"/>
      <c r="J55" s="223"/>
      <c r="K55" s="223"/>
      <c r="L55" s="223"/>
      <c r="M55" s="223"/>
      <c r="N55" s="223"/>
      <c r="O55" s="223"/>
      <c r="P55" s="223"/>
      <c r="Q55" s="223"/>
      <c r="R55" s="223"/>
      <c r="S55" s="223"/>
      <c r="T55" s="223"/>
      <c r="U55" s="223"/>
      <c r="V55" s="223"/>
      <c r="W55" s="223"/>
      <c r="X55" s="182"/>
      <c r="Y55" s="182"/>
      <c r="Z55" s="182"/>
      <c r="AA55" s="182"/>
      <c r="AB55" s="182"/>
      <c r="AC55" s="182"/>
      <c r="AD55" s="386"/>
      <c r="AE55" s="386"/>
      <c r="AF55" s="386"/>
      <c r="AG55" s="386"/>
      <c r="AH55" s="386"/>
      <c r="AI55" s="386"/>
      <c r="AJ55" s="386"/>
      <c r="AK55" s="387"/>
      <c r="AL55" s="22"/>
      <c r="AM55" s="22"/>
      <c r="AN55" s="22"/>
      <c r="AU55" s="7"/>
    </row>
    <row r="56" spans="1:54" s="17" customFormat="1" ht="36.6" customHeight="1">
      <c r="B56" s="7"/>
      <c r="C56" s="3366"/>
      <c r="D56" s="3367"/>
      <c r="E56" s="189" t="s">
        <v>651</v>
      </c>
      <c r="F56" s="3367"/>
      <c r="G56" s="3367"/>
      <c r="H56" s="390" t="s">
        <v>652</v>
      </c>
      <c r="I56" s="389"/>
      <c r="J56" s="223"/>
      <c r="K56" s="223"/>
      <c r="L56" s="223"/>
      <c r="M56" s="223"/>
      <c r="N56" s="223"/>
      <c r="O56" s="223"/>
      <c r="P56" s="223"/>
      <c r="Q56" s="223"/>
      <c r="R56" s="223"/>
      <c r="S56" s="223"/>
      <c r="T56" s="223"/>
      <c r="U56" s="223"/>
      <c r="V56" s="223"/>
      <c r="W56" s="223"/>
      <c r="X56" s="182"/>
      <c r="Y56" s="182"/>
      <c r="Z56" s="182"/>
      <c r="AA56" s="182"/>
      <c r="AB56" s="182"/>
      <c r="AC56" s="182"/>
      <c r="AD56" s="386"/>
      <c r="AE56" s="386"/>
      <c r="AF56" s="386"/>
      <c r="AG56" s="386"/>
      <c r="AH56" s="386"/>
      <c r="AI56" s="386"/>
      <c r="AJ56" s="386"/>
      <c r="AK56" s="387"/>
      <c r="AL56" s="22"/>
      <c r="AM56" s="22"/>
      <c r="AN56" s="22"/>
      <c r="AU56" s="7"/>
    </row>
    <row r="57" spans="1:54" s="17" customFormat="1" ht="36.6" customHeight="1">
      <c r="B57" s="7"/>
      <c r="C57" s="3366"/>
      <c r="D57" s="3367"/>
      <c r="E57" s="189" t="s">
        <v>651</v>
      </c>
      <c r="F57" s="3367"/>
      <c r="G57" s="3367"/>
      <c r="H57" s="390" t="s">
        <v>652</v>
      </c>
      <c r="I57" s="389"/>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204"/>
      <c r="AN57" s="6"/>
      <c r="AO57" s="6"/>
      <c r="AP57" s="6"/>
      <c r="AQ57" s="6"/>
      <c r="AR57" s="6"/>
      <c r="AS57" s="6"/>
      <c r="AT57" s="6"/>
      <c r="AU57" s="6"/>
    </row>
    <row r="58" spans="1:54" ht="10.199999999999999" customHeight="1">
      <c r="A58" s="83"/>
      <c r="B58" s="83"/>
      <c r="C58" s="83"/>
      <c r="D58" s="83"/>
      <c r="E58" s="83"/>
      <c r="F58" s="83"/>
      <c r="G58" s="83"/>
      <c r="H58" s="83"/>
      <c r="I58" s="83"/>
      <c r="J58" s="83"/>
      <c r="K58" s="83"/>
      <c r="AX58" s="6"/>
      <c r="AY58" s="6"/>
      <c r="AZ58" s="6"/>
      <c r="BA58" s="6"/>
      <c r="BB58" s="6"/>
    </row>
    <row r="59" spans="1:54" ht="10.199999999999999" customHeight="1">
      <c r="A59" s="179"/>
      <c r="B59" s="180"/>
      <c r="C59" s="180"/>
      <c r="D59" s="180"/>
      <c r="E59" s="180"/>
      <c r="F59" s="180"/>
      <c r="G59" s="180"/>
      <c r="H59" s="180"/>
      <c r="I59" s="180"/>
      <c r="J59" s="180"/>
      <c r="K59" s="180"/>
      <c r="L59" s="18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84"/>
      <c r="AX59" s="6"/>
      <c r="AY59" s="6"/>
      <c r="AZ59" s="6"/>
      <c r="BA59" s="6"/>
      <c r="BB59" s="6"/>
    </row>
    <row r="60" spans="1:54" ht="25.95" customHeight="1">
      <c r="A60" s="20"/>
      <c r="Q60" s="165" t="s">
        <v>310</v>
      </c>
      <c r="Y60" s="165" t="s">
        <v>153</v>
      </c>
      <c r="AA60" s="165"/>
      <c r="AB60" s="165"/>
      <c r="AC60" s="165"/>
      <c r="AD60" s="165"/>
      <c r="AE60" s="165"/>
      <c r="AF60" s="165"/>
      <c r="AG60" s="165"/>
      <c r="AI60" s="3369"/>
      <c r="AJ60" s="3369"/>
      <c r="AK60" s="3369"/>
      <c r="AL60" s="165" t="s">
        <v>317</v>
      </c>
      <c r="AM60" s="19"/>
      <c r="AX60" s="6"/>
      <c r="AY60" s="6"/>
      <c r="AZ60" s="6"/>
      <c r="BA60" s="6"/>
      <c r="BB60" s="6"/>
    </row>
    <row r="61" spans="1:54" ht="25.95" customHeight="1">
      <c r="A61" s="20"/>
      <c r="Y61" s="3419" t="s">
        <v>1</v>
      </c>
      <c r="Z61" s="3419"/>
      <c r="AA61" s="3419"/>
      <c r="AB61" s="3410"/>
      <c r="AC61" s="3410"/>
      <c r="AD61" s="169" t="s">
        <v>2</v>
      </c>
      <c r="AE61" s="169"/>
      <c r="AH61" s="3369"/>
      <c r="AI61" s="3369"/>
      <c r="AJ61" s="169" t="s">
        <v>92</v>
      </c>
      <c r="AK61" s="165"/>
      <c r="AL61" s="165" t="s">
        <v>316</v>
      </c>
      <c r="AM61" s="19"/>
      <c r="AX61" s="6"/>
      <c r="AY61" s="6"/>
      <c r="AZ61" s="6"/>
      <c r="BA61" s="6"/>
      <c r="BB61" s="6"/>
    </row>
    <row r="62" spans="1:54" ht="18" customHeight="1">
      <c r="A62" s="20"/>
      <c r="L62" s="3370" t="s">
        <v>311</v>
      </c>
      <c r="M62" s="3370"/>
      <c r="N62" s="3370"/>
      <c r="O62" s="3370"/>
      <c r="P62" s="3370"/>
      <c r="Q62" s="3370"/>
      <c r="R62" s="3370"/>
      <c r="S62" s="3370"/>
      <c r="T62" s="3370"/>
      <c r="U62" s="3370"/>
      <c r="V62" s="3370"/>
      <c r="W62" s="3370"/>
      <c r="X62" s="3370"/>
      <c r="Y62" s="3370"/>
      <c r="AA62" s="30"/>
      <c r="AB62" s="30"/>
      <c r="AC62" s="7"/>
      <c r="AD62" s="30"/>
      <c r="AE62" s="30"/>
      <c r="AG62" s="165"/>
      <c r="AH62" s="165"/>
      <c r="AM62" s="19"/>
      <c r="AX62" s="6"/>
      <c r="AY62" s="6"/>
      <c r="AZ62" s="6"/>
      <c r="BA62" s="6"/>
      <c r="BB62" s="6"/>
    </row>
    <row r="63" spans="1:54" ht="30.6" customHeight="1">
      <c r="A63" s="20"/>
      <c r="L63" s="3370"/>
      <c r="M63" s="3370"/>
      <c r="N63" s="3370"/>
      <c r="O63" s="3370"/>
      <c r="P63" s="3370"/>
      <c r="Q63" s="3370"/>
      <c r="R63" s="3370"/>
      <c r="S63" s="3370"/>
      <c r="T63" s="3370"/>
      <c r="U63" s="3370"/>
      <c r="V63" s="3370"/>
      <c r="W63" s="3370"/>
      <c r="X63" s="3370"/>
      <c r="Y63" s="3370"/>
      <c r="AM63" s="19"/>
      <c r="AX63" s="6"/>
      <c r="AY63" s="6"/>
      <c r="AZ63" s="6"/>
      <c r="BA63" s="6"/>
      <c r="BB63" s="6"/>
    </row>
    <row r="64" spans="1:54" s="135" customFormat="1" ht="24.6" customHeight="1">
      <c r="A64" s="162"/>
      <c r="C64" s="3420">
        <f>①利用!S8</f>
        <v>0</v>
      </c>
      <c r="D64" s="3420"/>
      <c r="E64" s="3420"/>
      <c r="F64" s="3420"/>
      <c r="G64" s="3420"/>
      <c r="H64" s="3420"/>
      <c r="I64" s="3420"/>
      <c r="J64" s="3420"/>
      <c r="K64" s="3420"/>
      <c r="L64" s="3420"/>
      <c r="M64" s="3420"/>
      <c r="N64" s="3420"/>
      <c r="O64" s="3420"/>
      <c r="P64" s="3420"/>
      <c r="Q64" s="3420"/>
      <c r="R64" s="3420"/>
      <c r="S64" s="3420"/>
      <c r="T64" s="3420"/>
      <c r="U64" s="3420"/>
      <c r="V64" s="3420"/>
      <c r="W64" s="3420"/>
      <c r="X64" s="3420"/>
      <c r="Y64" s="3420"/>
      <c r="Z64" s="3420"/>
      <c r="AA64" s="3420"/>
      <c r="AB64" s="3420"/>
      <c r="AM64" s="163"/>
      <c r="AN64" s="6"/>
      <c r="AO64" s="6"/>
      <c r="AP64" s="6"/>
      <c r="AQ64" s="6"/>
      <c r="AR64" s="6"/>
      <c r="AS64" s="6"/>
      <c r="AT64" s="6"/>
      <c r="AU64" s="6"/>
    </row>
    <row r="65" spans="1:60" s="135" customFormat="1" ht="24.6" customHeight="1">
      <c r="A65" s="162"/>
      <c r="D65" s="3410" t="s">
        <v>156</v>
      </c>
      <c r="E65" s="3410"/>
      <c r="F65" s="3410"/>
      <c r="H65" s="3411">
        <f>①利用!S12</f>
        <v>0</v>
      </c>
      <c r="I65" s="3411"/>
      <c r="J65" s="3411"/>
      <c r="K65" s="3411"/>
      <c r="L65" s="3411"/>
      <c r="M65" s="3411"/>
      <c r="N65" s="3411"/>
      <c r="O65" s="3411"/>
      <c r="P65" s="3411"/>
      <c r="Q65" s="3411"/>
      <c r="R65" s="3411"/>
      <c r="S65" s="3411"/>
      <c r="T65" s="3411"/>
      <c r="U65" s="3411"/>
      <c r="V65" s="3411"/>
      <c r="W65" s="3411"/>
      <c r="X65" s="3411"/>
      <c r="Y65" s="3411"/>
      <c r="Z65" s="3411"/>
      <c r="AA65" s="3411"/>
      <c r="AB65" s="3411"/>
      <c r="AC65" s="3411"/>
      <c r="AD65" s="3411"/>
      <c r="AE65" s="3411"/>
      <c r="AF65" s="165"/>
      <c r="AG65" s="165"/>
      <c r="AH65" s="165"/>
      <c r="AI65" s="165"/>
      <c r="AJ65" s="165"/>
      <c r="AK65" s="165"/>
      <c r="AL65" s="165"/>
      <c r="AM65" s="167"/>
      <c r="AN65" s="6"/>
      <c r="AO65" s="6"/>
      <c r="AP65" s="6"/>
      <c r="AQ65" s="6"/>
      <c r="AR65" s="6"/>
      <c r="AS65" s="6"/>
      <c r="AT65" s="6"/>
      <c r="AU65" s="6"/>
    </row>
    <row r="66" spans="1:60" s="135" customFormat="1" ht="23.7" customHeight="1">
      <c r="A66" s="162"/>
      <c r="B66" s="165"/>
      <c r="F66" s="165"/>
      <c r="G66" s="165"/>
      <c r="H66" s="165"/>
      <c r="I66" s="165"/>
      <c r="J66" s="165"/>
      <c r="K66" s="165"/>
      <c r="L66" s="165"/>
      <c r="O66" s="165" t="s">
        <v>157</v>
      </c>
      <c r="P66" s="165"/>
      <c r="S66" s="165"/>
      <c r="T66" s="165"/>
      <c r="U66" s="165"/>
      <c r="V66" s="165"/>
      <c r="W66" s="165"/>
      <c r="X66" s="165"/>
      <c r="Y66" s="165"/>
      <c r="Z66" s="165"/>
      <c r="AA66" s="165"/>
      <c r="AB66" s="165"/>
      <c r="AC66" s="165"/>
      <c r="AD66" s="168"/>
      <c r="AE66" s="168"/>
      <c r="AF66" s="165"/>
      <c r="AG66" s="165"/>
      <c r="AH66" s="165"/>
      <c r="AI66" s="165"/>
      <c r="AJ66" s="165"/>
      <c r="AK66" s="165"/>
      <c r="AL66" s="165"/>
      <c r="AM66" s="167"/>
      <c r="AN66" s="6"/>
      <c r="AO66" s="6"/>
      <c r="AP66" s="6"/>
      <c r="AQ66" s="6"/>
      <c r="AR66" s="6"/>
      <c r="AS66" s="6"/>
      <c r="AT66" s="6"/>
      <c r="AU66" s="6"/>
    </row>
    <row r="67" spans="1:60" s="135" customFormat="1" ht="23.7" customHeight="1">
      <c r="A67" s="162"/>
      <c r="B67" s="165"/>
      <c r="C67" s="165"/>
      <c r="D67" s="165"/>
      <c r="E67" s="165"/>
      <c r="F67" s="165"/>
      <c r="G67" s="165"/>
      <c r="H67" s="165"/>
      <c r="I67" s="165"/>
      <c r="J67" s="165"/>
      <c r="K67" s="173"/>
      <c r="L67" s="173"/>
      <c r="O67" s="165" t="s">
        <v>158</v>
      </c>
      <c r="P67" s="165"/>
      <c r="V67" s="165" t="s">
        <v>159</v>
      </c>
      <c r="X67" s="165"/>
      <c r="Y67" s="165"/>
      <c r="Z67" s="165"/>
      <c r="AA67" s="165"/>
      <c r="AB67" s="165"/>
      <c r="AC67" s="165"/>
      <c r="AD67" s="165"/>
      <c r="AE67" s="165"/>
      <c r="AF67" s="169"/>
      <c r="AG67" s="169"/>
      <c r="AH67" s="169"/>
      <c r="AI67" s="169"/>
      <c r="AJ67" s="169"/>
      <c r="AK67" s="165"/>
      <c r="AL67" s="165"/>
      <c r="AM67" s="167"/>
      <c r="AN67" s="6"/>
      <c r="AO67" s="6"/>
      <c r="AP67" s="6"/>
      <c r="AQ67" s="6"/>
      <c r="AR67" s="6"/>
      <c r="AS67" s="6"/>
      <c r="AT67" s="6"/>
      <c r="AU67" s="6"/>
    </row>
    <row r="68" spans="1:60" s="135" customFormat="1" ht="44.25" customHeight="1">
      <c r="A68" s="162"/>
      <c r="B68" s="165"/>
      <c r="C68" s="165"/>
      <c r="D68" s="165"/>
      <c r="E68" s="165"/>
      <c r="F68" s="165"/>
      <c r="G68" s="165"/>
      <c r="H68" s="165"/>
      <c r="I68" s="165"/>
      <c r="J68" s="165"/>
      <c r="K68" s="173"/>
      <c r="L68" s="173"/>
      <c r="M68" s="173"/>
      <c r="N68" s="173"/>
      <c r="O68" s="173"/>
      <c r="P68" s="173"/>
      <c r="Q68" s="169"/>
      <c r="R68" s="169"/>
      <c r="V68" s="165" t="s">
        <v>160</v>
      </c>
      <c r="X68" s="165"/>
      <c r="Y68" s="165"/>
      <c r="Z68" s="168"/>
      <c r="AA68" s="165"/>
      <c r="AB68" s="165"/>
      <c r="AC68" s="165"/>
      <c r="AD68" s="168"/>
      <c r="AE68" s="168"/>
      <c r="AF68" s="169"/>
      <c r="AG68" s="169"/>
      <c r="AH68" s="169"/>
      <c r="AI68" s="169"/>
      <c r="AJ68" s="169"/>
      <c r="AK68" s="165"/>
      <c r="AL68" s="165"/>
      <c r="AM68" s="167"/>
      <c r="AN68" s="6"/>
      <c r="AO68" s="6"/>
      <c r="AP68" s="6"/>
      <c r="AQ68" s="6"/>
      <c r="AR68" s="6"/>
      <c r="AS68" s="6"/>
      <c r="AT68" s="6"/>
      <c r="AU68" s="6"/>
    </row>
    <row r="69" spans="1:60" s="135" customFormat="1" ht="25.2" customHeight="1">
      <c r="A69" s="162"/>
      <c r="B69" s="165"/>
      <c r="C69" s="165"/>
      <c r="D69" s="165"/>
      <c r="E69" s="165"/>
      <c r="F69" s="165"/>
      <c r="G69" s="165"/>
      <c r="H69" s="165"/>
      <c r="I69" s="165"/>
      <c r="J69" s="165"/>
      <c r="K69" s="173"/>
      <c r="L69" s="173"/>
      <c r="M69" s="173"/>
      <c r="N69" s="173"/>
      <c r="O69" s="173"/>
      <c r="P69" s="173"/>
      <c r="Q69" s="169"/>
      <c r="R69" s="169"/>
      <c r="S69" s="165"/>
      <c r="T69" s="165"/>
      <c r="U69" s="165"/>
      <c r="V69" s="165"/>
      <c r="W69" s="165"/>
      <c r="X69" s="165"/>
      <c r="Y69" s="165"/>
      <c r="Z69" s="165"/>
      <c r="AA69" s="165"/>
      <c r="AB69" s="165"/>
      <c r="AC69" s="165"/>
      <c r="AD69" s="165"/>
      <c r="AE69" s="165"/>
      <c r="AF69" s="169"/>
      <c r="AG69" s="169"/>
      <c r="AH69" s="169"/>
      <c r="AI69" s="169"/>
      <c r="AJ69" s="169"/>
      <c r="AK69" s="165"/>
      <c r="AL69" s="165"/>
      <c r="AM69" s="167"/>
      <c r="AN69" s="6"/>
      <c r="AO69" s="6"/>
      <c r="AP69" s="6"/>
      <c r="AQ69" s="6"/>
      <c r="AR69" s="6"/>
      <c r="AS69" s="6"/>
      <c r="AT69" s="6"/>
      <c r="AU69" s="6"/>
    </row>
    <row r="70" spans="1:60" s="135" customFormat="1" ht="40.200000000000003" customHeight="1">
      <c r="A70" s="162"/>
      <c r="B70" s="165"/>
      <c r="C70" s="165"/>
      <c r="D70" s="165"/>
      <c r="E70" s="165" t="s">
        <v>268</v>
      </c>
      <c r="F70" s="165"/>
      <c r="G70" s="165"/>
      <c r="H70" s="165"/>
      <c r="I70" s="165"/>
      <c r="J70" s="165"/>
      <c r="K70" s="165"/>
      <c r="L70" s="165"/>
      <c r="M70" s="165"/>
      <c r="N70" s="165"/>
      <c r="O70" s="165"/>
      <c r="P70" s="165"/>
      <c r="Q70" s="165"/>
      <c r="R70" s="165"/>
      <c r="S70" s="165"/>
      <c r="T70" s="165"/>
      <c r="U70" s="165"/>
      <c r="V70" s="165"/>
      <c r="W70" s="165"/>
      <c r="X70" s="165"/>
      <c r="Y70" s="165"/>
      <c r="Z70" s="165"/>
      <c r="AA70" s="165"/>
      <c r="AB70" s="165"/>
      <c r="AC70" s="165"/>
      <c r="AD70" s="165"/>
      <c r="AE70" s="165"/>
      <c r="AF70" s="165"/>
      <c r="AG70" s="165"/>
      <c r="AH70" s="165"/>
      <c r="AI70" s="165"/>
      <c r="AJ70" s="165"/>
      <c r="AK70" s="165"/>
      <c r="AL70" s="165"/>
      <c r="AM70" s="167"/>
      <c r="AN70" s="6"/>
      <c r="AO70" s="6"/>
      <c r="AP70" s="6"/>
      <c r="AQ70" s="6"/>
      <c r="AR70" s="6"/>
      <c r="AS70" s="6"/>
      <c r="AT70" s="6"/>
      <c r="AU70" s="6"/>
    </row>
    <row r="71" spans="1:60" s="135" customFormat="1" ht="27.6" customHeight="1">
      <c r="A71" s="162"/>
      <c r="B71" s="165"/>
      <c r="C71" s="165"/>
      <c r="D71" s="165"/>
      <c r="E71" s="165"/>
      <c r="F71" s="165"/>
      <c r="G71" s="165"/>
      <c r="H71" s="165"/>
      <c r="I71" s="165"/>
      <c r="J71" s="165"/>
      <c r="K71" s="173"/>
      <c r="L71" s="173"/>
      <c r="M71" s="173"/>
      <c r="N71" s="173"/>
      <c r="O71" s="173"/>
      <c r="P71" s="173"/>
      <c r="Q71" s="169"/>
      <c r="R71" s="165" t="s">
        <v>10</v>
      </c>
      <c r="S71" s="169"/>
      <c r="T71" s="169"/>
      <c r="U71" s="169"/>
      <c r="V71" s="169"/>
      <c r="W71" s="169"/>
      <c r="X71" s="169"/>
      <c r="Y71" s="169"/>
      <c r="Z71" s="169"/>
      <c r="AA71" s="169"/>
      <c r="AB71" s="169"/>
      <c r="AC71" s="169"/>
      <c r="AD71" s="169"/>
      <c r="AE71" s="169"/>
      <c r="AF71" s="169"/>
      <c r="AG71" s="169"/>
      <c r="AH71" s="169"/>
      <c r="AI71" s="169"/>
      <c r="AJ71" s="169"/>
      <c r="AK71" s="165"/>
      <c r="AL71" s="165"/>
      <c r="AM71" s="167"/>
      <c r="AN71" s="6"/>
      <c r="AO71" s="6"/>
      <c r="AP71" s="6"/>
      <c r="AQ71" s="6"/>
      <c r="AR71" s="6"/>
      <c r="AS71" s="6"/>
      <c r="AT71" s="6"/>
      <c r="AU71" s="6"/>
    </row>
    <row r="72" spans="1:60" s="135" customFormat="1" ht="48.75" customHeight="1">
      <c r="A72" s="162"/>
      <c r="B72" s="168">
        <v>1</v>
      </c>
      <c r="C72" s="3419" t="s">
        <v>312</v>
      </c>
      <c r="D72" s="3419"/>
      <c r="E72" s="3419"/>
      <c r="F72" s="3419"/>
      <c r="G72" s="3419"/>
      <c r="H72" s="174">
        <f>C64</f>
        <v>0</v>
      </c>
      <c r="I72" s="174"/>
      <c r="J72" s="165"/>
      <c r="K72" s="173"/>
      <c r="L72" s="173"/>
      <c r="M72" s="173"/>
      <c r="N72" s="173"/>
      <c r="O72" s="173"/>
      <c r="P72" s="173"/>
      <c r="Q72" s="175"/>
      <c r="R72" s="175"/>
      <c r="S72" s="175"/>
      <c r="T72" s="175"/>
      <c r="U72" s="175"/>
      <c r="V72" s="175"/>
      <c r="W72" s="175"/>
      <c r="X72" s="175"/>
      <c r="Y72" s="175"/>
      <c r="Z72" s="175"/>
      <c r="AA72" s="175"/>
      <c r="AB72" s="175"/>
      <c r="AC72" s="175"/>
      <c r="AD72" s="175"/>
      <c r="AE72" s="175"/>
      <c r="AF72" s="175"/>
      <c r="AG72" s="175"/>
      <c r="AH72" s="175"/>
      <c r="AI72" s="175"/>
      <c r="AJ72" s="175"/>
      <c r="AK72" s="165"/>
      <c r="AL72" s="165"/>
      <c r="AM72" s="167"/>
      <c r="AN72" s="6"/>
      <c r="AO72" s="6"/>
      <c r="AP72" s="6"/>
      <c r="AQ72" s="6"/>
      <c r="AR72" s="6"/>
      <c r="AS72" s="6"/>
      <c r="AT72" s="6"/>
      <c r="AU72" s="6"/>
    </row>
    <row r="73" spans="1:60" s="135" customFormat="1" ht="48.75" customHeight="1">
      <c r="A73" s="162"/>
      <c r="B73" s="168">
        <v>2</v>
      </c>
      <c r="C73" s="3419" t="s">
        <v>313</v>
      </c>
      <c r="D73" s="3419"/>
      <c r="E73" s="3419"/>
      <c r="F73" s="3419"/>
      <c r="G73" s="3419"/>
      <c r="H73" s="173"/>
      <c r="I73" s="172"/>
      <c r="J73" s="173" t="s">
        <v>13</v>
      </c>
      <c r="K73" s="173"/>
      <c r="L73" s="173"/>
      <c r="M73" s="176"/>
      <c r="N73" s="173"/>
      <c r="O73" s="173"/>
      <c r="P73" s="173"/>
      <c r="Q73" s="169"/>
      <c r="R73" s="173" t="s">
        <v>14</v>
      </c>
      <c r="S73" s="173"/>
      <c r="T73" s="173"/>
      <c r="U73" s="173"/>
      <c r="V73" s="173"/>
      <c r="W73" s="173"/>
      <c r="X73" s="173"/>
      <c r="Y73" s="169"/>
      <c r="Z73" s="173" t="s">
        <v>231</v>
      </c>
      <c r="AA73" s="173"/>
      <c r="AB73" s="176"/>
      <c r="AC73" s="169"/>
      <c r="AD73" s="3483"/>
      <c r="AE73" s="3483"/>
      <c r="AF73" s="3483"/>
      <c r="AG73" s="3483"/>
      <c r="AH73" s="3483"/>
      <c r="AI73" s="3483"/>
      <c r="AJ73" s="3483"/>
      <c r="AK73" s="176" t="s">
        <v>85</v>
      </c>
      <c r="AL73" s="165"/>
      <c r="AM73" s="167"/>
      <c r="AN73" s="6"/>
      <c r="AO73" s="6"/>
      <c r="AP73" s="6"/>
      <c r="AQ73" s="6"/>
      <c r="AR73" s="6"/>
      <c r="AS73" s="6"/>
      <c r="AT73" s="6"/>
      <c r="AU73" s="6"/>
    </row>
    <row r="74" spans="1:60" s="135" customFormat="1" ht="48.75" customHeight="1">
      <c r="A74" s="162"/>
      <c r="B74" s="168">
        <v>3</v>
      </c>
      <c r="C74" s="3419" t="s">
        <v>314</v>
      </c>
      <c r="D74" s="3419"/>
      <c r="E74" s="3419"/>
      <c r="F74" s="3419"/>
      <c r="G74" s="3419"/>
      <c r="H74" s="3369" t="s">
        <v>1</v>
      </c>
      <c r="I74" s="3369"/>
      <c r="J74" s="219">
        <f>①利用!M20</f>
        <v>0</v>
      </c>
      <c r="K74" s="166" t="s">
        <v>2</v>
      </c>
      <c r="L74" s="220">
        <f>①利用!O20</f>
        <v>0</v>
      </c>
      <c r="M74" s="221" t="s">
        <v>3</v>
      </c>
      <c r="N74" s="220">
        <f>①利用!Q20</f>
        <v>0</v>
      </c>
      <c r="O74" s="166" t="s">
        <v>4</v>
      </c>
      <c r="P74" s="166" t="s">
        <v>15</v>
      </c>
      <c r="Q74" s="3480" t="str">
        <f>①利用!T20</f>
        <v/>
      </c>
      <c r="R74" s="3480"/>
      <c r="S74" s="165" t="s">
        <v>16</v>
      </c>
      <c r="T74" s="222">
        <f>①利用!W20</f>
        <v>0</v>
      </c>
      <c r="U74" s="166" t="s">
        <v>19</v>
      </c>
      <c r="V74" s="177">
        <f>①利用!Y20</f>
        <v>0</v>
      </c>
      <c r="W74" s="165" t="s">
        <v>20</v>
      </c>
      <c r="X74" s="165" t="s">
        <v>21</v>
      </c>
      <c r="Y74" s="165"/>
      <c r="Z74" s="171" t="s">
        <v>15</v>
      </c>
      <c r="AA74" s="3484">
        <f>①利用!AD20</f>
        <v>0</v>
      </c>
      <c r="AB74" s="3484"/>
      <c r="AC74" s="165" t="s">
        <v>16</v>
      </c>
      <c r="AD74" s="3369" t="s">
        <v>136</v>
      </c>
      <c r="AE74" s="3369"/>
      <c r="AF74" s="3484">
        <f>①利用!AI20</f>
        <v>1</v>
      </c>
      <c r="AG74" s="3484"/>
      <c r="AH74" s="168" t="s">
        <v>16</v>
      </c>
      <c r="AI74" s="165" t="s">
        <v>4</v>
      </c>
      <c r="AJ74" s="165"/>
      <c r="AK74" s="165"/>
      <c r="AL74" s="165"/>
      <c r="AM74" s="167"/>
      <c r="AN74" s="6"/>
      <c r="AO74" s="6"/>
      <c r="AP74" s="6"/>
      <c r="AQ74" s="6"/>
      <c r="AR74" s="6"/>
      <c r="AS74" s="6"/>
      <c r="AT74" s="6"/>
      <c r="AU74" s="6"/>
      <c r="BH74" s="135" t="s">
        <v>315</v>
      </c>
    </row>
    <row r="75" spans="1:60" s="135" customFormat="1" ht="48.75" customHeight="1">
      <c r="A75" s="162"/>
      <c r="B75" s="168"/>
      <c r="C75" s="168"/>
      <c r="D75" s="168"/>
      <c r="E75" s="168"/>
      <c r="F75" s="168"/>
      <c r="G75" s="168"/>
      <c r="H75" s="3369" t="s">
        <v>1</v>
      </c>
      <c r="I75" s="3369"/>
      <c r="J75" s="219">
        <f>①利用!M21</f>
        <v>0</v>
      </c>
      <c r="K75" s="166" t="s">
        <v>2</v>
      </c>
      <c r="L75" s="220">
        <f>①利用!O21</f>
        <v>0</v>
      </c>
      <c r="M75" s="221" t="s">
        <v>3</v>
      </c>
      <c r="N75" s="220">
        <f>①利用!Q21</f>
        <v>0</v>
      </c>
      <c r="O75" s="166" t="s">
        <v>4</v>
      </c>
      <c r="P75" s="166" t="s">
        <v>15</v>
      </c>
      <c r="Q75" s="3480" t="str">
        <f>①利用!T21</f>
        <v/>
      </c>
      <c r="R75" s="3480"/>
      <c r="S75" s="165" t="s">
        <v>16</v>
      </c>
      <c r="T75" s="222">
        <f>①利用!W21</f>
        <v>0</v>
      </c>
      <c r="U75" s="166" t="s">
        <v>19</v>
      </c>
      <c r="V75" s="177">
        <f>①利用!Y21</f>
        <v>0</v>
      </c>
      <c r="W75" s="165" t="s">
        <v>20</v>
      </c>
      <c r="X75" s="165" t="s">
        <v>23</v>
      </c>
      <c r="Y75" s="165"/>
      <c r="Z75" s="166"/>
      <c r="AA75" s="165"/>
      <c r="AB75" s="165"/>
      <c r="AC75" s="3419" t="s">
        <v>24</v>
      </c>
      <c r="AD75" s="3419"/>
      <c r="AE75" s="3419"/>
      <c r="AF75" s="3419"/>
      <c r="AG75" s="3419"/>
      <c r="AH75" s="3419"/>
      <c r="AI75" s="3419"/>
      <c r="AJ75" s="165"/>
      <c r="AK75" s="165"/>
      <c r="AL75" s="165"/>
      <c r="AM75" s="167"/>
      <c r="AN75" s="6"/>
      <c r="AO75" s="6"/>
      <c r="AP75" s="6"/>
      <c r="AQ75" s="6"/>
      <c r="AR75" s="6"/>
      <c r="AS75" s="6"/>
      <c r="AT75" s="6"/>
      <c r="AU75" s="6"/>
    </row>
    <row r="76" spans="1:60" ht="25.2" customHeight="1">
      <c r="A76" s="20"/>
      <c r="B76" s="181">
        <v>4</v>
      </c>
      <c r="C76" s="3481" t="s">
        <v>270</v>
      </c>
      <c r="D76" s="3481"/>
      <c r="E76" s="3481"/>
      <c r="F76" s="3481"/>
      <c r="G76" s="3481"/>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7"/>
      <c r="AX76" s="6"/>
      <c r="AY76" s="6"/>
      <c r="AZ76" s="6"/>
      <c r="BA76" s="6"/>
      <c r="BB76" s="6"/>
    </row>
    <row r="77" spans="1:60" ht="12" customHeight="1">
      <c r="A77" s="20"/>
      <c r="F77" s="178"/>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M77" s="19"/>
      <c r="AX77" s="6"/>
      <c r="AY77" s="6"/>
      <c r="AZ77" s="6"/>
      <c r="BA77" s="6"/>
      <c r="BB77" s="6"/>
    </row>
    <row r="78" spans="1:60" ht="37.5" customHeight="1">
      <c r="A78" s="20"/>
      <c r="I78" s="3399"/>
      <c r="J78" s="3400"/>
      <c r="K78" s="3400"/>
      <c r="L78" s="3400"/>
      <c r="M78" s="3401"/>
      <c r="N78" s="3402" t="s">
        <v>25</v>
      </c>
      <c r="O78" s="3403"/>
      <c r="P78" s="3403"/>
      <c r="Q78" s="3403"/>
      <c r="R78" s="3403"/>
      <c r="S78" s="3403"/>
      <c r="T78" s="3403"/>
      <c r="U78" s="3403"/>
      <c r="V78" s="3403" t="s">
        <v>26</v>
      </c>
      <c r="W78" s="3403"/>
      <c r="X78" s="3403"/>
      <c r="Y78" s="3403"/>
      <c r="Z78" s="3403"/>
      <c r="AA78" s="3403"/>
      <c r="AB78" s="3403"/>
      <c r="AC78" s="3403" t="s">
        <v>235</v>
      </c>
      <c r="AD78" s="3403"/>
      <c r="AE78" s="3403"/>
      <c r="AF78" s="3403"/>
      <c r="AG78" s="3403"/>
      <c r="AH78" s="3403"/>
      <c r="AI78" s="3403"/>
      <c r="AJ78" s="3403"/>
      <c r="AK78" s="3404"/>
      <c r="AM78" s="19"/>
      <c r="AX78" s="6"/>
      <c r="AY78" s="6"/>
      <c r="AZ78" s="6"/>
      <c r="BA78" s="6"/>
      <c r="BB78" s="6"/>
    </row>
    <row r="79" spans="1:60" ht="53.25" customHeight="1">
      <c r="A79" s="20"/>
      <c r="I79" s="3405" t="s">
        <v>28</v>
      </c>
      <c r="J79" s="3406"/>
      <c r="K79" s="3406"/>
      <c r="L79" s="3406"/>
      <c r="M79" s="3407"/>
      <c r="O79" s="109"/>
      <c r="P79" s="109"/>
      <c r="Q79" s="3358">
        <f>①利用!N23</f>
        <v>0</v>
      </c>
      <c r="R79" s="3358"/>
      <c r="S79" s="3358"/>
      <c r="T79" s="3358"/>
      <c r="U79" s="100" t="s">
        <v>29</v>
      </c>
      <c r="V79" s="106"/>
      <c r="W79" s="109"/>
      <c r="X79" s="3358">
        <f>①利用!V23</f>
        <v>0</v>
      </c>
      <c r="Y79" s="3358"/>
      <c r="Z79" s="3358"/>
      <c r="AA79" s="3408" t="s">
        <v>29</v>
      </c>
      <c r="AB79" s="3409"/>
      <c r="AC79" s="3361">
        <f>SUM(Q79,X79)</f>
        <v>0</v>
      </c>
      <c r="AD79" s="3361"/>
      <c r="AE79" s="3361"/>
      <c r="AF79" s="3361"/>
      <c r="AG79" s="3361"/>
      <c r="AH79" s="3361"/>
      <c r="AI79" s="3361"/>
      <c r="AJ79" s="3362"/>
      <c r="AK79" s="110" t="s">
        <v>29</v>
      </c>
      <c r="AM79" s="19"/>
      <c r="AX79" s="6"/>
      <c r="AY79" s="6"/>
      <c r="AZ79" s="6"/>
      <c r="BA79" s="6"/>
      <c r="BB79" s="6"/>
    </row>
    <row r="80" spans="1:60" ht="53.25" customHeight="1">
      <c r="A80" s="20"/>
      <c r="I80" s="3363" t="s">
        <v>30</v>
      </c>
      <c r="J80" s="3364"/>
      <c r="K80" s="3364"/>
      <c r="L80" s="3364"/>
      <c r="M80" s="3365"/>
      <c r="N80" s="133"/>
      <c r="O80" s="105"/>
      <c r="P80" s="105"/>
      <c r="Q80" s="3358">
        <f>①利用!N24</f>
        <v>0</v>
      </c>
      <c r="R80" s="3358"/>
      <c r="S80" s="3358"/>
      <c r="T80" s="3358"/>
      <c r="U80" s="101" t="s">
        <v>29</v>
      </c>
      <c r="V80" s="112"/>
      <c r="W80" s="105"/>
      <c r="X80" s="3358">
        <f>①利用!V24</f>
        <v>0</v>
      </c>
      <c r="Y80" s="3358"/>
      <c r="Z80" s="3358"/>
      <c r="AA80" s="3359" t="s">
        <v>29</v>
      </c>
      <c r="AB80" s="3360"/>
      <c r="AC80" s="3361">
        <f>SUM(Q80,X80)</f>
        <v>0</v>
      </c>
      <c r="AD80" s="3361"/>
      <c r="AE80" s="3361"/>
      <c r="AF80" s="3361"/>
      <c r="AG80" s="3361"/>
      <c r="AH80" s="3361"/>
      <c r="AI80" s="3361"/>
      <c r="AJ80" s="3362"/>
      <c r="AK80" s="107" t="s">
        <v>29</v>
      </c>
      <c r="AM80" s="19"/>
      <c r="AX80" s="6"/>
      <c r="AY80" s="6"/>
      <c r="AZ80" s="6"/>
      <c r="BA80" s="6"/>
      <c r="BB80" s="6"/>
    </row>
    <row r="81" spans="1:54" ht="53.25" customHeight="1">
      <c r="A81" s="20"/>
      <c r="C81" s="24"/>
      <c r="D81" s="24"/>
      <c r="I81" s="3363" t="s">
        <v>31</v>
      </c>
      <c r="J81" s="3364"/>
      <c r="K81" s="3364"/>
      <c r="L81" s="3364"/>
      <c r="M81" s="3365"/>
      <c r="N81" s="133"/>
      <c r="O81" s="105"/>
      <c r="P81" s="105"/>
      <c r="Q81" s="3358">
        <f>①利用!N25</f>
        <v>0</v>
      </c>
      <c r="R81" s="3358"/>
      <c r="S81" s="3358"/>
      <c r="T81" s="3358"/>
      <c r="U81" s="101" t="s">
        <v>29</v>
      </c>
      <c r="V81" s="112"/>
      <c r="W81" s="105"/>
      <c r="X81" s="3358">
        <f>①利用!V25</f>
        <v>0</v>
      </c>
      <c r="Y81" s="3358"/>
      <c r="Z81" s="3358"/>
      <c r="AA81" s="3359" t="s">
        <v>29</v>
      </c>
      <c r="AB81" s="3360"/>
      <c r="AC81" s="3361">
        <f>SUM(Q81,X81)</f>
        <v>0</v>
      </c>
      <c r="AD81" s="3361"/>
      <c r="AE81" s="3361"/>
      <c r="AF81" s="3361"/>
      <c r="AG81" s="3361"/>
      <c r="AH81" s="3361"/>
      <c r="AI81" s="3361"/>
      <c r="AJ81" s="3362"/>
      <c r="AK81" s="107" t="s">
        <v>29</v>
      </c>
      <c r="AM81" s="19"/>
      <c r="AX81" s="6"/>
      <c r="AY81" s="6"/>
      <c r="AZ81" s="6"/>
      <c r="BA81" s="6"/>
      <c r="BB81" s="6"/>
    </row>
    <row r="82" spans="1:54" ht="53.25" customHeight="1">
      <c r="A82" s="87"/>
      <c r="B82" s="24"/>
      <c r="C82" s="24"/>
      <c r="D82" s="24"/>
      <c r="I82" s="3363" t="s">
        <v>32</v>
      </c>
      <c r="J82" s="3364"/>
      <c r="K82" s="3364"/>
      <c r="L82" s="3364"/>
      <c r="M82" s="3365"/>
      <c r="N82" s="111"/>
      <c r="O82" s="105"/>
      <c r="P82" s="105"/>
      <c r="Q82" s="3358">
        <f>①利用!N26</f>
        <v>0</v>
      </c>
      <c r="R82" s="3358"/>
      <c r="S82" s="3358"/>
      <c r="T82" s="3358"/>
      <c r="U82" s="101" t="s">
        <v>29</v>
      </c>
      <c r="V82" s="112"/>
      <c r="W82" s="105"/>
      <c r="X82" s="3358">
        <f>①利用!V26</f>
        <v>0</v>
      </c>
      <c r="Y82" s="3358"/>
      <c r="Z82" s="3358"/>
      <c r="AA82" s="3359" t="s">
        <v>29</v>
      </c>
      <c r="AB82" s="3360"/>
      <c r="AC82" s="3361">
        <f>SUM(Q82,X82)</f>
        <v>0</v>
      </c>
      <c r="AD82" s="3361"/>
      <c r="AE82" s="3361"/>
      <c r="AF82" s="3361"/>
      <c r="AG82" s="3361"/>
      <c r="AH82" s="3361"/>
      <c r="AI82" s="3361"/>
      <c r="AJ82" s="3362"/>
      <c r="AK82" s="107" t="s">
        <v>29</v>
      </c>
      <c r="AM82" s="19"/>
      <c r="AX82" s="6"/>
      <c r="AY82" s="6"/>
      <c r="AZ82" s="6"/>
      <c r="BA82" s="6"/>
      <c r="BB82" s="6"/>
    </row>
    <row r="83" spans="1:54" ht="26.25" customHeight="1">
      <c r="A83" s="87"/>
      <c r="B83" s="24"/>
      <c r="C83" s="24"/>
      <c r="D83" s="24"/>
      <c r="I83" s="3371" t="s">
        <v>78</v>
      </c>
      <c r="J83" s="3372"/>
      <c r="K83" s="3375" t="s">
        <v>137</v>
      </c>
      <c r="L83" s="3377" t="s">
        <v>138</v>
      </c>
      <c r="M83" s="3378"/>
      <c r="N83" s="3381">
        <f>①利用!N27</f>
        <v>0</v>
      </c>
      <c r="O83" s="3382"/>
      <c r="P83" s="3383" t="s">
        <v>240</v>
      </c>
      <c r="Q83" s="3383"/>
      <c r="R83" s="3385">
        <f>①利用!Q27</f>
        <v>0</v>
      </c>
      <c r="S83" s="3386"/>
      <c r="T83" s="3386"/>
      <c r="U83" s="3359" t="s">
        <v>29</v>
      </c>
      <c r="V83" s="3388">
        <f>①利用!V27</f>
        <v>0</v>
      </c>
      <c r="W83" s="3382"/>
      <c r="X83" s="3389" t="s">
        <v>240</v>
      </c>
      <c r="Y83" s="3390">
        <f>①利用!Z27</f>
        <v>0</v>
      </c>
      <c r="Z83" s="3391"/>
      <c r="AA83" s="3359" t="s">
        <v>29</v>
      </c>
      <c r="AB83" s="3360"/>
      <c r="AC83" s="3392">
        <f>SUM(N83,V83)</f>
        <v>0</v>
      </c>
      <c r="AD83" s="3392"/>
      <c r="AE83" s="3393"/>
      <c r="AF83" s="3394" t="s">
        <v>240</v>
      </c>
      <c r="AG83" s="3395"/>
      <c r="AH83" s="3396">
        <f>SUM(R83,Y83)</f>
        <v>0</v>
      </c>
      <c r="AI83" s="3397"/>
      <c r="AJ83" s="3398"/>
      <c r="AK83" s="3349" t="s">
        <v>29</v>
      </c>
      <c r="AM83" s="19"/>
      <c r="AX83" s="6"/>
      <c r="AY83" s="6"/>
      <c r="AZ83" s="6"/>
      <c r="BA83" s="6"/>
      <c r="BB83" s="6"/>
    </row>
    <row r="84" spans="1:54" ht="36.75" customHeight="1">
      <c r="A84" s="87"/>
      <c r="B84" s="24"/>
      <c r="C84" s="24"/>
      <c r="D84" s="24"/>
      <c r="I84" s="3373"/>
      <c r="J84" s="3374"/>
      <c r="K84" s="3376"/>
      <c r="L84" s="3379"/>
      <c r="M84" s="3380"/>
      <c r="N84" s="3381"/>
      <c r="O84" s="3382"/>
      <c r="P84" s="3384"/>
      <c r="Q84" s="3384"/>
      <c r="R84" s="3387"/>
      <c r="S84" s="3387"/>
      <c r="T84" s="3387"/>
      <c r="U84" s="3359"/>
      <c r="V84" s="3388"/>
      <c r="W84" s="3382"/>
      <c r="X84" s="3389"/>
      <c r="Y84" s="3390"/>
      <c r="Z84" s="3391"/>
      <c r="AA84" s="3359"/>
      <c r="AB84" s="3360"/>
      <c r="AC84" s="3392"/>
      <c r="AD84" s="3392"/>
      <c r="AE84" s="3393"/>
      <c r="AF84" s="3394"/>
      <c r="AG84" s="3395"/>
      <c r="AH84" s="3396"/>
      <c r="AI84" s="3397"/>
      <c r="AJ84" s="3398"/>
      <c r="AK84" s="3350"/>
      <c r="AL84" s="1685"/>
      <c r="AM84" s="1625"/>
      <c r="AX84" s="6"/>
      <c r="AY84" s="6"/>
      <c r="AZ84" s="6"/>
      <c r="BA84" s="6"/>
      <c r="BB84" s="6"/>
    </row>
    <row r="85" spans="1:54" ht="53.25" customHeight="1">
      <c r="A85" s="87"/>
      <c r="B85" s="24"/>
      <c r="C85" s="24"/>
      <c r="D85" s="24"/>
      <c r="I85" s="3351" t="s">
        <v>234</v>
      </c>
      <c r="J85" s="3352"/>
      <c r="K85" s="3352"/>
      <c r="L85" s="3352"/>
      <c r="M85" s="3353"/>
      <c r="N85" s="3354">
        <f>SUM(N79:R83,)</f>
        <v>0</v>
      </c>
      <c r="O85" s="3354"/>
      <c r="P85" s="3354"/>
      <c r="Q85" s="3354"/>
      <c r="R85" s="3354"/>
      <c r="S85" s="3354"/>
      <c r="T85" s="3354"/>
      <c r="U85" s="108" t="s">
        <v>29</v>
      </c>
      <c r="V85" s="3355">
        <f>SUM(V79:Z83)</f>
        <v>0</v>
      </c>
      <c r="W85" s="3354"/>
      <c r="X85" s="3354"/>
      <c r="Y85" s="3354"/>
      <c r="Z85" s="3354"/>
      <c r="AA85" s="3356" t="s">
        <v>29</v>
      </c>
      <c r="AB85" s="3357"/>
      <c r="AC85" s="3355">
        <f>SUM(AC79:AJ83)</f>
        <v>0</v>
      </c>
      <c r="AD85" s="3354"/>
      <c r="AE85" s="3354"/>
      <c r="AF85" s="3354"/>
      <c r="AG85" s="3354"/>
      <c r="AH85" s="3354"/>
      <c r="AI85" s="3354"/>
      <c r="AJ85" s="3354"/>
      <c r="AK85" s="132" t="s">
        <v>29</v>
      </c>
      <c r="AL85" s="1685"/>
      <c r="AM85" s="1625"/>
      <c r="AX85" s="6"/>
      <c r="AY85" s="6"/>
      <c r="AZ85" s="6"/>
      <c r="BA85" s="6"/>
      <c r="BB85" s="6"/>
    </row>
    <row r="86" spans="1:54" ht="15.75" customHeight="1">
      <c r="A86" s="88"/>
      <c r="B86" s="89"/>
      <c r="C86" s="89"/>
      <c r="D86" s="89"/>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1"/>
      <c r="AX86" s="6"/>
      <c r="AY86" s="6"/>
      <c r="AZ86" s="6"/>
      <c r="BA86" s="6"/>
      <c r="BB86" s="6"/>
    </row>
    <row r="87" spans="1:54" ht="10.95" customHeight="1">
      <c r="A87" s="224"/>
      <c r="B87" s="24"/>
      <c r="C87" s="24"/>
      <c r="D87" s="24"/>
      <c r="AX87" s="6"/>
      <c r="AY87" s="6"/>
      <c r="AZ87" s="6"/>
      <c r="BA87" s="6"/>
      <c r="BB87" s="6"/>
    </row>
    <row r="88" spans="1:54" s="165" customFormat="1" ht="25.5" customHeight="1">
      <c r="A88" s="183"/>
      <c r="B88" s="3368" t="s">
        <v>161</v>
      </c>
      <c r="C88" s="3368"/>
      <c r="D88" s="168" t="s">
        <v>162</v>
      </c>
      <c r="E88" s="168"/>
      <c r="F88" s="168"/>
      <c r="G88" s="168"/>
      <c r="H88" s="168"/>
      <c r="I88" s="168"/>
      <c r="J88" s="136"/>
      <c r="K88" s="168"/>
      <c r="L88" s="168"/>
      <c r="M88" s="168"/>
      <c r="N88" s="168"/>
      <c r="O88" s="168"/>
      <c r="P88" s="168"/>
      <c r="Q88" s="168"/>
      <c r="R88" s="168"/>
      <c r="S88" s="168"/>
      <c r="T88" s="168"/>
      <c r="U88" s="168"/>
      <c r="V88" s="168"/>
      <c r="W88" s="168"/>
      <c r="X88" s="168"/>
      <c r="Y88" s="168"/>
      <c r="Z88" s="168"/>
      <c r="AA88" s="168"/>
      <c r="AB88" s="168"/>
      <c r="AL88" s="6"/>
      <c r="AM88" s="6"/>
      <c r="AN88" s="6"/>
      <c r="AO88" s="6"/>
      <c r="AP88" s="6"/>
      <c r="AQ88" s="6"/>
      <c r="AR88" s="6"/>
      <c r="AS88" s="6"/>
      <c r="AT88" s="6"/>
      <c r="AU88" s="6"/>
    </row>
    <row r="89" spans="1:54" s="165" customFormat="1" ht="25.5" customHeight="1">
      <c r="B89" s="168"/>
      <c r="C89" s="166"/>
      <c r="D89" s="165" t="s">
        <v>163</v>
      </c>
      <c r="J89" s="135"/>
      <c r="AC89" s="169"/>
      <c r="AD89" s="169"/>
      <c r="AE89" s="169"/>
      <c r="AF89" s="169"/>
      <c r="AG89" s="169"/>
      <c r="AH89" s="169"/>
      <c r="AI89" s="169"/>
      <c r="AJ89" s="169"/>
      <c r="AL89" s="6"/>
      <c r="AM89" s="6"/>
      <c r="AN89" s="6"/>
      <c r="AO89" s="6"/>
      <c r="AP89" s="6"/>
      <c r="AQ89" s="6"/>
      <c r="AR89" s="6"/>
      <c r="AS89" s="6"/>
      <c r="AT89" s="6"/>
      <c r="AU89" s="6"/>
    </row>
    <row r="90" spans="1:54" s="165" customFormat="1" ht="25.5" customHeight="1">
      <c r="B90" s="168"/>
      <c r="C90" s="166"/>
      <c r="D90" s="165" t="s">
        <v>164</v>
      </c>
      <c r="J90" s="135"/>
      <c r="AC90" s="169"/>
      <c r="AD90" s="169"/>
      <c r="AE90" s="169"/>
      <c r="AF90" s="169"/>
      <c r="AG90" s="169"/>
      <c r="AH90" s="169"/>
      <c r="AI90" s="169"/>
      <c r="AJ90" s="169"/>
      <c r="AL90" s="6"/>
      <c r="AM90" s="6"/>
      <c r="AN90" s="6"/>
      <c r="AO90" s="6"/>
      <c r="AP90" s="6"/>
      <c r="AQ90" s="6"/>
      <c r="AR90" s="6"/>
      <c r="AS90" s="6"/>
      <c r="AT90" s="6"/>
      <c r="AU90" s="6"/>
    </row>
    <row r="91" spans="1:54" s="165" customFormat="1" ht="25.5" customHeight="1">
      <c r="B91" s="168"/>
      <c r="C91" s="166"/>
      <c r="D91" s="165" t="s">
        <v>165</v>
      </c>
      <c r="J91" s="135"/>
      <c r="AL91" s="6"/>
      <c r="AM91" s="6"/>
      <c r="AN91" s="6"/>
      <c r="AO91" s="6"/>
      <c r="AP91" s="6"/>
      <c r="AQ91" s="6"/>
      <c r="AR91" s="6"/>
      <c r="AS91" s="6"/>
      <c r="AT91" s="6"/>
      <c r="AU91" s="6"/>
    </row>
    <row r="92" spans="1:54" s="165" customFormat="1" ht="25.5" customHeight="1">
      <c r="B92" s="168"/>
      <c r="C92" s="166"/>
      <c r="D92" s="183" t="s">
        <v>166</v>
      </c>
      <c r="E92" s="183"/>
      <c r="F92" s="183"/>
      <c r="G92" s="183"/>
      <c r="H92" s="183"/>
      <c r="I92" s="183"/>
      <c r="J92" s="186"/>
      <c r="K92" s="168"/>
      <c r="L92" s="168"/>
      <c r="M92" s="168"/>
      <c r="N92" s="168"/>
      <c r="O92" s="168"/>
      <c r="P92" s="168"/>
      <c r="Q92" s="168"/>
      <c r="R92" s="168"/>
      <c r="S92" s="168"/>
      <c r="T92" s="168"/>
      <c r="U92" s="168"/>
      <c r="V92" s="168"/>
      <c r="W92" s="168"/>
      <c r="X92" s="168"/>
      <c r="Y92" s="168"/>
      <c r="Z92" s="168"/>
      <c r="AA92" s="168"/>
      <c r="AB92" s="168"/>
      <c r="AL92" s="6"/>
      <c r="AM92" s="6"/>
      <c r="AN92" s="6"/>
      <c r="AO92" s="6"/>
      <c r="AP92" s="6"/>
      <c r="AQ92" s="6"/>
      <c r="AR92" s="6"/>
      <c r="AS92" s="6"/>
      <c r="AT92" s="6"/>
      <c r="AU92" s="6"/>
    </row>
    <row r="93" spans="1:54" ht="18.75" customHeight="1">
      <c r="AX93" s="6"/>
      <c r="AY93" s="6"/>
      <c r="AZ93" s="6"/>
      <c r="BA93" s="6"/>
      <c r="BB93" s="6"/>
    </row>
    <row r="94" spans="1:54" ht="18.75" customHeight="1">
      <c r="AX94" s="6"/>
      <c r="AY94" s="6"/>
      <c r="AZ94" s="6"/>
      <c r="BA94" s="6"/>
      <c r="BB94" s="6"/>
    </row>
    <row r="95" spans="1:54" ht="18.75" customHeight="1">
      <c r="AX95" s="6"/>
      <c r="AY95" s="6"/>
      <c r="AZ95" s="6"/>
      <c r="BA95" s="6"/>
      <c r="BB95" s="6"/>
    </row>
    <row r="96" spans="1:54" ht="18.75" customHeight="1">
      <c r="AX96" s="6"/>
      <c r="AY96" s="6"/>
      <c r="AZ96" s="6"/>
      <c r="BA96" s="6"/>
      <c r="BB96" s="6"/>
    </row>
    <row r="97" s="6" customFormat="1" ht="18.75" customHeight="1"/>
    <row r="98" s="6" customFormat="1" ht="18.75" customHeight="1"/>
    <row r="99" s="6" customFormat="1" ht="18.75" customHeight="1"/>
    <row r="100" s="6" customFormat="1" ht="18.75" customHeight="1"/>
    <row r="101" s="6" customFormat="1" ht="18.75" customHeight="1"/>
    <row r="102" s="6" customFormat="1" ht="18.75" customHeight="1"/>
    <row r="103" s="6" customFormat="1" ht="18.75" customHeight="1"/>
    <row r="104" s="6" customFormat="1" ht="18.75" customHeight="1"/>
    <row r="105" s="6" customFormat="1" ht="18.75" customHeight="1"/>
    <row r="106" s="6" customFormat="1" ht="18.75" customHeight="1"/>
    <row r="107" s="6" customFormat="1" ht="18.75" customHeight="1"/>
    <row r="108" s="6" customFormat="1" ht="18.75" customHeight="1"/>
    <row r="109" s="6" customFormat="1" ht="18.75" customHeight="1"/>
    <row r="110" s="6" customFormat="1" ht="18.75" customHeight="1"/>
    <row r="111" s="6" customFormat="1" ht="18.75" customHeight="1"/>
    <row r="112" s="6" customFormat="1" ht="18.75" customHeight="1"/>
    <row r="113" s="6" customFormat="1" ht="18.75" customHeight="1"/>
    <row r="114" s="6" customFormat="1" ht="18.75" customHeight="1"/>
    <row r="115" s="6" customFormat="1" ht="18.75" customHeight="1"/>
    <row r="116" s="6" customFormat="1" ht="18.75" customHeight="1"/>
    <row r="117" s="6" customFormat="1" ht="18.75" customHeight="1"/>
    <row r="118" s="6" customFormat="1" ht="18.75" customHeight="1"/>
    <row r="119" s="6" customFormat="1" ht="18.75" customHeight="1"/>
    <row r="120" s="6" customFormat="1" ht="18.75" customHeight="1"/>
    <row r="121" s="6" customFormat="1" ht="18.75" customHeight="1"/>
    <row r="122" s="6" customFormat="1" ht="18.75" customHeight="1"/>
    <row r="123" s="6" customFormat="1" ht="18.75" customHeight="1"/>
    <row r="124" s="6" customFormat="1" ht="18.75" customHeight="1"/>
    <row r="125" s="6" customFormat="1" ht="18.75" customHeight="1"/>
    <row r="126" s="6" customFormat="1" ht="18.75" customHeight="1"/>
    <row r="127" s="6" customFormat="1" ht="18.75" customHeight="1"/>
    <row r="128" s="6" customFormat="1" ht="18.75" customHeight="1"/>
    <row r="129" s="6" customFormat="1" ht="18.75" customHeight="1"/>
    <row r="130" s="6" customFormat="1" ht="18.75" customHeight="1"/>
    <row r="131" s="6" customFormat="1" ht="18.75" customHeight="1"/>
    <row r="132" s="6" customFormat="1" ht="18.75" customHeight="1"/>
    <row r="133" s="6" customFormat="1" ht="18.75" customHeight="1"/>
    <row r="134" s="6" customFormat="1" ht="18.75" customHeight="1"/>
    <row r="135" s="6" customFormat="1" ht="18.75" customHeight="1"/>
    <row r="136" s="6" customFormat="1" ht="18.75" customHeight="1"/>
    <row r="137" s="6" customFormat="1" ht="18.75" customHeight="1"/>
    <row r="138" s="6" customFormat="1" ht="18.75" customHeight="1"/>
    <row r="139" s="6" customFormat="1" ht="18.75" customHeight="1"/>
    <row r="140" s="6" customFormat="1" ht="18.75" customHeight="1"/>
    <row r="141" s="6" customFormat="1" ht="18.75" customHeight="1"/>
    <row r="142" s="6" customFormat="1" ht="18.75" customHeight="1"/>
    <row r="143" s="6" customFormat="1" ht="18.75" customHeight="1"/>
    <row r="144" s="6" customFormat="1" ht="18.75" customHeight="1"/>
    <row r="145" s="6" customFormat="1" ht="18.75" customHeight="1"/>
    <row r="146" s="6" customFormat="1" ht="18.75" customHeight="1"/>
    <row r="147" s="6" customFormat="1" ht="18.75" customHeight="1"/>
    <row r="148" s="6" customFormat="1" ht="18.75" customHeight="1"/>
    <row r="149" s="6" customFormat="1" ht="18.75" customHeight="1"/>
    <row r="150" s="6" customFormat="1" ht="18.75" customHeight="1"/>
    <row r="151" s="6" customFormat="1" ht="18.75" customHeight="1"/>
    <row r="152" s="6" customFormat="1" ht="18.75" customHeight="1"/>
    <row r="153" s="6" customFormat="1" ht="18.75" customHeight="1"/>
    <row r="154" s="6" customFormat="1" ht="18.75" customHeight="1"/>
    <row r="155" s="6" customFormat="1" ht="18.75" customHeight="1"/>
    <row r="156" s="6" customFormat="1" ht="18.75" customHeight="1"/>
    <row r="157" s="6" customFormat="1" ht="18.75" customHeight="1"/>
    <row r="158" s="6" customFormat="1" ht="18.75" customHeight="1"/>
    <row r="159" s="6" customFormat="1" ht="18.75" customHeight="1"/>
    <row r="160" s="6" customFormat="1" ht="18.75" customHeight="1"/>
    <row r="161" s="6" customFormat="1" ht="18.75" customHeight="1"/>
    <row r="162" s="6" customFormat="1" ht="18.75" customHeight="1"/>
    <row r="163" s="6" customFormat="1" ht="18.75" customHeight="1"/>
    <row r="164" s="6" customFormat="1" ht="18.75" customHeight="1"/>
    <row r="165" s="6" customFormat="1" ht="18.75" customHeight="1"/>
    <row r="166" s="6" customFormat="1" ht="18.75" customHeight="1"/>
    <row r="167" s="6" customFormat="1" ht="18.75" customHeight="1"/>
    <row r="168" s="6" customFormat="1" ht="18.75" customHeight="1"/>
    <row r="169" s="6" customFormat="1" ht="18.75" customHeight="1"/>
    <row r="170" s="6" customFormat="1" ht="18.75" customHeight="1"/>
    <row r="171" s="6" customFormat="1" ht="18.75" customHeight="1"/>
    <row r="172" s="6" customFormat="1" ht="18.75" customHeight="1"/>
    <row r="173" s="6" customFormat="1" ht="18.75" customHeight="1"/>
    <row r="174" s="6" customFormat="1" ht="18.75" customHeight="1"/>
    <row r="175" s="6" customFormat="1" ht="18.75" customHeight="1"/>
    <row r="176" s="6" customFormat="1" ht="18.75" customHeight="1"/>
    <row r="177" s="6" customFormat="1" ht="18.75" customHeight="1"/>
    <row r="178" s="6" customFormat="1" ht="18.75" customHeight="1"/>
    <row r="179" s="6" customFormat="1" ht="18.75" customHeight="1"/>
    <row r="180" s="6" customFormat="1" ht="18.75" customHeight="1"/>
    <row r="181" s="6" customFormat="1" ht="18.75" customHeight="1"/>
    <row r="182" s="6" customFormat="1" ht="18.75" customHeight="1"/>
    <row r="183" s="6" customFormat="1" ht="18.75" customHeight="1"/>
    <row r="184" s="6" customFormat="1" ht="18.75" customHeight="1"/>
    <row r="185" s="6" customFormat="1" ht="18.75" customHeight="1"/>
    <row r="186" s="6" customFormat="1" ht="18.75" customHeight="1"/>
    <row r="187" s="6" customFormat="1" ht="18.75" customHeight="1"/>
    <row r="188" s="6" customFormat="1" ht="18.75" customHeight="1"/>
    <row r="189" s="6" customFormat="1" ht="18.75" customHeight="1"/>
    <row r="190" s="6" customFormat="1" ht="18.75" customHeight="1"/>
    <row r="191" s="6" customFormat="1" ht="18.75" customHeight="1"/>
    <row r="192" s="6" customFormat="1" ht="14.4"/>
    <row r="193" s="6" customFormat="1" ht="14.4"/>
    <row r="194" s="6" customFormat="1" ht="14.4"/>
    <row r="195" s="6" customFormat="1" ht="14.4"/>
    <row r="196" s="6" customFormat="1" ht="14.4"/>
    <row r="197" s="6" customFormat="1" ht="14.4"/>
    <row r="198" s="6" customFormat="1" ht="14.4"/>
    <row r="199" s="6" customFormat="1" ht="14.4"/>
    <row r="200" s="6" customFormat="1" ht="14.4"/>
    <row r="201" s="6" customFormat="1" ht="14.4"/>
    <row r="202" s="6" customFormat="1" ht="14.4"/>
    <row r="203" s="6" customFormat="1" ht="14.4"/>
    <row r="204" s="6" customFormat="1" ht="14.4"/>
    <row r="205" s="6" customFormat="1" ht="14.4"/>
    <row r="206" s="6" customFormat="1" ht="14.4"/>
    <row r="207" s="6" customFormat="1" ht="14.4"/>
    <row r="208" s="6" customFormat="1" ht="14.4"/>
    <row r="209" s="6" customFormat="1" ht="14.4"/>
    <row r="210" s="6" customFormat="1" ht="14.4"/>
    <row r="211" s="6" customFormat="1" ht="14.4"/>
    <row r="212" s="6" customFormat="1" ht="14.4"/>
    <row r="213" s="6" customFormat="1" ht="14.4"/>
    <row r="214" s="6" customFormat="1" ht="14.4"/>
    <row r="215" s="6" customFormat="1" ht="14.4"/>
    <row r="216" s="6" customFormat="1" ht="14.4"/>
    <row r="217" s="6" customFormat="1" ht="14.4"/>
    <row r="218" s="6" customFormat="1" ht="14.4"/>
    <row r="219" s="6" customFormat="1" ht="14.4"/>
    <row r="220" s="6" customFormat="1" ht="14.4"/>
    <row r="221" s="6" customFormat="1" ht="14.4"/>
    <row r="222" s="6" customFormat="1" ht="14.4"/>
    <row r="223" s="6" customFormat="1" ht="14.4"/>
    <row r="224" s="6" customFormat="1" ht="14.4"/>
    <row r="225" s="6" customFormat="1" ht="14.4"/>
    <row r="226" s="6" customFormat="1" ht="14.4"/>
    <row r="227" s="6" customFormat="1" ht="14.4"/>
    <row r="228" s="6" customFormat="1" ht="14.4"/>
    <row r="229" s="6" customFormat="1" ht="14.4"/>
    <row r="230" s="6" customFormat="1" ht="14.4"/>
    <row r="231" s="6" customFormat="1" ht="14.4"/>
    <row r="232" s="6" customFormat="1" ht="14.4"/>
    <row r="233" s="6" customFormat="1" ht="14.4"/>
    <row r="234" s="6" customFormat="1" ht="14.4"/>
    <row r="235" s="6" customFormat="1" ht="14.4"/>
    <row r="236" s="6" customFormat="1" ht="14.4"/>
    <row r="237" s="6" customFormat="1" ht="14.4"/>
    <row r="238" s="6" customFormat="1" ht="14.4"/>
    <row r="239" s="6" customFormat="1" ht="14.4"/>
    <row r="240" s="6" customFormat="1" ht="14.4"/>
    <row r="241" s="6" customFormat="1" ht="14.4"/>
    <row r="242" s="6" customFormat="1" ht="14.4"/>
    <row r="243" s="6" customFormat="1" ht="14.4"/>
    <row r="244" s="6" customFormat="1" ht="14.4"/>
    <row r="245" s="6" customFormat="1" ht="14.4"/>
    <row r="246" s="6" customFormat="1" ht="14.4"/>
    <row r="247" s="6" customFormat="1" ht="14.4"/>
    <row r="248" s="6" customFormat="1" ht="14.4"/>
  </sheetData>
  <sheetProtection selectLockedCells="1"/>
  <mergeCells count="166">
    <mergeCell ref="H75:I75"/>
    <mergeCell ref="Q75:R75"/>
    <mergeCell ref="AC75:AI75"/>
    <mergeCell ref="C76:G76"/>
    <mergeCell ref="AH3:AM3"/>
    <mergeCell ref="AH4:AM6"/>
    <mergeCell ref="C72:G72"/>
    <mergeCell ref="C73:G73"/>
    <mergeCell ref="AD73:AJ73"/>
    <mergeCell ref="C74:G74"/>
    <mergeCell ref="H74:I74"/>
    <mergeCell ref="Q74:R74"/>
    <mergeCell ref="AA74:AB74"/>
    <mergeCell ref="AD74:AE74"/>
    <mergeCell ref="AF74:AG74"/>
    <mergeCell ref="AI14:AM16"/>
    <mergeCell ref="AH7:AM8"/>
    <mergeCell ref="AH9:AM10"/>
    <mergeCell ref="W40:Y40"/>
    <mergeCell ref="Z40:AA40"/>
    <mergeCell ref="AB31:AC31"/>
    <mergeCell ref="R33:S33"/>
    <mergeCell ref="R34:S34"/>
    <mergeCell ref="R35:S35"/>
    <mergeCell ref="A32:B32"/>
    <mergeCell ref="C3:H3"/>
    <mergeCell ref="I3:M3"/>
    <mergeCell ref="S8:T9"/>
    <mergeCell ref="P8:R9"/>
    <mergeCell ref="I8:O9"/>
    <mergeCell ref="M10:X10"/>
    <mergeCell ref="O5:W5"/>
    <mergeCell ref="I11:M13"/>
    <mergeCell ref="C11:H13"/>
    <mergeCell ref="C14:H16"/>
    <mergeCell ref="C4:H6"/>
    <mergeCell ref="I4:M6"/>
    <mergeCell ref="W8:X9"/>
    <mergeCell ref="U8:V9"/>
    <mergeCell ref="I7:X7"/>
    <mergeCell ref="I10:L10"/>
    <mergeCell ref="F31:X31"/>
    <mergeCell ref="C7:H7"/>
    <mergeCell ref="C8:H9"/>
    <mergeCell ref="C10:H10"/>
    <mergeCell ref="A47:B47"/>
    <mergeCell ref="J32:AK32"/>
    <mergeCell ref="AG48:AK48"/>
    <mergeCell ref="A33:B33"/>
    <mergeCell ref="A34:B34"/>
    <mergeCell ref="A37:B37"/>
    <mergeCell ref="A35:B35"/>
    <mergeCell ref="A36:B36"/>
    <mergeCell ref="A41:B41"/>
    <mergeCell ref="A38:B38"/>
    <mergeCell ref="A39:B39"/>
    <mergeCell ref="A42:B42"/>
    <mergeCell ref="A43:B43"/>
    <mergeCell ref="A40:B40"/>
    <mergeCell ref="A48:B48"/>
    <mergeCell ref="C36:I36"/>
    <mergeCell ref="C37:I37"/>
    <mergeCell ref="A44:B46"/>
    <mergeCell ref="AE37:AF37"/>
    <mergeCell ref="AE38:AF38"/>
    <mergeCell ref="R42:S42"/>
    <mergeCell ref="R43:S43"/>
    <mergeCell ref="R44:S44"/>
    <mergeCell ref="R46:S46"/>
    <mergeCell ref="R36:S36"/>
    <mergeCell ref="R37:S37"/>
    <mergeCell ref="R38:S38"/>
    <mergeCell ref="AI60:AK60"/>
    <mergeCell ref="Y31:AA31"/>
    <mergeCell ref="AD31:AH31"/>
    <mergeCell ref="Y61:AA61"/>
    <mergeCell ref="AB61:AC61"/>
    <mergeCell ref="C64:AB64"/>
    <mergeCell ref="AI31:AJ31"/>
    <mergeCell ref="C55:D55"/>
    <mergeCell ref="F55:G55"/>
    <mergeCell ref="C51:D51"/>
    <mergeCell ref="F51:G51"/>
    <mergeCell ref="R48:S48"/>
    <mergeCell ref="D65:F65"/>
    <mergeCell ref="H65:AE65"/>
    <mergeCell ref="AA14:AH16"/>
    <mergeCell ref="R39:S39"/>
    <mergeCell ref="R40:S40"/>
    <mergeCell ref="AF40:AG40"/>
    <mergeCell ref="AE33:AF33"/>
    <mergeCell ref="AE35:AF35"/>
    <mergeCell ref="AE36:AF36"/>
    <mergeCell ref="R47:S47"/>
    <mergeCell ref="R45:S45"/>
    <mergeCell ref="F56:G56"/>
    <mergeCell ref="C57:D57"/>
    <mergeCell ref="F57:G57"/>
    <mergeCell ref="C52:D52"/>
    <mergeCell ref="F52:G52"/>
    <mergeCell ref="C53:D53"/>
    <mergeCell ref="F53:G53"/>
    <mergeCell ref="AE47:AF47"/>
    <mergeCell ref="AE48:AF48"/>
    <mergeCell ref="C50:D50"/>
    <mergeCell ref="F50:G50"/>
    <mergeCell ref="C54:D54"/>
    <mergeCell ref="F54:G54"/>
    <mergeCell ref="AC81:AJ81"/>
    <mergeCell ref="I78:M78"/>
    <mergeCell ref="N78:U78"/>
    <mergeCell ref="V78:AB78"/>
    <mergeCell ref="AC78:AK78"/>
    <mergeCell ref="I79:M79"/>
    <mergeCell ref="Q79:T79"/>
    <mergeCell ref="X79:Z79"/>
    <mergeCell ref="AA79:AB79"/>
    <mergeCell ref="AC79:AJ79"/>
    <mergeCell ref="B88:C88"/>
    <mergeCell ref="AH61:AI61"/>
    <mergeCell ref="L62:Y63"/>
    <mergeCell ref="I82:M82"/>
    <mergeCell ref="Q82:T82"/>
    <mergeCell ref="X82:Z82"/>
    <mergeCell ref="AA82:AB82"/>
    <mergeCell ref="AC82:AJ82"/>
    <mergeCell ref="I83:J84"/>
    <mergeCell ref="K83:K84"/>
    <mergeCell ref="L83:M84"/>
    <mergeCell ref="N83:O84"/>
    <mergeCell ref="P83:Q84"/>
    <mergeCell ref="R83:T84"/>
    <mergeCell ref="U83:U84"/>
    <mergeCell ref="V83:W84"/>
    <mergeCell ref="X83:X84"/>
    <mergeCell ref="Y83:Z84"/>
    <mergeCell ref="AA83:AB84"/>
    <mergeCell ref="AC83:AE84"/>
    <mergeCell ref="AF83:AG84"/>
    <mergeCell ref="AH83:AJ84"/>
    <mergeCell ref="I80:M80"/>
    <mergeCell ref="Q80:T80"/>
    <mergeCell ref="AL84:AM85"/>
    <mergeCell ref="V14:Z16"/>
    <mergeCell ref="C20:AM22"/>
    <mergeCell ref="C17:AM19"/>
    <mergeCell ref="Y3:AG3"/>
    <mergeCell ref="Y4:AG6"/>
    <mergeCell ref="Y7:AG8"/>
    <mergeCell ref="Y9:AG10"/>
    <mergeCell ref="I14:M16"/>
    <mergeCell ref="N14:U16"/>
    <mergeCell ref="AK83:AK84"/>
    <mergeCell ref="I85:M85"/>
    <mergeCell ref="N85:T85"/>
    <mergeCell ref="V85:Z85"/>
    <mergeCell ref="AA85:AB85"/>
    <mergeCell ref="AC85:AJ85"/>
    <mergeCell ref="X80:Z80"/>
    <mergeCell ref="AA80:AB80"/>
    <mergeCell ref="AC80:AJ80"/>
    <mergeCell ref="I81:M81"/>
    <mergeCell ref="Q81:T81"/>
    <mergeCell ref="X81:Z81"/>
    <mergeCell ref="AA81:AB81"/>
    <mergeCell ref="C56:D56"/>
  </mergeCells>
  <phoneticPr fontId="2"/>
  <conditionalFormatting sqref="I7:X7">
    <cfRule type="containsBlanks" dxfId="7" priority="1">
      <formula>LEN(TRIM(I7))=0</formula>
    </cfRule>
  </conditionalFormatting>
  <conditionalFormatting sqref="AF74:AG74">
    <cfRule type="cellIs" dxfId="6" priority="2" operator="equal">
      <formula>#REF!</formula>
    </cfRule>
  </conditionalFormatting>
  <dataValidations count="2">
    <dataValidation type="list" allowBlank="1" showInputMessage="1" showErrorMessage="1" sqref="X36:X39 Z40 R33:R40 AF40 AE35:AE38 AE33 X33 AE47:AE48 X46:X48 R42:R48 L33:L48" xr:uid="{A7A8760A-F1DB-452E-931B-404790C8E468}">
      <formula1>$BF$33:$BF$34</formula1>
    </dataValidation>
    <dataValidation type="list" errorStyle="information" allowBlank="1" showInputMessage="1" showErrorMessage="1" sqref="I7:X7" xr:uid="{00000000-0002-0000-0900-000000000000}">
      <formula1>$AW$4:$AW$14</formula1>
    </dataValidation>
  </dataValidations>
  <pageMargins left="0.78740157480314965" right="0.70866141732283472" top="0.74803149606299213" bottom="0.74803149606299213" header="0.31496062992125984" footer="0.31496062992125984"/>
  <pageSetup paperSize="9" scale="66" fitToWidth="0" fitToHeight="0" orientation="portrait" errors="blank" r:id="rId1"/>
  <rowBreaks count="3" manualBreakCount="3">
    <brk id="30" max="38" man="1"/>
    <brk id="58" max="38" man="1"/>
    <brk id="92"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9592" r:id="rId4" name="Check Box 136">
              <controlPr defaultSize="0" autoFill="0" autoLine="0" autoPict="0">
                <anchor moveWithCells="1">
                  <from>
                    <xdr:col>14</xdr:col>
                    <xdr:colOff>175260</xdr:colOff>
                    <xdr:row>72</xdr:row>
                    <xdr:rowOff>99060</xdr:rowOff>
                  </from>
                  <to>
                    <xdr:col>17</xdr:col>
                    <xdr:colOff>68580</xdr:colOff>
                    <xdr:row>73</xdr:row>
                    <xdr:rowOff>0</xdr:rowOff>
                  </to>
                </anchor>
              </controlPr>
            </control>
          </mc:Choice>
        </mc:AlternateContent>
        <mc:AlternateContent xmlns:mc="http://schemas.openxmlformats.org/markup-compatibility/2006">
          <mc:Choice Requires="x14">
            <control shapeId="19593" r:id="rId5" name="Check Box 137">
              <controlPr locked="0" defaultSize="0" autoFill="0" autoLine="0" autoPict="0">
                <anchor moveWithCells="1">
                  <from>
                    <xdr:col>24</xdr:col>
                    <xdr:colOff>175260</xdr:colOff>
                    <xdr:row>72</xdr:row>
                    <xdr:rowOff>76200</xdr:rowOff>
                  </from>
                  <to>
                    <xdr:col>26</xdr:col>
                    <xdr:colOff>60960</xdr:colOff>
                    <xdr:row>72</xdr:row>
                    <xdr:rowOff>556260</xdr:rowOff>
                  </to>
                </anchor>
              </controlPr>
            </control>
          </mc:Choice>
        </mc:AlternateContent>
        <mc:AlternateContent xmlns:mc="http://schemas.openxmlformats.org/markup-compatibility/2006">
          <mc:Choice Requires="x14">
            <control shapeId="19595" r:id="rId6" name="Check Box 139">
              <controlPr locked="0" defaultSize="0" autoFill="0" autoLine="0" autoPict="0">
                <anchor moveWithCells="1">
                  <from>
                    <xdr:col>8</xdr:col>
                    <xdr:colOff>0</xdr:colOff>
                    <xdr:row>72</xdr:row>
                    <xdr:rowOff>99060</xdr:rowOff>
                  </from>
                  <to>
                    <xdr:col>8</xdr:col>
                    <xdr:colOff>327660</xdr:colOff>
                    <xdr:row>72</xdr:row>
                    <xdr:rowOff>533400</xdr:rowOff>
                  </to>
                </anchor>
              </controlPr>
            </control>
          </mc:Choice>
        </mc:AlternateContent>
        <mc:AlternateContent xmlns:mc="http://schemas.openxmlformats.org/markup-compatibility/2006">
          <mc:Choice Requires="x14">
            <control shapeId="19597" r:id="rId7" name="Check Box 141">
              <controlPr defaultSize="0" autoFill="0" autoLine="0" autoPict="0">
                <anchor moveWithCells="1" sizeWithCells="1">
                  <from>
                    <xdr:col>26</xdr:col>
                    <xdr:colOff>137160</xdr:colOff>
                    <xdr:row>74</xdr:row>
                    <xdr:rowOff>68580</xdr:rowOff>
                  </from>
                  <to>
                    <xdr:col>30</xdr:col>
                    <xdr:colOff>152400</xdr:colOff>
                    <xdr:row>74</xdr:row>
                    <xdr:rowOff>571500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①利用</vt:lpstr>
      <vt:lpstr>②名簿</vt:lpstr>
      <vt:lpstr>③料金</vt:lpstr>
      <vt:lpstr>④研修</vt:lpstr>
      <vt:lpstr>⑤食物</vt:lpstr>
      <vt:lpstr>⑥食材</vt:lpstr>
      <vt:lpstr>⑦ペーロン</vt:lpstr>
      <vt:lpstr>⑧免除</vt:lpstr>
      <vt:lpstr>⑨起案</vt:lpstr>
      <vt:lpstr>⑩飲料水</vt:lpstr>
      <vt:lpstr>⑪許可書</vt:lpstr>
      <vt:lpstr>⑫利用変更</vt:lpstr>
      <vt:lpstr>⑬変更</vt:lpstr>
      <vt:lpstr>⑭免除</vt:lpstr>
      <vt:lpstr>①利用!Print_Area</vt:lpstr>
      <vt:lpstr>②名簿!Print_Area</vt:lpstr>
      <vt:lpstr>③料金!Print_Area</vt:lpstr>
      <vt:lpstr>④研修!Print_Area</vt:lpstr>
      <vt:lpstr>⑤食物!Print_Area</vt:lpstr>
      <vt:lpstr>⑥食材!Print_Area</vt:lpstr>
      <vt:lpstr>⑦ペーロン!Print_Area</vt:lpstr>
      <vt:lpstr>⑧免除!Print_Area</vt:lpstr>
      <vt:lpstr>⑨起案!Print_Area</vt:lpstr>
      <vt:lpstr>⑩飲料水!Print_Area</vt:lpstr>
      <vt:lpstr>⑪許可書!Print_Area</vt:lpstr>
      <vt:lpstr>⑫利用変更!Print_Area</vt:lpstr>
      <vt:lpstr>⑬変更!Print_Area</vt:lpstr>
      <vt:lpstr>⑭免除!Print_Area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amakusa01</dc:creator>
  <cp:lastModifiedBy>amakusa-shizennoie</cp:lastModifiedBy>
  <cp:lastPrinted>2026-06-13T04:10:26Z</cp:lastPrinted>
  <dcterms:created xsi:type="dcterms:W3CDTF">2025-01-18T05:21:07Z</dcterms:created>
  <dcterms:modified xsi:type="dcterms:W3CDTF">2026-08-11T05:04:27Z</dcterms:modified>
</cp:coreProperties>
</file>