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9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"/>
    </mc:Choice>
  </mc:AlternateContent>
  <xr:revisionPtr revIDLastSave="0" documentId="13_ncr:1_{3C3E7A19-1D3E-4644-A9B0-4C8079F9153C}" xr6:coauthVersionLast="47" xr6:coauthVersionMax="47" xr10:uidLastSave="{00000000-0000-0000-0000-000000000000}"/>
  <workbookProtection workbookAlgorithmName="SHA-512" workbookHashValue="uycsymK1EkaTZ/byN3xKfYlMiBJmNQdOPFvl+Oig/Cg3eYE11i8W4PmM0TDfK5s/nm/rQl83b7pCnY53Hz0ybA==" workbookSaltValue="1xWJlMTnqtlGl+RWZYCM8g==" workbookSpinCount="100000" lockStructure="1"/>
  <bookViews>
    <workbookView xWindow="-120" yWindow="-120" windowWidth="29040" windowHeight="15720" tabRatio="611" activeTab="1" xr2:uid="{00000000-000D-0000-FFFF-FFFF00000000}"/>
  </bookViews>
  <sheets>
    <sheet name="申請書" sheetId="1" r:id="rId1"/>
    <sheet name="料金確認表" sheetId="7" r:id="rId2"/>
    <sheet name="計画書" sheetId="6" r:id="rId3"/>
    <sheet name="名簿 " sheetId="16" r:id="rId4"/>
    <sheet name="アレルギー" sheetId="3" r:id="rId5"/>
    <sheet name="例　計画書" sheetId="20" r:id="rId6"/>
    <sheet name="例　料金確認表" sheetId="21" r:id="rId7"/>
    <sheet name="例　名簿" sheetId="22" r:id="rId8"/>
    <sheet name="起案（案）" sheetId="18" state="hidden" r:id="rId9"/>
    <sheet name="許可書" sheetId="17" state="hidden" r:id="rId10"/>
    <sheet name="変更" sheetId="10" state="hidden" r:id="rId11"/>
    <sheet name="免除" sheetId="11" state="hidden" r:id="rId12"/>
  </sheets>
  <externalReferences>
    <externalReference r:id="rId13"/>
  </externalReferences>
  <definedNames>
    <definedName name="_xlnm.Print_Area" localSheetId="4">アレルギー!$A$1:$AI$39</definedName>
    <definedName name="_xlnm.Print_Area" localSheetId="8">'起案（案）'!$A$1:$AM$85</definedName>
    <definedName name="_xlnm.Print_Area" localSheetId="9">許可書!$A$1:$AV$34</definedName>
    <definedName name="_xlnm.Print_Area" localSheetId="2">計画書!$A$2:$AN$50</definedName>
    <definedName name="_xlnm.Print_Area" localSheetId="0">申請書!$A$2:$AJ$31</definedName>
    <definedName name="_xlnm.Print_Area" localSheetId="10">変更!$D$1:$Z$27</definedName>
    <definedName name="_xlnm.Print_Area" localSheetId="3">'名簿 '!$B$10:$N$89</definedName>
    <definedName name="_xlnm.Print_Area" localSheetId="11">免除!$D$1:$Z$27</definedName>
    <definedName name="_xlnm.Print_Area" localSheetId="1">料金確認表!$A$2:$S$51</definedName>
    <definedName name="_xlnm.Print_Area" localSheetId="5">'例　計画書'!#REF!</definedName>
    <definedName name="_xlnm.Print_Area" localSheetId="7">'例　名簿'!$B$7:$N$33</definedName>
    <definedName name="_xlnm.Print_Area" localSheetId="6">'例　料金確認表'!#REF!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7" l="1"/>
  <c r="Q30" i="7"/>
  <c r="Q28" i="7"/>
  <c r="Q27" i="7"/>
  <c r="N17" i="17"/>
  <c r="L17" i="17"/>
  <c r="J17" i="17"/>
  <c r="V16" i="17"/>
  <c r="T16" i="17"/>
  <c r="N16" i="17"/>
  <c r="L16" i="17"/>
  <c r="J16" i="17"/>
  <c r="H7" i="17"/>
  <c r="C6" i="17"/>
  <c r="V68" i="18"/>
  <c r="V67" i="18"/>
  <c r="T68" i="18"/>
  <c r="T67" i="18"/>
  <c r="N68" i="18"/>
  <c r="N67" i="18"/>
  <c r="L68" i="18"/>
  <c r="L67" i="18"/>
  <c r="J68" i="18"/>
  <c r="J67" i="18"/>
  <c r="C57" i="18"/>
  <c r="H65" i="18"/>
  <c r="H58" i="18"/>
  <c r="Y76" i="18"/>
  <c r="V76" i="18"/>
  <c r="AC76" i="18"/>
  <c r="R76" i="18"/>
  <c r="N76" i="18"/>
  <c r="X73" i="18"/>
  <c r="X74" i="18"/>
  <c r="X75" i="18"/>
  <c r="X72" i="18"/>
  <c r="Q73" i="18"/>
  <c r="AC73" i="18"/>
  <c r="Q74" i="18"/>
  <c r="Q75" i="18"/>
  <c r="AC75" i="18"/>
  <c r="Q72" i="18"/>
  <c r="K8" i="11"/>
  <c r="K8" i="10"/>
  <c r="C19" i="18"/>
  <c r="Q17" i="17"/>
  <c r="AH76" i="18"/>
  <c r="AC72" i="18"/>
  <c r="N78" i="18"/>
  <c r="AC74" i="18"/>
  <c r="V78" i="18"/>
  <c r="D254" i="16"/>
  <c r="D200" i="16"/>
  <c r="D173" i="16"/>
  <c r="D146" i="16"/>
  <c r="D119" i="16"/>
  <c r="D92" i="16"/>
  <c r="D65" i="16"/>
  <c r="D38" i="16"/>
  <c r="Q24" i="7"/>
  <c r="Q25" i="7"/>
  <c r="Q23" i="7"/>
  <c r="AC78" i="18"/>
  <c r="M278" i="16"/>
  <c r="M277" i="16"/>
  <c r="M251" i="16"/>
  <c r="M250" i="16"/>
  <c r="M224" i="16"/>
  <c r="M223" i="16"/>
  <c r="M197" i="16"/>
  <c r="M196" i="16"/>
  <c r="B44" i="6"/>
  <c r="B40" i="6"/>
  <c r="B29" i="6"/>
  <c r="B25" i="6"/>
  <c r="B14" i="6"/>
  <c r="B10" i="6"/>
  <c r="Z3" i="6"/>
  <c r="Z4" i="6"/>
  <c r="AB3" i="6"/>
  <c r="AB4" i="6"/>
  <c r="H6" i="11"/>
  <c r="M6" i="10"/>
  <c r="M6" i="11"/>
  <c r="K6" i="10"/>
  <c r="K6" i="11"/>
  <c r="H6" i="10"/>
  <c r="Y25" i="17"/>
  <c r="V25" i="17"/>
  <c r="R25" i="17"/>
  <c r="N25" i="17"/>
  <c r="X24" i="17"/>
  <c r="Q24" i="17"/>
  <c r="X23" i="17"/>
  <c r="Q23" i="17"/>
  <c r="X22" i="17"/>
  <c r="Q22" i="17"/>
  <c r="X21" i="17"/>
  <c r="Q21" i="17"/>
  <c r="V17" i="17"/>
  <c r="T17" i="17"/>
  <c r="AP14" i="17"/>
  <c r="AI5" i="11"/>
  <c r="AH4" i="10"/>
  <c r="U7" i="18"/>
  <c r="P7" i="18"/>
  <c r="X81" i="3"/>
  <c r="X44" i="3"/>
  <c r="X37" i="3"/>
  <c r="L37" i="3"/>
  <c r="A37" i="3"/>
  <c r="Y35" i="3"/>
  <c r="U35" i="3"/>
  <c r="M35" i="3"/>
  <c r="I35" i="3"/>
  <c r="C35" i="3"/>
  <c r="A35" i="3"/>
  <c r="Z5" i="3"/>
  <c r="Z45" i="3"/>
  <c r="V5" i="3"/>
  <c r="V82" i="3"/>
  <c r="M5" i="3"/>
  <c r="M45" i="3"/>
  <c r="J5" i="3"/>
  <c r="J82" i="3"/>
  <c r="G5" i="3"/>
  <c r="G82" i="3"/>
  <c r="E4" i="3"/>
  <c r="E44" i="3"/>
  <c r="N32" i="22"/>
  <c r="L32" i="22"/>
  <c r="K32" i="22"/>
  <c r="J32" i="22"/>
  <c r="N31" i="22"/>
  <c r="L31" i="22"/>
  <c r="K31" i="22"/>
  <c r="J31" i="22"/>
  <c r="G30" i="22"/>
  <c r="F30" i="22"/>
  <c r="D23" i="22"/>
  <c r="N20" i="22"/>
  <c r="L20" i="22"/>
  <c r="K20" i="22"/>
  <c r="J20" i="22"/>
  <c r="N19" i="22"/>
  <c r="L19" i="22"/>
  <c r="K19" i="22"/>
  <c r="J19" i="22"/>
  <c r="G18" i="22"/>
  <c r="F18" i="22"/>
  <c r="D11" i="22"/>
  <c r="N5" i="22"/>
  <c r="M5" i="22"/>
  <c r="L5" i="22"/>
  <c r="N4" i="22"/>
  <c r="M4" i="22"/>
  <c r="L4" i="22"/>
  <c r="L278" i="16"/>
  <c r="K278" i="16"/>
  <c r="J278" i="16"/>
  <c r="L277" i="16"/>
  <c r="K277" i="16"/>
  <c r="J277" i="16"/>
  <c r="G276" i="16"/>
  <c r="F276" i="16"/>
  <c r="R275" i="16"/>
  <c r="Q275" i="16"/>
  <c r="P275" i="16"/>
  <c r="R274" i="16"/>
  <c r="Q274" i="16"/>
  <c r="P274" i="16"/>
  <c r="R273" i="16"/>
  <c r="Q273" i="16"/>
  <c r="P273" i="16"/>
  <c r="R272" i="16"/>
  <c r="Q272" i="16"/>
  <c r="P272" i="16"/>
  <c r="R271" i="16"/>
  <c r="Q271" i="16"/>
  <c r="P271" i="16"/>
  <c r="R270" i="16"/>
  <c r="Q270" i="16"/>
  <c r="P270" i="16"/>
  <c r="R269" i="16"/>
  <c r="Q269" i="16"/>
  <c r="P269" i="16"/>
  <c r="R268" i="16"/>
  <c r="Q268" i="16"/>
  <c r="P268" i="16"/>
  <c r="R267" i="16"/>
  <c r="Q267" i="16"/>
  <c r="P267" i="16"/>
  <c r="R266" i="16"/>
  <c r="Q266" i="16"/>
  <c r="P266" i="16"/>
  <c r="R265" i="16"/>
  <c r="Q265" i="16"/>
  <c r="P265" i="16"/>
  <c r="R264" i="16"/>
  <c r="Q264" i="16"/>
  <c r="P264" i="16"/>
  <c r="S264" i="16" a="1"/>
  <c r="S264" i="16"/>
  <c r="R263" i="16"/>
  <c r="Q263" i="16"/>
  <c r="P263" i="16"/>
  <c r="R262" i="16"/>
  <c r="Q262" i="16"/>
  <c r="P262" i="16"/>
  <c r="R261" i="16"/>
  <c r="Q261" i="16"/>
  <c r="P261" i="16"/>
  <c r="R260" i="16"/>
  <c r="Q260" i="16"/>
  <c r="P260" i="16"/>
  <c r="S260" i="16" a="1"/>
  <c r="S260" i="16"/>
  <c r="R259" i="16"/>
  <c r="Q259" i="16"/>
  <c r="P259" i="16"/>
  <c r="R258" i="16"/>
  <c r="Q258" i="16"/>
  <c r="P258" i="16"/>
  <c r="R257" i="16"/>
  <c r="Q257" i="16"/>
  <c r="P257" i="16"/>
  <c r="R256" i="16"/>
  <c r="Q256" i="16"/>
  <c r="P256" i="16"/>
  <c r="S256" i="16" a="1"/>
  <c r="S256" i="16"/>
  <c r="L251" i="16"/>
  <c r="K251" i="16"/>
  <c r="J251" i="16"/>
  <c r="L250" i="16"/>
  <c r="K250" i="16"/>
  <c r="J250" i="16"/>
  <c r="G249" i="16"/>
  <c r="F249" i="16"/>
  <c r="R248" i="16"/>
  <c r="Q248" i="16"/>
  <c r="P248" i="16"/>
  <c r="R247" i="16"/>
  <c r="Q247" i="16"/>
  <c r="P247" i="16"/>
  <c r="R246" i="16"/>
  <c r="Q246" i="16"/>
  <c r="P246" i="16"/>
  <c r="R245" i="16"/>
  <c r="Q245" i="16"/>
  <c r="P245" i="16"/>
  <c r="S245" i="16" a="1"/>
  <c r="S245" i="16"/>
  <c r="R244" i="16"/>
  <c r="Q244" i="16"/>
  <c r="P244" i="16"/>
  <c r="R243" i="16"/>
  <c r="Q243" i="16"/>
  <c r="P243" i="16"/>
  <c r="R242" i="16"/>
  <c r="Q242" i="16"/>
  <c r="P242" i="16"/>
  <c r="R241" i="16"/>
  <c r="Q241" i="16"/>
  <c r="P241" i="16"/>
  <c r="S241" i="16" a="1"/>
  <c r="S241" i="16"/>
  <c r="R240" i="16"/>
  <c r="Q240" i="16"/>
  <c r="P240" i="16"/>
  <c r="R239" i="16"/>
  <c r="Q239" i="16"/>
  <c r="P239" i="16"/>
  <c r="R238" i="16"/>
  <c r="Q238" i="16"/>
  <c r="P238" i="16"/>
  <c r="R237" i="16"/>
  <c r="Q237" i="16"/>
  <c r="P237" i="16"/>
  <c r="S237" i="16" a="1"/>
  <c r="S237" i="16"/>
  <c r="R236" i="16"/>
  <c r="Q236" i="16"/>
  <c r="P236" i="16"/>
  <c r="R235" i="16"/>
  <c r="Q235" i="16"/>
  <c r="P235" i="16"/>
  <c r="R234" i="16"/>
  <c r="Q234" i="16"/>
  <c r="P234" i="16"/>
  <c r="R233" i="16"/>
  <c r="Q233" i="16"/>
  <c r="P233" i="16"/>
  <c r="R232" i="16"/>
  <c r="Q232" i="16"/>
  <c r="P232" i="16"/>
  <c r="R231" i="16"/>
  <c r="Q231" i="16"/>
  <c r="P231" i="16"/>
  <c r="R230" i="16"/>
  <c r="Q230" i="16"/>
  <c r="P230" i="16"/>
  <c r="R229" i="16"/>
  <c r="Q229" i="16"/>
  <c r="P229" i="16"/>
  <c r="S229" i="16" a="1"/>
  <c r="S229" i="16"/>
  <c r="D227" i="16"/>
  <c r="L224" i="16"/>
  <c r="K224" i="16"/>
  <c r="J224" i="16"/>
  <c r="L223" i="16"/>
  <c r="K223" i="16"/>
  <c r="J223" i="16"/>
  <c r="G222" i="16"/>
  <c r="F222" i="16"/>
  <c r="R221" i="16"/>
  <c r="Q221" i="16"/>
  <c r="P221" i="16"/>
  <c r="S221" i="16" a="1"/>
  <c r="S221" i="16"/>
  <c r="R220" i="16"/>
  <c r="Q220" i="16"/>
  <c r="P220" i="16"/>
  <c r="R219" i="16"/>
  <c r="Q219" i="16"/>
  <c r="P219" i="16"/>
  <c r="R218" i="16"/>
  <c r="Q218" i="16"/>
  <c r="P218" i="16"/>
  <c r="R217" i="16"/>
  <c r="Q217" i="16"/>
  <c r="P217" i="16"/>
  <c r="S217" i="16" a="1"/>
  <c r="S217" i="16"/>
  <c r="R216" i="16"/>
  <c r="Q216" i="16"/>
  <c r="P216" i="16"/>
  <c r="R215" i="16"/>
  <c r="Q215" i="16"/>
  <c r="P215" i="16"/>
  <c r="R214" i="16"/>
  <c r="Q214" i="16"/>
  <c r="P214" i="16"/>
  <c r="R213" i="16"/>
  <c r="Q213" i="16"/>
  <c r="P213" i="16"/>
  <c r="S213" i="16" a="1"/>
  <c r="S213" i="16"/>
  <c r="R212" i="16"/>
  <c r="Q212" i="16"/>
  <c r="P212" i="16"/>
  <c r="R211" i="16"/>
  <c r="Q211" i="16"/>
  <c r="P211" i="16"/>
  <c r="R210" i="16"/>
  <c r="Q210" i="16"/>
  <c r="P210" i="16"/>
  <c r="R209" i="16"/>
  <c r="Q209" i="16"/>
  <c r="P209" i="16"/>
  <c r="S209" i="16" a="1"/>
  <c r="S209" i="16"/>
  <c r="R208" i="16"/>
  <c r="Q208" i="16"/>
  <c r="P208" i="16"/>
  <c r="R207" i="16"/>
  <c r="Q207" i="16"/>
  <c r="P207" i="16"/>
  <c r="R206" i="16"/>
  <c r="Q206" i="16"/>
  <c r="P206" i="16"/>
  <c r="R205" i="16"/>
  <c r="Q205" i="16"/>
  <c r="P205" i="16"/>
  <c r="S205" i="16" a="1"/>
  <c r="S205" i="16"/>
  <c r="R204" i="16"/>
  <c r="Q204" i="16"/>
  <c r="P204" i="16"/>
  <c r="R203" i="16"/>
  <c r="Q203" i="16"/>
  <c r="P203" i="16"/>
  <c r="R202" i="16"/>
  <c r="Q202" i="16"/>
  <c r="P202" i="16"/>
  <c r="L197" i="16"/>
  <c r="K197" i="16"/>
  <c r="J197" i="16"/>
  <c r="L196" i="16"/>
  <c r="K196" i="16"/>
  <c r="J196" i="16"/>
  <c r="G195" i="16"/>
  <c r="F195" i="16"/>
  <c r="R194" i="16"/>
  <c r="Q194" i="16"/>
  <c r="P194" i="16"/>
  <c r="R193" i="16"/>
  <c r="Q193" i="16"/>
  <c r="P193" i="16"/>
  <c r="S193" i="16" a="1"/>
  <c r="S193" i="16"/>
  <c r="R192" i="16"/>
  <c r="Q192" i="16"/>
  <c r="P192" i="16"/>
  <c r="R191" i="16"/>
  <c r="Q191" i="16"/>
  <c r="P191" i="16"/>
  <c r="R190" i="16"/>
  <c r="Q190" i="16"/>
  <c r="P190" i="16"/>
  <c r="R189" i="16"/>
  <c r="Q189" i="16"/>
  <c r="P189" i="16"/>
  <c r="R188" i="16"/>
  <c r="Q188" i="16"/>
  <c r="P188" i="16"/>
  <c r="R187" i="16"/>
  <c r="Q187" i="16"/>
  <c r="P187" i="16"/>
  <c r="R186" i="16"/>
  <c r="Q186" i="16"/>
  <c r="P186" i="16"/>
  <c r="R185" i="16"/>
  <c r="Q185" i="16"/>
  <c r="P185" i="16"/>
  <c r="S185" i="16" a="1"/>
  <c r="S185" i="16"/>
  <c r="R184" i="16"/>
  <c r="Q184" i="16"/>
  <c r="P184" i="16"/>
  <c r="R183" i="16"/>
  <c r="Q183" i="16"/>
  <c r="P183" i="16"/>
  <c r="R182" i="16"/>
  <c r="Q182" i="16"/>
  <c r="P182" i="16"/>
  <c r="R181" i="16"/>
  <c r="Q181" i="16"/>
  <c r="P181" i="16"/>
  <c r="R180" i="16"/>
  <c r="Q180" i="16"/>
  <c r="P180" i="16"/>
  <c r="R179" i="16"/>
  <c r="Q179" i="16"/>
  <c r="P179" i="16"/>
  <c r="R178" i="16"/>
  <c r="Q178" i="16"/>
  <c r="P178" i="16"/>
  <c r="R177" i="16"/>
  <c r="Q177" i="16"/>
  <c r="P177" i="16"/>
  <c r="S177" i="16" a="1"/>
  <c r="S177" i="16"/>
  <c r="R176" i="16"/>
  <c r="Q176" i="16"/>
  <c r="P176" i="16"/>
  <c r="R175" i="16"/>
  <c r="Q175" i="16"/>
  <c r="P175" i="16"/>
  <c r="M170" i="16"/>
  <c r="L170" i="16"/>
  <c r="K170" i="16"/>
  <c r="J170" i="16"/>
  <c r="M169" i="16"/>
  <c r="L169" i="16"/>
  <c r="K169" i="16"/>
  <c r="J169" i="16"/>
  <c r="G168" i="16"/>
  <c r="F168" i="16"/>
  <c r="R167" i="16"/>
  <c r="Q167" i="16"/>
  <c r="P167" i="16"/>
  <c r="R166" i="16"/>
  <c r="Q166" i="16"/>
  <c r="P166" i="16"/>
  <c r="R165" i="16"/>
  <c r="Q165" i="16"/>
  <c r="P165" i="16"/>
  <c r="R164" i="16"/>
  <c r="Q164" i="16"/>
  <c r="P164" i="16"/>
  <c r="R163" i="16"/>
  <c r="Q163" i="16"/>
  <c r="P163" i="16"/>
  <c r="R162" i="16"/>
  <c r="Q162" i="16"/>
  <c r="P162" i="16"/>
  <c r="R161" i="16"/>
  <c r="Q161" i="16"/>
  <c r="P161" i="16"/>
  <c r="R160" i="16"/>
  <c r="Q160" i="16"/>
  <c r="P160" i="16"/>
  <c r="S160" i="16" a="1"/>
  <c r="S160" i="16"/>
  <c r="R159" i="16"/>
  <c r="Q159" i="16"/>
  <c r="P159" i="16"/>
  <c r="R158" i="16"/>
  <c r="Q158" i="16"/>
  <c r="P158" i="16"/>
  <c r="R157" i="16"/>
  <c r="Q157" i="16"/>
  <c r="P157" i="16"/>
  <c r="R156" i="16"/>
  <c r="Q156" i="16"/>
  <c r="P156" i="16"/>
  <c r="R155" i="16"/>
  <c r="Q155" i="16"/>
  <c r="P155" i="16"/>
  <c r="R154" i="16"/>
  <c r="Q154" i="16"/>
  <c r="P154" i="16"/>
  <c r="R153" i="16"/>
  <c r="Q153" i="16"/>
  <c r="P153" i="16"/>
  <c r="R152" i="16"/>
  <c r="Q152" i="16"/>
  <c r="P152" i="16"/>
  <c r="S152" i="16" a="1"/>
  <c r="S152" i="16"/>
  <c r="R151" i="16"/>
  <c r="Q151" i="16"/>
  <c r="P151" i="16"/>
  <c r="R150" i="16"/>
  <c r="Q150" i="16"/>
  <c r="P150" i="16"/>
  <c r="R149" i="16"/>
  <c r="Q149" i="16"/>
  <c r="P149" i="16"/>
  <c r="R148" i="16"/>
  <c r="Q148" i="16"/>
  <c r="P148" i="16"/>
  <c r="S148" i="16" a="1"/>
  <c r="S148" i="16"/>
  <c r="L147" i="16"/>
  <c r="K147" i="16"/>
  <c r="J147" i="16"/>
  <c r="M143" i="16"/>
  <c r="L143" i="16"/>
  <c r="K143" i="16"/>
  <c r="J143" i="16"/>
  <c r="M142" i="16"/>
  <c r="L142" i="16"/>
  <c r="K142" i="16"/>
  <c r="J142" i="16"/>
  <c r="G141" i="16"/>
  <c r="F141" i="16"/>
  <c r="R140" i="16"/>
  <c r="Q140" i="16"/>
  <c r="P140" i="16"/>
  <c r="S140" i="16" a="1"/>
  <c r="S140" i="16"/>
  <c r="R139" i="16"/>
  <c r="Q139" i="16"/>
  <c r="P139" i="16"/>
  <c r="R138" i="16"/>
  <c r="Q138" i="16"/>
  <c r="P138" i="16"/>
  <c r="R137" i="16"/>
  <c r="Q137" i="16"/>
  <c r="P137" i="16"/>
  <c r="R136" i="16"/>
  <c r="Q136" i="16"/>
  <c r="P136" i="16"/>
  <c r="S136" i="16" a="1"/>
  <c r="S136" i="16"/>
  <c r="R135" i="16"/>
  <c r="Q135" i="16"/>
  <c r="P135" i="16"/>
  <c r="R134" i="16"/>
  <c r="Q134" i="16"/>
  <c r="P134" i="16"/>
  <c r="R133" i="16"/>
  <c r="Q133" i="16"/>
  <c r="P133" i="16"/>
  <c r="R132" i="16"/>
  <c r="Q132" i="16"/>
  <c r="P132" i="16"/>
  <c r="S132" i="16" a="1"/>
  <c r="S132" i="16"/>
  <c r="R131" i="16"/>
  <c r="Q131" i="16"/>
  <c r="P131" i="16"/>
  <c r="R130" i="16"/>
  <c r="Q130" i="16"/>
  <c r="P130" i="16"/>
  <c r="R129" i="16"/>
  <c r="Q129" i="16"/>
  <c r="P129" i="16"/>
  <c r="R128" i="16"/>
  <c r="Q128" i="16"/>
  <c r="P128" i="16"/>
  <c r="S128" i="16" a="1"/>
  <c r="S128" i="16"/>
  <c r="R127" i="16"/>
  <c r="Q127" i="16"/>
  <c r="P127" i="16"/>
  <c r="R126" i="16"/>
  <c r="Q126" i="16"/>
  <c r="P126" i="16"/>
  <c r="R125" i="16"/>
  <c r="Q125" i="16"/>
  <c r="P125" i="16"/>
  <c r="R124" i="16"/>
  <c r="Q124" i="16"/>
  <c r="P124" i="16"/>
  <c r="S124" i="16" a="1"/>
  <c r="S124" i="16"/>
  <c r="R123" i="16"/>
  <c r="Q123" i="16"/>
  <c r="P123" i="16"/>
  <c r="R122" i="16"/>
  <c r="Q122" i="16"/>
  <c r="P122" i="16"/>
  <c r="R121" i="16"/>
  <c r="Q121" i="16"/>
  <c r="P121" i="16"/>
  <c r="L120" i="16"/>
  <c r="K120" i="16"/>
  <c r="J120" i="16"/>
  <c r="M116" i="16"/>
  <c r="L116" i="16"/>
  <c r="K116" i="16"/>
  <c r="J116" i="16"/>
  <c r="M115" i="16"/>
  <c r="L115" i="16"/>
  <c r="K115" i="16"/>
  <c r="J115" i="16"/>
  <c r="G114" i="16"/>
  <c r="F114" i="16"/>
  <c r="R113" i="16"/>
  <c r="Q113" i="16"/>
  <c r="P113" i="16"/>
  <c r="R112" i="16"/>
  <c r="Q112" i="16"/>
  <c r="P112" i="16"/>
  <c r="S112" i="16" a="1"/>
  <c r="S112" i="16"/>
  <c r="R111" i="16"/>
  <c r="Q111" i="16"/>
  <c r="P111" i="16"/>
  <c r="R110" i="16"/>
  <c r="Q110" i="16"/>
  <c r="P110" i="16"/>
  <c r="R109" i="16"/>
  <c r="Q109" i="16"/>
  <c r="P109" i="16"/>
  <c r="R108" i="16"/>
  <c r="Q108" i="16"/>
  <c r="P108" i="16"/>
  <c r="S108" i="16" a="1"/>
  <c r="S108" i="16"/>
  <c r="R107" i="16"/>
  <c r="Q107" i="16"/>
  <c r="P107" i="16"/>
  <c r="R106" i="16"/>
  <c r="Q106" i="16"/>
  <c r="P106" i="16"/>
  <c r="R105" i="16"/>
  <c r="Q105" i="16"/>
  <c r="P105" i="16"/>
  <c r="R104" i="16"/>
  <c r="Q104" i="16"/>
  <c r="P104" i="16"/>
  <c r="S104" i="16" a="1"/>
  <c r="S104" i="16"/>
  <c r="R103" i="16"/>
  <c r="Q103" i="16"/>
  <c r="P103" i="16"/>
  <c r="R102" i="16"/>
  <c r="Q102" i="16"/>
  <c r="P102" i="16"/>
  <c r="R101" i="16"/>
  <c r="Q101" i="16"/>
  <c r="P101" i="16"/>
  <c r="R100" i="16"/>
  <c r="Q100" i="16"/>
  <c r="P100" i="16"/>
  <c r="S100" i="16" a="1"/>
  <c r="S100" i="16"/>
  <c r="R99" i="16"/>
  <c r="Q99" i="16"/>
  <c r="P99" i="16"/>
  <c r="R98" i="16"/>
  <c r="Q98" i="16"/>
  <c r="P98" i="16"/>
  <c r="R97" i="16"/>
  <c r="Q97" i="16"/>
  <c r="P97" i="16"/>
  <c r="R96" i="16"/>
  <c r="Q96" i="16"/>
  <c r="P96" i="16"/>
  <c r="S96" i="16" a="1"/>
  <c r="S96" i="16"/>
  <c r="R95" i="16"/>
  <c r="Q95" i="16"/>
  <c r="P95" i="16"/>
  <c r="R94" i="16"/>
  <c r="Q94" i="16"/>
  <c r="P94" i="16"/>
  <c r="L93" i="16"/>
  <c r="K93" i="16"/>
  <c r="J93" i="16"/>
  <c r="M89" i="16"/>
  <c r="L89" i="16"/>
  <c r="K89" i="16"/>
  <c r="J89" i="16"/>
  <c r="M88" i="16"/>
  <c r="L88" i="16"/>
  <c r="K88" i="16"/>
  <c r="J88" i="16"/>
  <c r="G87" i="16"/>
  <c r="F87" i="16"/>
  <c r="R86" i="16"/>
  <c r="Q86" i="16"/>
  <c r="P86" i="16"/>
  <c r="R85" i="16"/>
  <c r="Q85" i="16"/>
  <c r="P85" i="16"/>
  <c r="S85" i="16" a="1"/>
  <c r="S85" i="16"/>
  <c r="R84" i="16"/>
  <c r="Q84" i="16"/>
  <c r="P84" i="16"/>
  <c r="S84" i="16" a="1"/>
  <c r="S84" i="16"/>
  <c r="R83" i="16"/>
  <c r="Q83" i="16"/>
  <c r="P83" i="16"/>
  <c r="R82" i="16"/>
  <c r="Q82" i="16"/>
  <c r="P82" i="16"/>
  <c r="R81" i="16"/>
  <c r="Q81" i="16"/>
  <c r="P81" i="16"/>
  <c r="S81" i="16" a="1"/>
  <c r="S81" i="16"/>
  <c r="R80" i="16"/>
  <c r="Q80" i="16"/>
  <c r="P80" i="16"/>
  <c r="R79" i="16"/>
  <c r="Q79" i="16"/>
  <c r="P79" i="16"/>
  <c r="R78" i="16"/>
  <c r="Q78" i="16"/>
  <c r="P78" i="16"/>
  <c r="R77" i="16"/>
  <c r="Q77" i="16"/>
  <c r="P77" i="16"/>
  <c r="S77" i="16" a="1"/>
  <c r="S77" i="16"/>
  <c r="R76" i="16"/>
  <c r="Q76" i="16"/>
  <c r="P76" i="16"/>
  <c r="S76" i="16" a="1"/>
  <c r="S76" i="16"/>
  <c r="R75" i="16"/>
  <c r="Q75" i="16"/>
  <c r="P75" i="16"/>
  <c r="R74" i="16"/>
  <c r="Q74" i="16"/>
  <c r="P74" i="16"/>
  <c r="R73" i="16"/>
  <c r="Q73" i="16"/>
  <c r="P73" i="16"/>
  <c r="S73" i="16" a="1"/>
  <c r="S73" i="16"/>
  <c r="R72" i="16"/>
  <c r="Q72" i="16"/>
  <c r="P72" i="16"/>
  <c r="R71" i="16"/>
  <c r="Q71" i="16"/>
  <c r="P71" i="16"/>
  <c r="R70" i="16"/>
  <c r="Q70" i="16"/>
  <c r="P70" i="16"/>
  <c r="R69" i="16"/>
  <c r="Q69" i="16"/>
  <c r="P69" i="16"/>
  <c r="S69" i="16" a="1"/>
  <c r="S69" i="16"/>
  <c r="R68" i="16"/>
  <c r="Q68" i="16"/>
  <c r="P68" i="16"/>
  <c r="S68" i="16" a="1"/>
  <c r="S68" i="16"/>
  <c r="R67" i="16"/>
  <c r="Q67" i="16"/>
  <c r="P67" i="16"/>
  <c r="L66" i="16"/>
  <c r="K66" i="16"/>
  <c r="J66" i="16"/>
  <c r="M62" i="16"/>
  <c r="L62" i="16"/>
  <c r="K62" i="16"/>
  <c r="J62" i="16"/>
  <c r="M61" i="16"/>
  <c r="L61" i="16"/>
  <c r="K61" i="16"/>
  <c r="J61" i="16"/>
  <c r="G60" i="16"/>
  <c r="F60" i="16"/>
  <c r="R59" i="16"/>
  <c r="Q59" i="16"/>
  <c r="P59" i="16"/>
  <c r="R58" i="16"/>
  <c r="Q58" i="16"/>
  <c r="P58" i="16"/>
  <c r="R57" i="16"/>
  <c r="Q57" i="16"/>
  <c r="P57" i="16"/>
  <c r="R56" i="16"/>
  <c r="Q56" i="16"/>
  <c r="P56" i="16"/>
  <c r="R55" i="16"/>
  <c r="Q55" i="16"/>
  <c r="P55" i="16"/>
  <c r="R54" i="16"/>
  <c r="Q54" i="16"/>
  <c r="P54" i="16"/>
  <c r="R53" i="16"/>
  <c r="Q53" i="16"/>
  <c r="P53" i="16"/>
  <c r="S53" i="16" a="1"/>
  <c r="S53" i="16"/>
  <c r="R52" i="16"/>
  <c r="Q52" i="16"/>
  <c r="P52" i="16"/>
  <c r="S52" i="16" a="1"/>
  <c r="S52" i="16"/>
  <c r="R51" i="16"/>
  <c r="Q51" i="16"/>
  <c r="P51" i="16"/>
  <c r="R50" i="16"/>
  <c r="Q50" i="16"/>
  <c r="P50" i="16"/>
  <c r="R49" i="16"/>
  <c r="Q49" i="16"/>
  <c r="P49" i="16"/>
  <c r="R48" i="16"/>
  <c r="Q48" i="16"/>
  <c r="P48" i="16"/>
  <c r="R47" i="16"/>
  <c r="Q47" i="16"/>
  <c r="P47" i="16"/>
  <c r="R46" i="16"/>
  <c r="Q46" i="16"/>
  <c r="P46" i="16"/>
  <c r="R45" i="16"/>
  <c r="Q45" i="16"/>
  <c r="P45" i="16"/>
  <c r="S45" i="16" a="1"/>
  <c r="S45" i="16"/>
  <c r="R44" i="16"/>
  <c r="Q44" i="16"/>
  <c r="P44" i="16"/>
  <c r="S44" i="16" a="1"/>
  <c r="S44" i="16"/>
  <c r="R43" i="16"/>
  <c r="Q43" i="16"/>
  <c r="P43" i="16"/>
  <c r="R42" i="16"/>
  <c r="Q42" i="16"/>
  <c r="P42" i="16"/>
  <c r="R41" i="16"/>
  <c r="Q41" i="16"/>
  <c r="P41" i="16"/>
  <c r="R40" i="16"/>
  <c r="Q40" i="16"/>
  <c r="P40" i="16"/>
  <c r="L39" i="16"/>
  <c r="K39" i="16"/>
  <c r="J39" i="16"/>
  <c r="M35" i="16"/>
  <c r="L35" i="16"/>
  <c r="K35" i="16"/>
  <c r="J35" i="16"/>
  <c r="M34" i="16"/>
  <c r="L34" i="16"/>
  <c r="K34" i="16"/>
  <c r="J34" i="16"/>
  <c r="G33" i="16"/>
  <c r="F33" i="16"/>
  <c r="R32" i="16"/>
  <c r="Q32" i="16"/>
  <c r="P32" i="16"/>
  <c r="S32" i="16" a="1"/>
  <c r="S32" i="16"/>
  <c r="R31" i="16"/>
  <c r="Q31" i="16"/>
  <c r="P31" i="16"/>
  <c r="R30" i="16"/>
  <c r="Q30" i="16"/>
  <c r="P30" i="16"/>
  <c r="R29" i="16"/>
  <c r="Q29" i="16"/>
  <c r="P29" i="16"/>
  <c r="S29" i="16" a="1"/>
  <c r="S29" i="16"/>
  <c r="R28" i="16"/>
  <c r="Q28" i="16"/>
  <c r="P28" i="16"/>
  <c r="S28" i="16" a="1"/>
  <c r="S28" i="16"/>
  <c r="R27" i="16"/>
  <c r="Q27" i="16"/>
  <c r="P27" i="16"/>
  <c r="R26" i="16"/>
  <c r="Q26" i="16"/>
  <c r="P26" i="16"/>
  <c r="R25" i="16"/>
  <c r="Q25" i="16"/>
  <c r="P25" i="16"/>
  <c r="S25" i="16" a="1"/>
  <c r="S25" i="16"/>
  <c r="R24" i="16"/>
  <c r="Q24" i="16"/>
  <c r="P24" i="16"/>
  <c r="R23" i="16"/>
  <c r="Q23" i="16"/>
  <c r="P23" i="16"/>
  <c r="R22" i="16"/>
  <c r="Q22" i="16"/>
  <c r="P22" i="16"/>
  <c r="R21" i="16"/>
  <c r="Q21" i="16"/>
  <c r="P21" i="16"/>
  <c r="S21" i="16" a="1"/>
  <c r="S21" i="16"/>
  <c r="R20" i="16"/>
  <c r="Q20" i="16"/>
  <c r="P20" i="16"/>
  <c r="R19" i="16"/>
  <c r="Q19" i="16"/>
  <c r="P19" i="16"/>
  <c r="R18" i="16"/>
  <c r="Q18" i="16"/>
  <c r="P18" i="16"/>
  <c r="R17" i="16"/>
  <c r="Q17" i="16"/>
  <c r="P17" i="16"/>
  <c r="S17" i="16" a="1"/>
  <c r="S17" i="16"/>
  <c r="R16" i="16"/>
  <c r="Q16" i="16"/>
  <c r="P16" i="16"/>
  <c r="R15" i="16"/>
  <c r="Q15" i="16"/>
  <c r="P15" i="16"/>
  <c r="R14" i="16"/>
  <c r="Q14" i="16"/>
  <c r="P14" i="16"/>
  <c r="R13" i="16"/>
  <c r="Q13" i="16"/>
  <c r="P13" i="16"/>
  <c r="S13" i="16" a="1"/>
  <c r="S13" i="16"/>
  <c r="S12" i="16"/>
  <c r="Q12" i="16"/>
  <c r="P12" i="16"/>
  <c r="S11" i="16"/>
  <c r="Q11" i="16"/>
  <c r="P11" i="16"/>
  <c r="S10" i="16"/>
  <c r="Q10" i="16"/>
  <c r="P10" i="16"/>
  <c r="M4" i="16"/>
  <c r="K4" i="16"/>
  <c r="J4" i="16"/>
  <c r="H4" i="16"/>
  <c r="F4" i="16"/>
  <c r="E4" i="16"/>
  <c r="D4" i="16"/>
  <c r="F51" i="7"/>
  <c r="F50" i="7"/>
  <c r="F49" i="7"/>
  <c r="F48" i="7"/>
  <c r="F40" i="7"/>
  <c r="A39" i="7"/>
  <c r="Q37" i="7"/>
  <c r="A37" i="7"/>
  <c r="Q36" i="7"/>
  <c r="F32" i="7"/>
  <c r="A31" i="7"/>
  <c r="A29" i="7"/>
  <c r="F24" i="7"/>
  <c r="A24" i="7"/>
  <c r="AE22" i="7"/>
  <c r="AB38" i="3"/>
  <c r="AD22" i="7"/>
  <c r="X38" i="3"/>
  <c r="AC22" i="7"/>
  <c r="T38" i="3"/>
  <c r="A22" i="7"/>
  <c r="AE21" i="7"/>
  <c r="P38" i="3"/>
  <c r="AD21" i="7"/>
  <c r="L38" i="3"/>
  <c r="AC21" i="7"/>
  <c r="H38" i="3"/>
  <c r="AE20" i="7"/>
  <c r="D38" i="3"/>
  <c r="AD20" i="7"/>
  <c r="A38" i="3"/>
  <c r="Q19" i="7"/>
  <c r="AE18" i="7"/>
  <c r="AC18" i="7"/>
  <c r="Q18" i="7"/>
  <c r="Q17" i="7"/>
  <c r="Q16" i="7"/>
  <c r="AH13" i="7"/>
  <c r="AI13" i="7"/>
  <c r="D13" i="7"/>
  <c r="C47" i="6"/>
  <c r="AH12" i="7"/>
  <c r="AI12" i="7"/>
  <c r="D12" i="7"/>
  <c r="C32" i="6"/>
  <c r="AH11" i="7"/>
  <c r="AI11" i="7"/>
  <c r="D11" i="7"/>
  <c r="C17" i="6"/>
  <c r="AH10" i="7"/>
  <c r="AI10" i="7"/>
  <c r="AK2" i="7"/>
  <c r="AB2" i="7"/>
  <c r="H2" i="7"/>
  <c r="T43" i="6"/>
  <c r="T41" i="6"/>
  <c r="T38" i="6"/>
  <c r="G38" i="6"/>
  <c r="AH28" i="6"/>
  <c r="T28" i="6"/>
  <c r="T26" i="6"/>
  <c r="AH23" i="6"/>
  <c r="T23" i="6"/>
  <c r="G23" i="6"/>
  <c r="AH13" i="6"/>
  <c r="T13" i="6"/>
  <c r="T11" i="6"/>
  <c r="AQ10" i="6"/>
  <c r="AH8" i="6"/>
  <c r="T8" i="6"/>
  <c r="AK4" i="6"/>
  <c r="AD4" i="6"/>
  <c r="M4" i="6"/>
  <c r="K4" i="6"/>
  <c r="H4" i="6"/>
  <c r="E4" i="6"/>
  <c r="AK3" i="6"/>
  <c r="AD3" i="6"/>
  <c r="K2" i="6"/>
  <c r="T28" i="1"/>
  <c r="L28" i="1"/>
  <c r="L4" i="16"/>
  <c r="AF27" i="1"/>
  <c r="AA27" i="1"/>
  <c r="AA26" i="1"/>
  <c r="AA25" i="1"/>
  <c r="AA24" i="1"/>
  <c r="AA23" i="1"/>
  <c r="AL22" i="1"/>
  <c r="AL21" i="1"/>
  <c r="R21" i="1"/>
  <c r="R20" i="1"/>
  <c r="AQ13" i="1"/>
  <c r="AB19" i="7"/>
  <c r="AQ12" i="1"/>
  <c r="AB18" i="7"/>
  <c r="S208" i="16" a="1"/>
  <c r="S208" i="16"/>
  <c r="S216" i="16" a="1"/>
  <c r="S216" i="16"/>
  <c r="S236" i="16" a="1"/>
  <c r="S236" i="16"/>
  <c r="S244" i="16" a="1"/>
  <c r="S244" i="16"/>
  <c r="S273" i="16" a="1"/>
  <c r="S273" i="16"/>
  <c r="S156" i="16" a="1"/>
  <c r="S156" i="16"/>
  <c r="S164" i="16" a="1"/>
  <c r="S164" i="16"/>
  <c r="S181" i="16" a="1"/>
  <c r="S181" i="16"/>
  <c r="S189" i="16" a="1"/>
  <c r="S189" i="16"/>
  <c r="S204" i="16" a="1"/>
  <c r="S204" i="16"/>
  <c r="S212" i="16" a="1"/>
  <c r="S212" i="16"/>
  <c r="S220" i="16" a="1"/>
  <c r="S220" i="16"/>
  <c r="S240" i="16" a="1"/>
  <c r="S240" i="16"/>
  <c r="S266" i="16" a="1"/>
  <c r="S266" i="16"/>
  <c r="S269" i="16" a="1"/>
  <c r="S269" i="16"/>
  <c r="S234" i="16" a="1"/>
  <c r="S234" i="16"/>
  <c r="S248" i="16" a="1"/>
  <c r="S248" i="16"/>
  <c r="S268" i="16" a="1"/>
  <c r="S268" i="16"/>
  <c r="S272" i="16" a="1"/>
  <c r="S272" i="16"/>
  <c r="J5" i="16"/>
  <c r="S43" i="16" a="1"/>
  <c r="S43" i="16"/>
  <c r="S51" i="16" a="1"/>
  <c r="S51" i="16"/>
  <c r="S59" i="16" a="1"/>
  <c r="S59" i="16"/>
  <c r="S95" i="16" a="1"/>
  <c r="S95" i="16"/>
  <c r="S99" i="16" a="1"/>
  <c r="S99" i="16"/>
  <c r="S103" i="16" a="1"/>
  <c r="S103" i="16"/>
  <c r="S107" i="16" a="1"/>
  <c r="S107" i="16"/>
  <c r="S111" i="16" a="1"/>
  <c r="S111" i="16"/>
  <c r="S123" i="16" a="1"/>
  <c r="S123" i="16"/>
  <c r="S127" i="16" a="1"/>
  <c r="S127" i="16"/>
  <c r="S131" i="16" a="1"/>
  <c r="S131" i="16"/>
  <c r="S135" i="16" a="1"/>
  <c r="S135" i="16"/>
  <c r="S139" i="16" a="1"/>
  <c r="S139" i="16"/>
  <c r="S151" i="16" a="1"/>
  <c r="S151" i="16"/>
  <c r="S155" i="16" a="1"/>
  <c r="S155" i="16"/>
  <c r="S159" i="16" a="1"/>
  <c r="S159" i="16"/>
  <c r="S163" i="16" a="1"/>
  <c r="S163" i="16"/>
  <c r="S167" i="16" a="1"/>
  <c r="S167" i="16"/>
  <c r="S176" i="16" a="1"/>
  <c r="S176" i="16"/>
  <c r="S180" i="16" a="1"/>
  <c r="S180" i="16"/>
  <c r="S184" i="16" a="1"/>
  <c r="S184" i="16"/>
  <c r="S188" i="16" a="1"/>
  <c r="S188" i="16"/>
  <c r="S190" i="16" a="1"/>
  <c r="S190" i="16"/>
  <c r="S192" i="16" a="1"/>
  <c r="S192" i="16"/>
  <c r="S203" i="16" a="1"/>
  <c r="S203" i="16"/>
  <c r="S207" i="16" a="1"/>
  <c r="S207" i="16"/>
  <c r="S211" i="16" a="1"/>
  <c r="S211" i="16"/>
  <c r="S215" i="16" a="1"/>
  <c r="S215" i="16"/>
  <c r="S219" i="16" a="1"/>
  <c r="S219" i="16"/>
  <c r="S258" i="16" a="1"/>
  <c r="S258" i="16"/>
  <c r="S262" i="16" a="1"/>
  <c r="S262" i="16"/>
  <c r="S42" i="16" a="1"/>
  <c r="S42" i="16"/>
  <c r="S50" i="16" a="1"/>
  <c r="S50" i="16"/>
  <c r="S58" i="16" a="1"/>
  <c r="S58" i="16"/>
  <c r="S70" i="16" a="1"/>
  <c r="S70" i="16"/>
  <c r="S74" i="16" a="1"/>
  <c r="S74" i="16"/>
  <c r="S78" i="16" a="1"/>
  <c r="S78" i="16"/>
  <c r="S82" i="16" a="1"/>
  <c r="S82" i="16"/>
  <c r="S86" i="16" a="1"/>
  <c r="S86" i="16"/>
  <c r="S94" i="16" a="1"/>
  <c r="S94" i="16"/>
  <c r="S98" i="16" a="1"/>
  <c r="S98" i="16"/>
  <c r="S102" i="16" a="1"/>
  <c r="S102" i="16"/>
  <c r="S106" i="16" a="1"/>
  <c r="S106" i="16"/>
  <c r="S110" i="16" a="1"/>
  <c r="S110" i="16"/>
  <c r="S187" i="16" a="1"/>
  <c r="S187" i="16"/>
  <c r="S191" i="16" a="1"/>
  <c r="S191" i="16"/>
  <c r="S230" i="16" a="1"/>
  <c r="S230" i="16"/>
  <c r="S257" i="16" a="1"/>
  <c r="S257" i="16"/>
  <c r="S261" i="16" a="1"/>
  <c r="S261" i="16"/>
  <c r="S265" i="16" a="1"/>
  <c r="S265" i="16"/>
  <c r="S270" i="16" a="1"/>
  <c r="S270" i="16"/>
  <c r="S274" i="16" a="1"/>
  <c r="S274" i="16"/>
  <c r="AD5" i="3"/>
  <c r="AD82" i="3"/>
  <c r="Q68" i="18"/>
  <c r="Q5" i="3"/>
  <c r="Q82" i="3"/>
  <c r="Q67" i="18"/>
  <c r="AH25" i="17"/>
  <c r="AC22" i="17"/>
  <c r="AC24" i="17"/>
  <c r="V27" i="17"/>
  <c r="AC21" i="17"/>
  <c r="N27" i="17"/>
  <c r="AQ22" i="1"/>
  <c r="L255" i="16"/>
  <c r="AQ20" i="1"/>
  <c r="J201" i="16"/>
  <c r="Z82" i="3"/>
  <c r="Q16" i="17"/>
  <c r="S194" i="16" a="1"/>
  <c r="S194" i="16"/>
  <c r="S267" i="16" a="1"/>
  <c r="S267" i="16"/>
  <c r="S271" i="16" a="1"/>
  <c r="S271" i="16"/>
  <c r="S275" i="16" a="1"/>
  <c r="S275" i="16"/>
  <c r="S259" i="16" a="1"/>
  <c r="S259" i="16"/>
  <c r="S263" i="16" a="1"/>
  <c r="S263" i="16"/>
  <c r="S233" i="16" a="1"/>
  <c r="S233" i="16"/>
  <c r="S232" i="16" a="1"/>
  <c r="S232" i="16"/>
  <c r="S206" i="16" a="1"/>
  <c r="S206" i="16"/>
  <c r="S210" i="16" a="1"/>
  <c r="S210" i="16"/>
  <c r="S202" i="16" a="1"/>
  <c r="S202" i="16"/>
  <c r="S218" i="16" a="1"/>
  <c r="S218" i="16"/>
  <c r="S214" i="16" a="1"/>
  <c r="S214" i="16"/>
  <c r="S178" i="16" a="1"/>
  <c r="S178" i="16"/>
  <c r="S182" i="16" a="1"/>
  <c r="S182" i="16"/>
  <c r="S186" i="16" a="1"/>
  <c r="S186" i="16"/>
  <c r="S134" i="16" a="1"/>
  <c r="S134" i="16"/>
  <c r="S129" i="16" a="1"/>
  <c r="S129" i="16"/>
  <c r="S138" i="16" a="1"/>
  <c r="S138" i="16"/>
  <c r="S125" i="16" a="1"/>
  <c r="S125" i="16"/>
  <c r="S126" i="16" a="1"/>
  <c r="S126" i="16"/>
  <c r="S133" i="16" a="1"/>
  <c r="S133" i="16"/>
  <c r="S121" i="16" a="1"/>
  <c r="S121" i="16"/>
  <c r="S130" i="16" a="1"/>
  <c r="S130" i="16"/>
  <c r="S137" i="16" a="1"/>
  <c r="S137" i="16"/>
  <c r="S122" i="16" a="1"/>
  <c r="S122" i="16"/>
  <c r="S48" i="16" a="1"/>
  <c r="S48" i="16"/>
  <c r="S56" i="16" a="1"/>
  <c r="S56" i="16"/>
  <c r="S40" i="16" a="1"/>
  <c r="S40" i="16"/>
  <c r="S47" i="16" a="1"/>
  <c r="S47" i="16"/>
  <c r="S55" i="16" a="1"/>
  <c r="S55" i="16"/>
  <c r="S75" i="16" a="1"/>
  <c r="S75" i="16"/>
  <c r="S79" i="16" a="1"/>
  <c r="S79" i="16"/>
  <c r="S71" i="16" a="1"/>
  <c r="S71" i="16"/>
  <c r="S67" i="16" a="1"/>
  <c r="S67" i="16"/>
  <c r="S83" i="16" a="1"/>
  <c r="S83" i="16"/>
  <c r="S109" i="16" a="1"/>
  <c r="S109" i="16"/>
  <c r="S105" i="16" a="1"/>
  <c r="S105" i="16"/>
  <c r="S97" i="16" a="1"/>
  <c r="S97" i="16"/>
  <c r="S113" i="16" a="1"/>
  <c r="S113" i="16"/>
  <c r="S101" i="16" a="1"/>
  <c r="S101" i="16"/>
  <c r="S23" i="16" a="1"/>
  <c r="S23" i="16"/>
  <c r="AE3" i="6"/>
  <c r="S19" i="16" a="1"/>
  <c r="S19" i="16"/>
  <c r="L12" i="16"/>
  <c r="S14" i="16" a="1"/>
  <c r="S14" i="16"/>
  <c r="S18" i="16" a="1"/>
  <c r="S18" i="16"/>
  <c r="S22" i="16" a="1"/>
  <c r="S22" i="16"/>
  <c r="S26" i="16" a="1"/>
  <c r="S26" i="16"/>
  <c r="S30" i="16" a="1"/>
  <c r="S30" i="16"/>
  <c r="S46" i="16" a="1"/>
  <c r="S46" i="16"/>
  <c r="S54" i="16" a="1"/>
  <c r="S54" i="16"/>
  <c r="S175" i="16" a="1"/>
  <c r="S175" i="16"/>
  <c r="S183" i="16" a="1"/>
  <c r="S183" i="16"/>
  <c r="S72" i="16" a="1"/>
  <c r="S72" i="16"/>
  <c r="S80" i="16" a="1"/>
  <c r="S80" i="16"/>
  <c r="S16" i="16" a="1"/>
  <c r="S16" i="16"/>
  <c r="S20" i="16" a="1"/>
  <c r="S20" i="16"/>
  <c r="S24" i="16" a="1"/>
  <c r="S24" i="16"/>
  <c r="S179" i="16" a="1"/>
  <c r="S179" i="16"/>
  <c r="S27" i="16" a="1"/>
  <c r="S27" i="16"/>
  <c r="S31" i="16" a="1"/>
  <c r="S31" i="16"/>
  <c r="S41" i="16" a="1"/>
  <c r="S41" i="16"/>
  <c r="S49" i="16" a="1"/>
  <c r="S49" i="16"/>
  <c r="S57" i="16" a="1"/>
  <c r="S57" i="16"/>
  <c r="S150" i="16" a="1"/>
  <c r="S150" i="16"/>
  <c r="S154" i="16" a="1"/>
  <c r="S154" i="16"/>
  <c r="S158" i="16" a="1"/>
  <c r="S158" i="16"/>
  <c r="S162" i="16" a="1"/>
  <c r="S162" i="16"/>
  <c r="S166" i="16" a="1"/>
  <c r="S166" i="16"/>
  <c r="S235" i="16" a="1"/>
  <c r="S235" i="16"/>
  <c r="S239" i="16" a="1"/>
  <c r="S239" i="16"/>
  <c r="S243" i="16" a="1"/>
  <c r="S243" i="16"/>
  <c r="S247" i="16" a="1"/>
  <c r="S247" i="16"/>
  <c r="V45" i="3"/>
  <c r="AC23" i="17"/>
  <c r="AH5" i="10"/>
  <c r="D18" i="10"/>
  <c r="S149" i="16" a="1"/>
  <c r="S149" i="16"/>
  <c r="S153" i="16" a="1"/>
  <c r="S153" i="16"/>
  <c r="S157" i="16" a="1"/>
  <c r="S157" i="16"/>
  <c r="S161" i="16" a="1"/>
  <c r="S161" i="16"/>
  <c r="S165" i="16" a="1"/>
  <c r="S165" i="16"/>
  <c r="S231" i="16" a="1"/>
  <c r="S231" i="16"/>
  <c r="S238" i="16" a="1"/>
  <c r="S238" i="16"/>
  <c r="S242" i="16" a="1"/>
  <c r="S242" i="16"/>
  <c r="S246" i="16" a="1"/>
  <c r="S246" i="16"/>
  <c r="E81" i="3"/>
  <c r="AI4" i="11"/>
  <c r="D18" i="11"/>
  <c r="M82" i="3"/>
  <c r="H14" i="17"/>
  <c r="AP13" i="17"/>
  <c r="AP21" i="17"/>
  <c r="AP22" i="17"/>
  <c r="AQ22" i="17"/>
  <c r="J12" i="16"/>
  <c r="K12" i="16"/>
  <c r="AC28" i="1"/>
  <c r="N4" i="16"/>
  <c r="AC25" i="17"/>
  <c r="AP23" i="17"/>
  <c r="AQ23" i="17"/>
  <c r="AD45" i="3"/>
  <c r="AG18" i="7"/>
  <c r="AG19" i="7"/>
  <c r="AG20" i="7"/>
  <c r="AI20" i="7"/>
  <c r="AJ20" i="7"/>
  <c r="J45" i="3"/>
  <c r="G45" i="3"/>
  <c r="S15" i="16" a="1"/>
  <c r="S15" i="16"/>
  <c r="K5" i="16"/>
  <c r="L174" i="16"/>
  <c r="L201" i="16"/>
  <c r="L228" i="16"/>
  <c r="AQ21" i="1"/>
  <c r="K174" i="16"/>
  <c r="Q45" i="3"/>
  <c r="AB20" i="1"/>
  <c r="AA67" i="18"/>
  <c r="J255" i="16"/>
  <c r="AC27" i="17"/>
  <c r="AR22" i="1"/>
  <c r="AG20" i="1"/>
  <c r="AF16" i="17"/>
  <c r="J228" i="16"/>
  <c r="J174" i="16"/>
  <c r="AR20" i="1"/>
  <c r="AI19" i="7"/>
  <c r="AJ19" i="7"/>
  <c r="H5" i="16"/>
  <c r="AQ21" i="17"/>
  <c r="AR21" i="1"/>
  <c r="E5" i="16"/>
  <c r="F5" i="16"/>
  <c r="D5" i="16"/>
  <c r="K201" i="16"/>
  <c r="P4" i="6"/>
  <c r="K228" i="16"/>
  <c r="AQ23" i="1"/>
  <c r="AR23" i="1"/>
  <c r="K255" i="16"/>
  <c r="T4" i="6"/>
  <c r="AF67" i="18"/>
  <c r="AA16" i="17"/>
  <c r="AP24" i="17"/>
  <c r="AQ24" i="17"/>
  <c r="M5" i="16"/>
  <c r="L5" i="16"/>
  <c r="N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amakusa01</author>
  </authors>
  <commentList>
    <comment ref="Q12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集団宿泊教室での利用は
代表者は学校長名</t>
        </r>
      </text>
    </comment>
    <comment ref="E29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青年の家と当日を含め打合せ等の対応をされる方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F2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申請書に入力してください。</t>
        </r>
      </text>
    </comment>
    <comment ref="G16" authorId="1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1日目と2日目に引率者が入れ替わる場合は、各自必要となります</t>
        </r>
      </text>
    </comment>
    <comment ref="J16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活動の種類を選んでください。</t>
        </r>
      </text>
    </comment>
    <comment ref="C24" authorId="1" shapeId="0" xr:uid="{00000000-0006-0000-0100-000004000000}">
      <text>
        <r>
          <rPr>
            <b/>
            <sz val="10"/>
            <color indexed="81"/>
            <rFont val="MS P ゴシック"/>
            <family val="3"/>
            <charset val="128"/>
          </rPr>
          <t>弁当の種類を選んでください。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AK3" authorId="0" shapeId="0" xr:uid="{00000000-0006-0000-0200-000001000000}">
      <text>
        <r>
          <rPr>
            <b/>
            <sz val="16"/>
            <color indexed="81"/>
            <rFont val="MS P ゴシック"/>
            <family val="3"/>
            <charset val="128"/>
          </rPr>
          <t>申請書に入力</t>
        </r>
      </text>
    </comment>
    <comment ref="T8" authorId="0" shapeId="0" xr:uid="{00000000-0006-0000-0200-000002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AH8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１７：３０から全ての団体食事となります。
利用者が多い場合は時間調整をします。</t>
        </r>
      </text>
    </comment>
    <comment ref="T11" authorId="0" shapeId="0" xr:uid="{00000000-0006-0000-0200-000004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T12" authorId="0" shapeId="0" xr:uid="{00000000-0006-0000-0200-000005000000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T13" authorId="0" shapeId="0" xr:uid="{00000000-0006-0000-0200-000006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AK16" authorId="1" shapeId="0" xr:uid="{00000000-0006-0000-0200-000007000000}">
      <text>
        <r>
          <rPr>
            <sz val="14"/>
            <color indexed="81"/>
            <rFont val="MS P ゴシック"/>
            <family val="3"/>
            <charset val="128"/>
          </rPr>
          <t>入浴時間
１７：３０～２１：５０分まで
（１団体４０～６０分間）の利用となります。
（宿泊団体数や人数が多い場合は異なります）
※１６：００～可(要相談）</t>
        </r>
      </text>
    </comment>
    <comment ref="G23" authorId="0" shapeId="0" xr:uid="{00000000-0006-0000-0200-000008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７：３０(夏時間）
８：００(冬時間）から全ての団体
食事となります。利用者が多い場合は時間調整をします。</t>
        </r>
      </text>
    </comment>
    <comment ref="T26" authorId="1" shapeId="0" xr:uid="{00000000-0006-0000-0200-000009000000}">
      <text>
        <r>
          <rPr>
            <b/>
            <sz val="14"/>
            <color indexed="81"/>
            <rFont val="MS P ゴシック"/>
            <family val="3"/>
            <charset val="128"/>
          </rPr>
          <t>利用金確認表に入力</t>
        </r>
      </text>
    </comment>
    <comment ref="T27" authorId="0" shapeId="0" xr:uid="{00000000-0006-0000-0200-00000A000000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AK31" authorId="1" shapeId="0" xr:uid="{00000000-0006-0000-0200-00000B000000}">
      <text>
        <r>
          <rPr>
            <sz val="14"/>
            <color indexed="81"/>
            <rFont val="MS P ゴシック"/>
            <family val="3"/>
            <charset val="128"/>
          </rPr>
          <t>入浴時間
１７：３０～２１：５０分まで
（１団体４０～６０分間）の利用となります。
（宿泊団体数や人数が多い場合は異なります）
※１６：００～可(要相談）</t>
        </r>
      </text>
    </comment>
    <comment ref="T41" authorId="1" shapeId="0" xr:uid="{00000000-0006-0000-0200-00000C000000}">
      <text>
        <r>
          <rPr>
            <b/>
            <sz val="14"/>
            <color indexed="81"/>
            <rFont val="MS P ゴシック"/>
            <family val="3"/>
            <charset val="128"/>
          </rPr>
          <t>料金確認表に入力</t>
        </r>
      </text>
    </comment>
    <comment ref="T42" authorId="0" shapeId="0" xr:uid="{00000000-0006-0000-0200-00000D000000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T43" authorId="1" shapeId="0" xr:uid="{00000000-0006-0000-0200-00000E000000}">
      <text>
        <r>
          <rPr>
            <b/>
            <sz val="14"/>
            <color indexed="81"/>
            <rFont val="MS P ゴシック"/>
            <family val="3"/>
            <charset val="128"/>
          </rPr>
          <t>料金確認表に入力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D10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2" authorId="1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利用期日は
料金確認票に入力</t>
        </r>
      </text>
    </comment>
    <comment ref="H13" authorId="1" shapeId="0" xr:uid="{00000000-0006-0000-0300-000003000000}">
      <text>
        <r>
          <rPr>
            <b/>
            <sz val="14"/>
            <color indexed="81"/>
            <rFont val="MS P ゴシック"/>
            <family val="3"/>
            <charset val="128"/>
          </rPr>
          <t>小～高校生は
学年を入力</t>
        </r>
      </text>
    </comment>
    <comment ref="J13" authorId="0" shapeId="0" xr:uid="{00000000-0006-0000-0300-000004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37" authorId="0" shapeId="0" xr:uid="{00000000-0006-0000-0300-000005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40" authorId="0" shapeId="0" xr:uid="{00000000-0006-0000-0300-000006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67" authorId="0" shapeId="0" xr:uid="{00000000-0006-0000-0300-000007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94" authorId="0" shapeId="0" xr:uid="{00000000-0006-0000-0300-000008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121" authorId="0" shapeId="0" xr:uid="{00000000-0006-0000-0300-000009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148" authorId="0" shapeId="0" xr:uid="{00000000-0006-0000-0300-00000A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A4" authorId="0" shapeId="0" xr:uid="{00000000-0006-0000-0400-000001000000}">
      <text>
        <r>
          <rPr>
            <b/>
            <sz val="14"/>
            <color indexed="81"/>
            <rFont val="MS P ゴシック"/>
            <family val="3"/>
            <charset val="128"/>
          </rPr>
          <t>申請書に入力してください。</t>
        </r>
      </text>
    </comment>
    <comment ref="X4" authorId="0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食物アレルギーの該当者がいる場合
食事の１０分前に該当者と一緒に
食堂にお越しください。
</t>
        </r>
      </text>
    </comment>
    <comment ref="A5" authorId="0" shapeId="0" xr:uid="{00000000-0006-0000-0400-000003000000}">
      <text>
        <r>
          <rPr>
            <b/>
            <sz val="14"/>
            <color indexed="81"/>
            <rFont val="MS P ゴシック"/>
            <family val="3"/>
            <charset val="128"/>
          </rPr>
          <t>申請書に入力してください。</t>
        </r>
      </text>
    </comment>
    <comment ref="E6" authorId="1" shapeId="0" xr:uid="{00000000-0006-0000-0400-000004000000}">
      <text>
        <r>
          <rPr>
            <sz val="22"/>
            <color indexed="81"/>
            <rFont val="MS P ゴシック"/>
            <family val="3"/>
            <charset val="128"/>
          </rPr>
          <t>有り・無しにチェック（◯→⦿）を
お願いします。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</authors>
  <commentList>
    <comment ref="D10" authorId="0" shapeId="0" xr:uid="{00000000-0006-0000-07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3" authorId="0" shapeId="0" xr:uid="{00000000-0006-0000-0700-000002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D22" authorId="0" shapeId="0" xr:uid="{00000000-0006-0000-0700-000003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</commentList>
</comments>
</file>

<file path=xl/sharedStrings.xml><?xml version="1.0" encoding="utf-8"?>
<sst xmlns="http://schemas.openxmlformats.org/spreadsheetml/2006/main" count="1180" uniqueCount="463">
  <si>
    <t>利  用  許  可  申  請  書</t>
    <rPh sb="0" eb="1">
      <t>リ</t>
    </rPh>
    <rPh sb="3" eb="4">
      <t>ヨウ</t>
    </rPh>
    <rPh sb="6" eb="7">
      <t>モト</t>
    </rPh>
    <rPh sb="9" eb="10">
      <t>カ</t>
    </rPh>
    <rPh sb="12" eb="13">
      <t>サル</t>
    </rPh>
    <rPh sb="15" eb="16">
      <t>ショウ</t>
    </rPh>
    <rPh sb="18" eb="19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</si>
  <si>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</si>
  <si>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</si>
  <si>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</si>
  <si>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</si>
  <si>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2"/>
  </si>
  <si>
    <t>指定管理者　ひとづくり Ｊ Ａ Ｐ Ａ Ｎ ネットワーク・三勢共同体</t>
    <rPh sb="0" eb="4">
      <t>シテイカンリ</t>
    </rPh>
    <rPh sb="4" eb="5">
      <t>シャ</t>
    </rPh>
    <rPh sb="29" eb="30">
      <t>ミ</t>
    </rPh>
    <rPh sb="30" eb="31">
      <t>セイ</t>
    </rPh>
    <rPh sb="31" eb="34">
      <t>キョウドウタイ</t>
    </rPh>
    <phoneticPr fontId="2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</si>
  <si>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2"/>
  </si>
  <si>
    <t>団体名（学校名）</t>
    <rPh sb="0" eb="3">
      <t>ダンタイメイ</t>
    </rPh>
    <rPh sb="4" eb="7">
      <t>ガッコウメイ</t>
    </rPh>
    <phoneticPr fontId="2"/>
  </si>
  <si>
    <t>熊本県立天草青年の家を下記のとおり利用したいので申請します。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シンセイ</t>
    </rPh>
    <phoneticPr fontId="2"/>
  </si>
  <si>
    <t>記</t>
    <rPh sb="0" eb="1">
      <t>キ</t>
    </rPh>
    <phoneticPr fontId="2"/>
  </si>
  <si>
    <t xml:space="preserve"> 1 利用目的</t>
    <rPh sb="3" eb="5">
      <t>リヨウ</t>
    </rPh>
    <rPh sb="5" eb="7">
      <t>モクテキ</t>
    </rPh>
    <phoneticPr fontId="2"/>
  </si>
  <si>
    <t xml:space="preserve"> ２ 利用施設</t>
    <rPh sb="3" eb="7">
      <t>リヨウシセツ</t>
    </rPh>
    <phoneticPr fontId="2"/>
  </si>
  <si>
    <t>宿泊棟</t>
    <rPh sb="0" eb="2">
      <t>シュクハク</t>
    </rPh>
    <rPh sb="2" eb="3">
      <t>トウ</t>
    </rPh>
    <phoneticPr fontId="2"/>
  </si>
  <si>
    <t>キャンプ場</t>
    <rPh sb="4" eb="5">
      <t>バ</t>
    </rPh>
    <phoneticPr fontId="2"/>
  </si>
  <si>
    <t>（</t>
    <phoneticPr fontId="2"/>
  </si>
  <si>
    <t>）</t>
    <phoneticPr fontId="2"/>
  </si>
  <si>
    <t xml:space="preserve"> ３ 利用施設</t>
    <rPh sb="3" eb="5">
      <t>リヨウ</t>
    </rPh>
    <rPh sb="5" eb="7">
      <t>シセツ</t>
    </rPh>
    <phoneticPr fontId="2"/>
  </si>
  <si>
    <t>入所日時</t>
    <rPh sb="0" eb="2">
      <t>ニュウショ</t>
    </rPh>
    <rPh sb="2" eb="4">
      <t>ニチジ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</si>
  <si>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</si>
  <si>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</si>
  <si>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</si>
  <si>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</si>
  <si>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</si>
  <si>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日帰り利用</t>
    <rPh sb="0" eb="2">
      <t>ヒガエ</t>
    </rPh>
    <rPh sb="3" eb="5">
      <t>リヨウ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</si>
  <si>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</si>
  <si>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</si>
  <si>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</si>
  <si>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就学前</t>
    <rPh sb="0" eb="3">
      <t>シュウガクマエ</t>
    </rPh>
    <phoneticPr fontId="2"/>
  </si>
  <si>
    <t>人</t>
    <rPh sb="0" eb="1">
      <t>ニン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</si>
  <si>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</si>
  <si>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</si>
  <si>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</si>
  <si>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 xml:space="preserve"> ６ 備　考</t>
    <rPh sb="3" eb="4">
      <t>ビ</t>
    </rPh>
    <rPh sb="5" eb="6">
      <t>コウ</t>
    </rPh>
    <phoneticPr fontId="2"/>
  </si>
  <si>
    <t>※施設等利用料の免除を申請する場合は、この利用許可申請書と併せて別紙『施設等利用料免除申請書』を提出してください。</t>
    <rPh sb="1" eb="3">
      <t>シセツ</t>
    </rPh>
    <rPh sb="3" eb="4">
      <t>トウ</t>
    </rPh>
    <rPh sb="4" eb="6">
      <t>リヨウ</t>
    </rPh>
    <rPh sb="6" eb="7">
      <t>リョウ</t>
    </rPh>
    <rPh sb="8" eb="10">
      <t>メンジョ</t>
    </rPh>
    <rPh sb="11" eb="13">
      <t>シンセイ</t>
    </rPh>
    <rPh sb="15" eb="17">
      <t>バアイ</t>
    </rPh>
    <rPh sb="21" eb="23">
      <t>リヨウ</t>
    </rPh>
    <rPh sb="23" eb="25">
      <t>キョカ</t>
    </rPh>
    <rPh sb="25" eb="27">
      <t>シンセイ</t>
    </rPh>
    <rPh sb="27" eb="28">
      <t>ショ</t>
    </rPh>
    <rPh sb="29" eb="30">
      <t>アワ</t>
    </rPh>
    <rPh sb="32" eb="34">
      <t>ベッシ</t>
    </rPh>
    <rPh sb="35" eb="38">
      <t>シセツトウ</t>
    </rPh>
    <rPh sb="38" eb="40">
      <t>リヨウ</t>
    </rPh>
    <rPh sb="40" eb="41">
      <t>リョウ</t>
    </rPh>
    <rPh sb="41" eb="43">
      <t>メンジョ</t>
    </rPh>
    <rPh sb="43" eb="46">
      <t>シンセイショ</t>
    </rPh>
    <rPh sb="48" eb="50">
      <t>テイシュツ</t>
    </rPh>
    <phoneticPr fontId="2"/>
  </si>
  <si>
    <t>団　体　名</t>
  </si>
  <si>
    <t>番号</t>
  </si>
  <si>
    <t>男</t>
  </si>
  <si>
    <t>女</t>
  </si>
  <si>
    <t>宿泊者    計</t>
    <phoneticPr fontId="2"/>
  </si>
  <si>
    <t>※記入方法</t>
    <phoneticPr fontId="2"/>
  </si>
  <si>
    <r>
      <rPr>
        <b/>
        <sz val="12"/>
        <color theme="1"/>
        <rFont val="游ゴシック"/>
        <family val="3"/>
        <charset val="128"/>
        <scheme val="minor"/>
      </rPr>
      <t>１４</t>
    </r>
    <r>
      <rPr>
        <sz val="12"/>
        <color theme="1"/>
        <rFont val="游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2"/>
  </si>
  <si>
    <t>（※アレルギーの有無にかかわらず、必ず提出してください）</t>
    <phoneticPr fontId="2" type="Hiragana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</si>
  <si>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2"/>
  </si>
  <si>
    <t>団体名</t>
    <rPh sb="0" eb="3">
      <t>ダンタイメイ</t>
    </rPh>
    <phoneticPr fontId="2"/>
  </si>
  <si>
    <t>アレルギー
担当</t>
    <rPh sb="6" eb="8">
      <t>タントウ</t>
    </rPh>
    <phoneticPr fontId="2"/>
  </si>
  <si>
    <t>利用期間</t>
    <rPh sb="0" eb="4">
      <t>リヨウキカン</t>
    </rPh>
    <phoneticPr fontId="2"/>
  </si>
  <si>
    <t>～</t>
    <phoneticPr fontId="2"/>
  </si>
  <si>
    <t>日</t>
    <rPh sb="0" eb="1">
      <t>にち</t>
    </rPh>
    <phoneticPr fontId="2" type="Hiragana"/>
  </si>
  <si>
    <t>Ｎｏ．</t>
    <phoneticPr fontId="2"/>
  </si>
  <si>
    <t>性別</t>
    <rPh sb="0" eb="2">
      <t>セイベツ</t>
    </rPh>
    <phoneticPr fontId="2"/>
  </si>
  <si>
    <t>アレルゲン（食材）</t>
    <rPh sb="6" eb="8">
      <t>ショクザイ</t>
    </rPh>
    <phoneticPr fontId="2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</si>
  <si>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2"/>
  </si>
  <si>
    <t>主な症状</t>
    <rPh sb="0" eb="1">
      <t>オモ</t>
    </rPh>
    <rPh sb="2" eb="4">
      <t>ショウジョウ</t>
    </rPh>
    <phoneticPr fontId="2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</si>
  <si>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2"/>
  </si>
  <si>
    <t>芦北　太郎</t>
    <rPh sb="0" eb="2">
      <t>あしきた</t>
    </rPh>
    <rPh sb="3" eb="5">
      <t>たろう</t>
    </rPh>
    <phoneticPr fontId="2" type="Hiragana"/>
  </si>
  <si>
    <t>男</t>
    <rPh sb="0" eb="1">
      <t>おとこ</t>
    </rPh>
    <phoneticPr fontId="2" type="Hiragana"/>
  </si>
  <si>
    <t>卵</t>
    <rPh sb="0" eb="1">
      <t>たまご</t>
    </rPh>
    <phoneticPr fontId="2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</si>
  <si>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2" type="Hiragana"/>
  </si>
  <si>
    <t>蕁麻疹</t>
    <rPh sb="0" eb="3">
      <t>じんましん</t>
    </rPh>
    <phoneticPr fontId="2" type="Hiragana"/>
  </si>
  <si>
    <t>090-8888-7777</t>
    <phoneticPr fontId="2" type="Hiragana"/>
  </si>
  <si>
    <t>豊野　花子</t>
    <rPh sb="0" eb="2">
      <t>とよの</t>
    </rPh>
    <rPh sb="3" eb="5">
      <t>はなこ</t>
    </rPh>
    <phoneticPr fontId="2" type="Hiragana"/>
  </si>
  <si>
    <t>女</t>
    <rPh sb="0" eb="1">
      <t>おんな</t>
    </rPh>
    <phoneticPr fontId="2" type="Hiragana"/>
  </si>
  <si>
    <t>そば</t>
    <phoneticPr fontId="2" type="Hiragana"/>
  </si>
  <si>
    <t>完全除去が必要</t>
    <rPh sb="0" eb="5">
      <t>かんぜん</t>
    </rPh>
    <rPh sb="5" eb="7">
      <t>ひつよう</t>
    </rPh>
    <phoneticPr fontId="2" type="Hiragana"/>
  </si>
  <si>
    <t>呼吸困難</t>
    <rPh sb="0" eb="4">
      <t>こきゅうこんなん</t>
    </rPh>
    <phoneticPr fontId="2" type="Hiragana"/>
  </si>
  <si>
    <t>0999-99-8888</t>
    <phoneticPr fontId="2" type="Hiragana"/>
  </si>
  <si>
    <t>菊池　三郎</t>
    <rPh sb="0" eb="2">
      <t>きくち</t>
    </rPh>
    <rPh sb="3" eb="5">
      <t>さぶろう</t>
    </rPh>
    <phoneticPr fontId="2" type="Hiragana"/>
  </si>
  <si>
    <t>卵</t>
    <rPh sb="0" eb="1">
      <t>タマゴ</t>
    </rPh>
    <phoneticPr fontId="2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</si>
  <si>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2"/>
  </si>
  <si>
    <t>080-9999-1111</t>
    <phoneticPr fontId="2" type="Hiragana"/>
  </si>
  <si>
    <t>イカ・エビ</t>
    <phoneticPr fontId="2" type="Hiragana"/>
  </si>
  <si>
    <t>除去すれば、食べられる</t>
    <rPh sb="0" eb="2">
      <t>じょきょ</t>
    </rPh>
    <rPh sb="6" eb="7">
      <t>た</t>
    </rPh>
    <phoneticPr fontId="2" type="Hiragana"/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</si>
  <si>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2"/>
  </si>
  <si>
    <t>◆</t>
    <phoneticPr fontId="2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</si>
  <si>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2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</si>
  <si>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</si>
  <si>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</si>
  <si>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</si>
  <si>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</si>
  <si>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研修日程計画書</t>
    <rPh sb="0" eb="2">
      <t>ケンシュウ</t>
    </rPh>
    <rPh sb="2" eb="4">
      <t>ニッテイ</t>
    </rPh>
    <rPh sb="4" eb="7">
      <t>ケイカクショ</t>
    </rPh>
    <phoneticPr fontId="2"/>
  </si>
  <si>
    <t>引率者</t>
    <rPh sb="0" eb="3">
      <t>インソツシャ</t>
    </rPh>
    <phoneticPr fontId="2"/>
  </si>
  <si>
    <t>男</t>
    <rPh sb="0" eb="1">
      <t>オトコ</t>
    </rPh>
    <phoneticPr fontId="2"/>
  </si>
  <si>
    <t>研修生</t>
    <rPh sb="0" eb="3">
      <t>ケンシュウセイ</t>
    </rPh>
    <phoneticPr fontId="2"/>
  </si>
  <si>
    <t>午前の活動　９：００～１２：００</t>
    <rPh sb="0" eb="2">
      <t>ゴゼン</t>
    </rPh>
    <rPh sb="3" eb="4">
      <t>カツ</t>
    </rPh>
    <rPh sb="4" eb="5">
      <t>ドウ</t>
    </rPh>
    <phoneticPr fontId="25"/>
  </si>
  <si>
    <t>夜の活動１９：００～２０：３０</t>
    <rPh sb="0" eb="1">
      <t>ヨル</t>
    </rPh>
    <rPh sb="2" eb="3">
      <t>カツ</t>
    </rPh>
    <rPh sb="3" eb="4">
      <t>ドウ</t>
    </rPh>
    <phoneticPr fontId="25"/>
  </si>
  <si>
    <t>１日目</t>
    <rPh sb="1" eb="2">
      <t>ニチ</t>
    </rPh>
    <rPh sb="2" eb="3">
      <t>メ</t>
    </rPh>
    <phoneticPr fontId="2"/>
  </si>
  <si>
    <t>時間</t>
    <rPh sb="0" eb="2">
      <t>ジカン</t>
    </rPh>
    <phoneticPr fontId="25"/>
  </si>
  <si>
    <t>希望場所</t>
    <rPh sb="0" eb="2">
      <t>キボウ</t>
    </rPh>
    <rPh sb="2" eb="4">
      <t>バショ</t>
    </rPh>
    <phoneticPr fontId="25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</si>
  <si>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25"/>
  </si>
  <si>
    <t>　　</t>
    <phoneticPr fontId="2"/>
  </si>
  <si>
    <t>月</t>
    <rPh sb="0" eb="1">
      <t>ゲツ</t>
    </rPh>
    <phoneticPr fontId="2"/>
  </si>
  <si>
    <t>代表者会　※必ず出席</t>
    <rPh sb="0" eb="3">
      <t>ダイヒョウシャ</t>
    </rPh>
    <rPh sb="3" eb="4">
      <t>カイ</t>
    </rPh>
    <rPh sb="6" eb="7">
      <t>カナラ</t>
    </rPh>
    <rPh sb="8" eb="10">
      <t>シュッセキ</t>
    </rPh>
    <phoneticPr fontId="2"/>
  </si>
  <si>
    <t>雨天</t>
    <rPh sb="0" eb="2">
      <t>ウテン</t>
    </rPh>
    <phoneticPr fontId="2"/>
  </si>
  <si>
    <t>受取時間</t>
    <rPh sb="0" eb="2">
      <t>ウケトリ</t>
    </rPh>
    <rPh sb="2" eb="4">
      <t>ジカン</t>
    </rPh>
    <phoneticPr fontId="2"/>
  </si>
  <si>
    <t>日</t>
    <rPh sb="0" eb="1">
      <t>ニチ</t>
    </rPh>
    <phoneticPr fontId="2"/>
  </si>
  <si>
    <t>種類</t>
    <rPh sb="0" eb="2">
      <t>シュルイ</t>
    </rPh>
    <phoneticPr fontId="2"/>
  </si>
  <si>
    <t>)</t>
    <phoneticPr fontId="2"/>
  </si>
  <si>
    <t>荒天</t>
    <rPh sb="0" eb="2">
      <t>コウテン</t>
    </rPh>
    <phoneticPr fontId="2"/>
  </si>
  <si>
    <t>(　　)</t>
    <phoneticPr fontId="2"/>
  </si>
  <si>
    <t>野外炊飯</t>
    <rPh sb="0" eb="4">
      <t>ヤガイスイハン</t>
    </rPh>
    <phoneticPr fontId="2"/>
  </si>
  <si>
    <t>料金確認表</t>
    <rPh sb="0" eb="2">
      <t>リョウキン</t>
    </rPh>
    <rPh sb="2" eb="5">
      <t>カクニンヒョウ</t>
    </rPh>
    <phoneticPr fontId="2"/>
  </si>
  <si>
    <t xml:space="preserve">団体名 </t>
    <rPh sb="0" eb="3">
      <t>ダンタイメイ</t>
    </rPh>
    <phoneticPr fontId="2"/>
  </si>
  <si>
    <t>宿泊棟利用１泊につき</t>
    <rPh sb="0" eb="3">
      <t>シュクハクトウ</t>
    </rPh>
    <rPh sb="3" eb="5">
      <t>リヨウ</t>
    </rPh>
    <rPh sb="6" eb="7">
      <t>ハク</t>
    </rPh>
    <phoneticPr fontId="2"/>
  </si>
  <si>
    <t>一日利用（日帰り）</t>
    <rPh sb="0" eb="2">
      <t>イチニチ</t>
    </rPh>
    <rPh sb="2" eb="4">
      <t>リヨウ</t>
    </rPh>
    <rPh sb="5" eb="7">
      <t>ヒガエ</t>
    </rPh>
    <phoneticPr fontId="2"/>
  </si>
  <si>
    <t>未就学児</t>
    <rPh sb="0" eb="4">
      <t>ミシュウガクジ</t>
    </rPh>
    <phoneticPr fontId="2"/>
  </si>
  <si>
    <t>利用料免除者</t>
    <rPh sb="0" eb="3">
      <t>リヨウリョウ</t>
    </rPh>
    <rPh sb="3" eb="5">
      <t>メンジョ</t>
    </rPh>
    <rPh sb="5" eb="6">
      <t>シャ</t>
    </rPh>
    <phoneticPr fontId="2"/>
  </si>
  <si>
    <t>介護者</t>
    <rPh sb="0" eb="3">
      <t>カイゴシャ</t>
    </rPh>
    <phoneticPr fontId="2"/>
  </si>
  <si>
    <t>免除者</t>
    <rPh sb="0" eb="3">
      <t>メンジョシャ</t>
    </rPh>
    <phoneticPr fontId="2"/>
  </si>
  <si>
    <t>月</t>
    <rPh sb="0" eb="1">
      <t>ツキ</t>
    </rPh>
    <phoneticPr fontId="2"/>
  </si>
  <si>
    <t>無料</t>
    <rPh sb="0" eb="2">
      <t>ムリョウ</t>
    </rPh>
    <phoneticPr fontId="2"/>
  </si>
  <si>
    <t>100円</t>
    <rPh sb="3" eb="4">
      <t>エン</t>
    </rPh>
    <phoneticPr fontId="2"/>
  </si>
  <si>
    <t>50円</t>
    <rPh sb="2" eb="3">
      <t>エン</t>
    </rPh>
    <phoneticPr fontId="2"/>
  </si>
  <si>
    <t>食 事 代</t>
    <rPh sb="0" eb="1">
      <t>ショク</t>
    </rPh>
    <rPh sb="2" eb="3">
      <t>コト</t>
    </rPh>
    <rPh sb="4" eb="5">
      <t>ダイ</t>
    </rPh>
    <phoneticPr fontId="2"/>
  </si>
  <si>
    <t>単価</t>
    <rPh sb="0" eb="2">
      <t>タンカ</t>
    </rPh>
    <phoneticPr fontId="2"/>
  </si>
  <si>
    <t>シーツ類</t>
    <rPh sb="3" eb="4">
      <t>ルイ</t>
    </rPh>
    <phoneticPr fontId="2"/>
  </si>
  <si>
    <t>昼食</t>
    <rPh sb="0" eb="2">
      <t>チュウショク</t>
    </rPh>
    <phoneticPr fontId="2"/>
  </si>
  <si>
    <t>小学４年生以下</t>
    <rPh sb="0" eb="2">
      <t>ショウガク</t>
    </rPh>
    <rPh sb="3" eb="5">
      <t>ネンセイ</t>
    </rPh>
    <rPh sb="5" eb="7">
      <t>イカ</t>
    </rPh>
    <phoneticPr fontId="2"/>
  </si>
  <si>
    <t>シーツ・枕カバー</t>
    <rPh sb="4" eb="5">
      <t>マクラ</t>
    </rPh>
    <phoneticPr fontId="2"/>
  </si>
  <si>
    <t>小学５年生以上</t>
    <rPh sb="0" eb="2">
      <t>ショウガク</t>
    </rPh>
    <rPh sb="3" eb="5">
      <t>ネンセイ</t>
    </rPh>
    <rPh sb="5" eb="7">
      <t>イジョウ</t>
    </rPh>
    <phoneticPr fontId="2"/>
  </si>
  <si>
    <t>弁当</t>
    <rPh sb="0" eb="2">
      <t>ベントウ</t>
    </rPh>
    <phoneticPr fontId="2"/>
  </si>
  <si>
    <t>焼き杉</t>
    <rPh sb="0" eb="1">
      <t>ヤ</t>
    </rPh>
    <rPh sb="2" eb="3">
      <t>スギ</t>
    </rPh>
    <phoneticPr fontId="27"/>
  </si>
  <si>
    <t>夕食</t>
    <rPh sb="0" eb="2">
      <t>ユウショク</t>
    </rPh>
    <phoneticPr fontId="2"/>
  </si>
  <si>
    <t>焼き杉のフォトフレーム</t>
    <rPh sb="0" eb="1">
      <t>ヤ</t>
    </rPh>
    <rPh sb="2" eb="3">
      <t>スギ</t>
    </rPh>
    <phoneticPr fontId="27"/>
  </si>
  <si>
    <t>合宿用メニュー</t>
    <rPh sb="0" eb="3">
      <t>ガッシュクヨウ</t>
    </rPh>
    <phoneticPr fontId="2"/>
  </si>
  <si>
    <t>焼き杉のプリント掛け</t>
    <rPh sb="0" eb="1">
      <t>ヤ</t>
    </rPh>
    <rPh sb="2" eb="3">
      <t>スギ</t>
    </rPh>
    <rPh sb="8" eb="9">
      <t>カ</t>
    </rPh>
    <phoneticPr fontId="27"/>
  </si>
  <si>
    <t>朝食</t>
    <rPh sb="0" eb="2">
      <t>チョウショク</t>
    </rPh>
    <phoneticPr fontId="2"/>
  </si>
  <si>
    <t>プラホビー</t>
  </si>
  <si>
    <t>貝殻コースター</t>
    <rPh sb="0" eb="1">
      <t>カイ</t>
    </rPh>
    <rPh sb="1" eb="2">
      <t>カラ</t>
    </rPh>
    <phoneticPr fontId="27"/>
  </si>
  <si>
    <t>貝殻ストラップ</t>
    <rPh sb="0" eb="2">
      <t>カイガラ</t>
    </rPh>
    <phoneticPr fontId="27"/>
  </si>
  <si>
    <t>貝殻ストラップ（鈴付き）</t>
    <rPh sb="0" eb="2">
      <t>カイガラ</t>
    </rPh>
    <rPh sb="8" eb="9">
      <t>スズ</t>
    </rPh>
    <rPh sb="9" eb="10">
      <t>ツ</t>
    </rPh>
    <phoneticPr fontId="27"/>
  </si>
  <si>
    <t>竹細工（箸）</t>
    <rPh sb="0" eb="1">
      <t>タケ</t>
    </rPh>
    <rPh sb="1" eb="3">
      <t>サイク</t>
    </rPh>
    <rPh sb="4" eb="5">
      <t>ハシ</t>
    </rPh>
    <phoneticPr fontId="27"/>
  </si>
  <si>
    <t>ミニしめ縄</t>
    <rPh sb="4" eb="5">
      <t>ナワ</t>
    </rPh>
    <phoneticPr fontId="27"/>
  </si>
  <si>
    <t>請求書</t>
    <rPh sb="0" eb="3">
      <t>セイキュウショ</t>
    </rPh>
    <phoneticPr fontId="2"/>
  </si>
  <si>
    <t>① まとめて１枚</t>
    <rPh sb="7" eb="8">
      <t>マイ</t>
    </rPh>
    <phoneticPr fontId="2"/>
  </si>
  <si>
    <t>② 引率者と研修生に分ける</t>
    <rPh sb="2" eb="5">
      <t>インソツシャ</t>
    </rPh>
    <rPh sb="6" eb="9">
      <t>ケンシュウセイ</t>
    </rPh>
    <rPh sb="10" eb="11">
      <t>ワ</t>
    </rPh>
    <phoneticPr fontId="2"/>
  </si>
  <si>
    <t>③ その他</t>
    <rPh sb="4" eb="5">
      <t>タ</t>
    </rPh>
    <phoneticPr fontId="2"/>
  </si>
  <si>
    <t>支払方法</t>
    <rPh sb="0" eb="2">
      <t>シハラ</t>
    </rPh>
    <rPh sb="2" eb="4">
      <t>ホウホウ</t>
    </rPh>
    <phoneticPr fontId="2"/>
  </si>
  <si>
    <t>① 現金支払</t>
    <rPh sb="2" eb="4">
      <t>ゲンキン</t>
    </rPh>
    <rPh sb="4" eb="6">
      <t>シハラ</t>
    </rPh>
    <phoneticPr fontId="2"/>
  </si>
  <si>
    <t>1  請求書と同様</t>
    <rPh sb="3" eb="6">
      <t>セイキュウショ</t>
    </rPh>
    <rPh sb="7" eb="9">
      <t>ドウヨウ</t>
    </rPh>
    <phoneticPr fontId="2"/>
  </si>
  <si>
    <t>2  その他</t>
    <rPh sb="5" eb="6">
      <t>タ</t>
    </rPh>
    <phoneticPr fontId="2"/>
  </si>
  <si>
    <t>② 後日振込（振込手数料は団体負担となります）</t>
    <rPh sb="2" eb="4">
      <t>ゴジツ</t>
    </rPh>
    <rPh sb="4" eb="6">
      <t>フリコミ</t>
    </rPh>
    <rPh sb="7" eb="9">
      <t>フリコミ</t>
    </rPh>
    <rPh sb="9" eb="12">
      <t>テスウリョウ</t>
    </rPh>
    <rPh sb="13" eb="15">
      <t>ダンタイ</t>
    </rPh>
    <rPh sb="15" eb="17">
      <t>フタン</t>
    </rPh>
    <phoneticPr fontId="2"/>
  </si>
  <si>
    <t>③ 後日持参（利用日より１ヶ月以内）</t>
    <rPh sb="2" eb="4">
      <t>ゴジツ</t>
    </rPh>
    <rPh sb="4" eb="6">
      <t>ジサン</t>
    </rPh>
    <rPh sb="7" eb="10">
      <t>リヨウビ</t>
    </rPh>
    <rPh sb="12" eb="15">
      <t>イッカゲツ</t>
    </rPh>
    <rPh sb="15" eb="17">
      <t>イナイ</t>
    </rPh>
    <phoneticPr fontId="2"/>
  </si>
  <si>
    <t>領収書送付先
メールアドレス</t>
    <rPh sb="0" eb="3">
      <t>リョウシュウショ</t>
    </rPh>
    <rPh sb="3" eb="5">
      <t>ソウフ</t>
    </rPh>
    <rPh sb="5" eb="6">
      <t>サキ</t>
    </rPh>
    <phoneticPr fontId="2"/>
  </si>
  <si>
    <t>① 申請書等書類一式を送付したアドレスでよい</t>
    <rPh sb="2" eb="5">
      <t>シンセイショ</t>
    </rPh>
    <rPh sb="5" eb="6">
      <t>ナド</t>
    </rPh>
    <rPh sb="6" eb="8">
      <t>ショルイ</t>
    </rPh>
    <rPh sb="8" eb="10">
      <t>イッシキ</t>
    </rPh>
    <rPh sb="11" eb="13">
      <t>ソウフ</t>
    </rPh>
    <phoneticPr fontId="2"/>
  </si>
  <si>
    <t>食堂食 　　</t>
    <rPh sb="0" eb="2">
      <t>ショクドウ</t>
    </rPh>
    <rPh sb="2" eb="3">
      <t>ショク</t>
    </rPh>
    <phoneticPr fontId="2"/>
  </si>
  <si>
    <t>個数</t>
    <rPh sb="0" eb="2">
      <t>コスウ</t>
    </rPh>
    <phoneticPr fontId="2"/>
  </si>
  <si>
    <t>キャンプファイヤー</t>
    <phoneticPr fontId="27"/>
  </si>
  <si>
    <t>キャンプファイヤー</t>
    <phoneticPr fontId="2"/>
  </si>
  <si>
    <t>創 作 活 動・その他の活動</t>
    <rPh sb="0" eb="1">
      <t>ソウ</t>
    </rPh>
    <rPh sb="2" eb="3">
      <t>サク</t>
    </rPh>
    <rPh sb="4" eb="5">
      <t>カツ</t>
    </rPh>
    <rPh sb="6" eb="7">
      <t>ドウ</t>
    </rPh>
    <rPh sb="10" eb="11">
      <t>タ</t>
    </rPh>
    <rPh sb="12" eb="14">
      <t>カツドウ</t>
    </rPh>
    <phoneticPr fontId="2"/>
  </si>
  <si>
    <t>のり弁当</t>
    <rPh sb="2" eb="4">
      <t>ベントウ</t>
    </rPh>
    <phoneticPr fontId="27"/>
  </si>
  <si>
    <t>チキンタルタル</t>
    <phoneticPr fontId="27"/>
  </si>
  <si>
    <t>幕ノ内</t>
    <rPh sb="0" eb="1">
      <t>マク</t>
    </rPh>
    <rPh sb="2" eb="3">
      <t>ウチ</t>
    </rPh>
    <phoneticPr fontId="27"/>
  </si>
  <si>
    <t>薪</t>
    <rPh sb="0" eb="1">
      <t>マキ</t>
    </rPh>
    <phoneticPr fontId="2"/>
  </si>
  <si>
    <t>ピザ・パン</t>
    <phoneticPr fontId="2"/>
  </si>
  <si>
    <t>ピザ　（トマト）1セット　6枚</t>
    <rPh sb="14" eb="15">
      <t>マイ</t>
    </rPh>
    <phoneticPr fontId="27"/>
  </si>
  <si>
    <t>ピザ　（照り焼き）1セット　6枚</t>
    <rPh sb="4" eb="5">
      <t>テ</t>
    </rPh>
    <rPh sb="6" eb="7">
      <t>ヤ</t>
    </rPh>
    <rPh sb="15" eb="16">
      <t>マイ</t>
    </rPh>
    <phoneticPr fontId="27"/>
  </si>
  <si>
    <t>パン（ウインナー）1セット32個</t>
    <rPh sb="15" eb="16">
      <t>コ</t>
    </rPh>
    <phoneticPr fontId="2"/>
  </si>
  <si>
    <t>パン（チョコ）　　1セット32個</t>
    <rPh sb="15" eb="16">
      <t>コ</t>
    </rPh>
    <phoneticPr fontId="2"/>
  </si>
  <si>
    <t>水</t>
    <rPh sb="0" eb="1">
      <t>ミズ</t>
    </rPh>
    <phoneticPr fontId="2"/>
  </si>
  <si>
    <t>緑茶</t>
    <rPh sb="0" eb="2">
      <t>リョクチャ</t>
    </rPh>
    <phoneticPr fontId="2"/>
  </si>
  <si>
    <t>麦茶</t>
    <rPh sb="0" eb="2">
      <t>ムギチャ</t>
    </rPh>
    <phoneticPr fontId="2"/>
  </si>
  <si>
    <t>スポーツドリンク</t>
    <phoneticPr fontId="2"/>
  </si>
  <si>
    <t>バーベキュー</t>
    <phoneticPr fontId="2"/>
  </si>
  <si>
    <t>　薪</t>
    <rPh sb="1" eb="2">
      <t>マキ</t>
    </rPh>
    <phoneticPr fontId="2"/>
  </si>
  <si>
    <t>おにぎり　　1個</t>
    <rPh sb="7" eb="8">
      <t>コ</t>
    </rPh>
    <phoneticPr fontId="2"/>
  </si>
  <si>
    <t>※ピザの注文は1セット以上からハーフ(0.5)単位で注文可　　</t>
    <rPh sb="4" eb="6">
      <t>チュウモン</t>
    </rPh>
    <rPh sb="11" eb="13">
      <t>イジョウ</t>
    </rPh>
    <rPh sb="23" eb="25">
      <t>タンイ</t>
    </rPh>
    <rPh sb="26" eb="28">
      <t>チュウモン</t>
    </rPh>
    <rPh sb="28" eb="29">
      <t>カ</t>
    </rPh>
    <phoneticPr fontId="2"/>
  </si>
  <si>
    <t>ポタージュ　１人</t>
    <rPh sb="7" eb="8">
      <t>ニン</t>
    </rPh>
    <phoneticPr fontId="2"/>
  </si>
  <si>
    <t>豚汁　１人</t>
    <rPh sb="0" eb="2">
      <t>トンジル</t>
    </rPh>
    <rPh sb="4" eb="5">
      <t>ニン</t>
    </rPh>
    <phoneticPr fontId="2"/>
  </si>
  <si>
    <t>ペットボトル　５００ｍｌ程度</t>
    <rPh sb="12" eb="14">
      <t>テイド</t>
    </rPh>
    <phoneticPr fontId="2"/>
  </si>
  <si>
    <t>② ①以外のメールアドレスへ送付（当日確認）</t>
    <rPh sb="3" eb="5">
      <t>イガイ</t>
    </rPh>
    <rPh sb="14" eb="16">
      <t>ソウフ</t>
    </rPh>
    <rPh sb="17" eb="19">
      <t>トウジツ</t>
    </rPh>
    <rPh sb="19" eb="21">
      <t>カクニン</t>
    </rPh>
    <phoneticPr fontId="2"/>
  </si>
  <si>
    <t>昼食12:00～</t>
    <rPh sb="0" eb="2">
      <t>チュウショク</t>
    </rPh>
    <phoneticPr fontId="2"/>
  </si>
  <si>
    <t xml:space="preserve"> ５ 担当者名</t>
    <rPh sb="3" eb="6">
      <t>タントウシャ</t>
    </rPh>
    <rPh sb="6" eb="7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</si>
  <si>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</si>
  <si>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</si>
  <si>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泊(</t>
    <rPh sb="0" eb="1">
      <t>ハク</t>
    </rPh>
    <phoneticPr fontId="2"/>
  </si>
  <si>
    <t>ピザ</t>
    <phoneticPr fontId="2"/>
  </si>
  <si>
    <t>/</t>
    <phoneticPr fontId="2"/>
  </si>
  <si>
    <t>保護者
大学生</t>
    <rPh sb="0" eb="3">
      <t>ホゴシャ</t>
    </rPh>
    <rPh sb="4" eb="5">
      <t>ダイ</t>
    </rPh>
    <rPh sb="5" eb="7">
      <t>ガクセイ</t>
    </rPh>
    <phoneticPr fontId="2"/>
  </si>
  <si>
    <t>野外炊飯</t>
    <rPh sb="0" eb="4">
      <t>ヤガイスイハン</t>
    </rPh>
    <phoneticPr fontId="2"/>
  </si>
  <si>
    <t>パン</t>
    <phoneticPr fontId="2"/>
  </si>
  <si>
    <t>BBQ</t>
    <phoneticPr fontId="2"/>
  </si>
  <si>
    <t>個数</t>
    <rPh sb="0" eb="2">
      <t>コスウ</t>
    </rPh>
    <phoneticPr fontId="2"/>
  </si>
  <si>
    <t>夕食17:30～</t>
    <rPh sb="0" eb="2">
      <t>ユウショク</t>
    </rPh>
    <phoneticPr fontId="2"/>
  </si>
  <si>
    <r>
      <rPr>
        <sz val="14"/>
        <color theme="1"/>
        <rFont val="游ゴシック"/>
        <family val="3"/>
        <charset val="128"/>
        <scheme val="minor"/>
      </rPr>
      <t>多目的室</t>
    </r>
    <r>
      <rPr>
        <sz val="12"/>
        <color theme="1"/>
        <rFont val="游ゴシック"/>
        <family val="3"/>
        <charset val="128"/>
        <scheme val="minor"/>
      </rPr>
      <t xml:space="preserve">
障がいをお持ちの方</t>
    </r>
    <rPh sb="0" eb="4">
      <t>タモクテキシツ</t>
    </rPh>
    <rPh sb="5" eb="6">
      <t>ショウ</t>
    </rPh>
    <rPh sb="10" eb="11">
      <t>モ</t>
    </rPh>
    <rPh sb="13" eb="14">
      <t>カタ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</si>
  <si>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</si>
  <si>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</si>
  <si>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r>
      <rPr>
        <sz val="14"/>
        <color theme="1"/>
        <rFont val="游ゴシック"/>
        <family val="3"/>
        <charset val="128"/>
        <scheme val="minor"/>
      </rPr>
      <t>事務局部屋</t>
    </r>
    <r>
      <rPr>
        <sz val="12"/>
        <color theme="1"/>
        <rFont val="游ゴシック"/>
        <family val="3"/>
        <charset val="128"/>
        <scheme val="minor"/>
      </rPr>
      <t xml:space="preserve">
退所日の9:00まで</t>
    </r>
    <rPh sb="0" eb="3">
      <t>ジムキョク</t>
    </rPh>
    <rPh sb="3" eb="5">
      <t>ベヤ</t>
    </rPh>
    <rPh sb="6" eb="9">
      <t>タイショビ</t>
    </rPh>
    <phoneticPr fontId="2"/>
  </si>
  <si>
    <t>事務局部屋　＆　多目的室について</t>
    <rPh sb="0" eb="3">
      <t>ジムキョク</t>
    </rPh>
    <rPh sb="3" eb="5">
      <t>ベヤ</t>
    </rPh>
    <rPh sb="8" eb="10">
      <t>モクテキ</t>
    </rPh>
    <rPh sb="10" eb="11">
      <t>シツ</t>
    </rPh>
    <phoneticPr fontId="2"/>
  </si>
  <si>
    <t>合宿
メニュー</t>
    <rPh sb="0" eb="2">
      <t>ガッシュク</t>
    </rPh>
    <phoneticPr fontId="2"/>
  </si>
  <si>
    <t>※合宿メニューは
通常の食事の2倍盛付</t>
    <rPh sb="1" eb="3">
      <t>ガッシュク</t>
    </rPh>
    <rPh sb="9" eb="11">
      <t>ツウジョウ</t>
    </rPh>
    <rPh sb="12" eb="14">
      <t>ショクジ</t>
    </rPh>
    <rPh sb="16" eb="17">
      <t>バイ</t>
    </rPh>
    <rPh sb="17" eb="18">
      <t>ザカ</t>
    </rPh>
    <rPh sb="18" eb="19">
      <t>ツ</t>
    </rPh>
    <phoneticPr fontId="2"/>
  </si>
  <si>
    <t>担当者</t>
    <rPh sb="0" eb="3">
      <t>タントウシャ</t>
    </rPh>
    <phoneticPr fontId="2"/>
  </si>
  <si>
    <t>TEL</t>
    <phoneticPr fontId="2"/>
  </si>
  <si>
    <t>夏時間 7:30～</t>
    <rPh sb="0" eb="1">
      <t>ナツ</t>
    </rPh>
    <rPh sb="1" eb="3">
      <t>ジカン</t>
    </rPh>
    <phoneticPr fontId="2"/>
  </si>
  <si>
    <t>冬時間 8:00～</t>
    <rPh sb="0" eb="3">
      <t>フユジカン</t>
    </rPh>
    <phoneticPr fontId="2"/>
  </si>
  <si>
    <r>
      <rPr>
        <b/>
        <sz val="12"/>
        <rFont val="ＭＳ Ｐゴシック"/>
        <family val="3"/>
        <charset val="128"/>
      </rPr>
      <t>【記入例】</t>
    </r>
    <r>
      <rPr>
        <sz val="12"/>
        <rFont val="ＭＳ Ｐゴシック"/>
        <family val="3"/>
        <charset val="128"/>
      </rPr>
      <t>　氏名</t>
    </r>
    <rPh sb="1" eb="4">
      <t>キニュウレイ</t>
    </rPh>
    <rPh sb="6" eb="8">
      <t>シメイ</t>
    </rPh>
    <phoneticPr fontId="2"/>
  </si>
  <si>
    <r>
      <rPr>
        <sz val="8"/>
        <color theme="1"/>
        <rFont val="ＭＳ Ｐゴシック"/>
        <family val="3"/>
        <charset val="128"/>
      </rPr>
      <t>（ふりがな）</t>
    </r>
    <r>
      <rPr>
        <sz val="10"/>
        <color theme="1"/>
        <rFont val="ＭＳ Ｐゴシック"/>
        <family val="3"/>
        <charset val="128"/>
      </rPr>
      <t xml:space="preserve">
氏　　名</t>
    </r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</si>
  <si>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</si>
  <si>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NO.1</t>
    <phoneticPr fontId="2"/>
  </si>
  <si>
    <t>NO.２</t>
    <phoneticPr fontId="2"/>
  </si>
  <si>
    <t>申請書の人数</t>
    <rPh sb="0" eb="3">
      <t>シンセイショ</t>
    </rPh>
    <rPh sb="4" eb="6">
      <t>ニンズウ</t>
    </rPh>
    <phoneticPr fontId="2"/>
  </si>
  <si>
    <t>一般</t>
    <rPh sb="0" eb="2">
      <t>イッパン</t>
    </rPh>
    <phoneticPr fontId="2"/>
  </si>
  <si>
    <t>小学生～高校生</t>
    <rPh sb="0" eb="3">
      <t>ショウガクセイ</t>
    </rPh>
    <rPh sb="4" eb="7">
      <t>コウコウセイ</t>
    </rPh>
    <phoneticPr fontId="2"/>
  </si>
  <si>
    <t>学年</t>
    <rPh sb="0" eb="2">
      <t>ガクネン</t>
    </rPh>
    <phoneticPr fontId="2"/>
  </si>
  <si>
    <t>名簿の人数</t>
    <rPh sb="0" eb="2">
      <t>メイボ</t>
    </rPh>
    <rPh sb="3" eb="5">
      <t>ニンズウ</t>
    </rPh>
    <phoneticPr fontId="2"/>
  </si>
  <si>
    <t>氏　  名</t>
    <rPh sb="0" eb="1">
      <t>シ</t>
    </rPh>
    <rPh sb="4" eb="5">
      <t>ナ</t>
    </rPh>
    <phoneticPr fontId="2"/>
  </si>
  <si>
    <t>その他</t>
    <rPh sb="2" eb="3">
      <t>タ</t>
    </rPh>
    <phoneticPr fontId="2"/>
  </si>
  <si>
    <t>〇</t>
    <phoneticPr fontId="2"/>
  </si>
  <si>
    <t>⇩ 請求書・支払い方法 に 〇を付けてください</t>
    <rPh sb="2" eb="5">
      <t>セイキュウショ</t>
    </rPh>
    <rPh sb="6" eb="8">
      <t>シハラ</t>
    </rPh>
    <rPh sb="9" eb="11">
      <t>ホウホウ</t>
    </rPh>
    <rPh sb="16" eb="17">
      <t>ツ</t>
    </rPh>
    <phoneticPr fontId="2"/>
  </si>
  <si>
    <t>ｱﾅﾌｨﾗｷｼｰ・ｼｮｯｸなど特に症状が重篤な方については、必ず青年の家まで直接ご相談ください。</t>
  </si>
  <si>
    <t>手のり門松</t>
    <rPh sb="0" eb="1">
      <t>テ</t>
    </rPh>
    <rPh sb="3" eb="5">
      <t>カドマツ</t>
    </rPh>
    <phoneticPr fontId="27"/>
  </si>
  <si>
    <t>午後の活動　１３：３０～１６：３０</t>
    <rPh sb="0" eb="2">
      <t>ゴゴ</t>
    </rPh>
    <rPh sb="3" eb="4">
      <t>カツ</t>
    </rPh>
    <rPh sb="4" eb="5">
      <t>ドウ</t>
    </rPh>
    <phoneticPr fontId="25"/>
  </si>
  <si>
    <t>（指定）天青宿第</t>
    <rPh sb="6" eb="7">
      <t>シュク</t>
    </rPh>
    <phoneticPr fontId="25"/>
  </si>
  <si>
    <t>令和</t>
    <rPh sb="0" eb="2">
      <t>レイワ</t>
    </rPh>
    <phoneticPr fontId="25"/>
  </si>
  <si>
    <t>年</t>
    <rPh sb="0" eb="1">
      <t>ネン</t>
    </rPh>
    <phoneticPr fontId="25"/>
  </si>
  <si>
    <t>　 代表者</t>
    <rPh sb="2" eb="5">
      <t>ダイヒョウシャ</t>
    </rPh>
    <phoneticPr fontId="25"/>
  </si>
  <si>
    <t>熊本県立天草青年の家</t>
  </si>
  <si>
    <t>指定管理者　</t>
    <phoneticPr fontId="25"/>
  </si>
  <si>
    <t>ひとづくりJAPANネットワーク・三勢共同体</t>
    <phoneticPr fontId="25"/>
  </si>
  <si>
    <t>代表者　　中　川　保　敬</t>
    <phoneticPr fontId="25"/>
  </si>
  <si>
    <t>注）</t>
    <rPh sb="0" eb="1">
      <t>チュウ</t>
    </rPh>
    <phoneticPr fontId="25"/>
  </si>
  <si>
    <t>１　この許可書は、入所当日に入所担当職員へご提示ください。</t>
    <rPh sb="22" eb="24">
      <t>テイジ</t>
    </rPh>
    <phoneticPr fontId="25"/>
  </si>
  <si>
    <t>２　許可を受けた内容に変更があるときは、速やかに天草青年の家へ連絡されるとともに、別紙</t>
    <phoneticPr fontId="25"/>
  </si>
  <si>
    <t>　　『利用変更許可申請書』をあらためて提出し、その許可を受けてください。</t>
    <phoneticPr fontId="25"/>
  </si>
  <si>
    <t>３　施設等の利用を中止するときは、速やかに天草青年の家へ連絡されるとともに、別紙『利用</t>
    <phoneticPr fontId="25"/>
  </si>
  <si>
    <t>　　中止届出書』を提出してください。</t>
    <phoneticPr fontId="25"/>
  </si>
  <si>
    <t>※起案は以下の順で並べる</t>
    <rPh sb="1" eb="3">
      <t>キアン</t>
    </rPh>
    <rPh sb="4" eb="6">
      <t>イカ</t>
    </rPh>
    <rPh sb="7" eb="8">
      <t>ジュン</t>
    </rPh>
    <rPh sb="9" eb="10">
      <t>ナラ</t>
    </rPh>
    <phoneticPr fontId="25"/>
  </si>
  <si>
    <t>申込書類確認項目</t>
    <rPh sb="0" eb="2">
      <t>モウシコ</t>
    </rPh>
    <rPh sb="2" eb="4">
      <t>ショルイ</t>
    </rPh>
    <rPh sb="4" eb="6">
      <t>カクニン</t>
    </rPh>
    <rPh sb="6" eb="8">
      <t>コウモク</t>
    </rPh>
    <phoneticPr fontId="25"/>
  </si>
  <si>
    <t>チェック欄</t>
    <rPh sb="4" eb="5">
      <t>ラン</t>
    </rPh>
    <phoneticPr fontId="25"/>
  </si>
  <si>
    <t>利用許可申請書</t>
    <rPh sb="0" eb="2">
      <t>リヨウ</t>
    </rPh>
    <rPh sb="2" eb="4">
      <t>キョカ</t>
    </rPh>
    <rPh sb="4" eb="7">
      <t>シンセイショ</t>
    </rPh>
    <phoneticPr fontId="25"/>
  </si>
  <si>
    <t>提出済</t>
    <rPh sb="0" eb="3">
      <t>テイシュツスミ</t>
    </rPh>
    <phoneticPr fontId="25"/>
  </si>
  <si>
    <t xml:space="preserve"> 後日提出</t>
    <rPh sb="1" eb="3">
      <t>ゴジツ</t>
    </rPh>
    <rPh sb="3" eb="5">
      <t>テイシュツ</t>
    </rPh>
    <phoneticPr fontId="25"/>
  </si>
  <si>
    <t>当日持参</t>
    <rPh sb="0" eb="2">
      <t>トウジツ</t>
    </rPh>
    <rPh sb="2" eb="4">
      <t>ジサン</t>
    </rPh>
    <phoneticPr fontId="25"/>
  </si>
  <si>
    <t>当日記入</t>
    <rPh sb="0" eb="2">
      <t>トウジツ</t>
    </rPh>
    <rPh sb="2" eb="4">
      <t>キニュウ</t>
    </rPh>
    <phoneticPr fontId="25"/>
  </si>
  <si>
    <t>利用変更許可申請書</t>
    <rPh sb="0" eb="2">
      <t>リヨウ</t>
    </rPh>
    <rPh sb="2" eb="4">
      <t>ヘンコウ</t>
    </rPh>
    <rPh sb="4" eb="6">
      <t>キョカ</t>
    </rPh>
    <rPh sb="6" eb="9">
      <t>シンセイショ</t>
    </rPh>
    <phoneticPr fontId="25"/>
  </si>
  <si>
    <t>免除申請書</t>
    <rPh sb="0" eb="2">
      <t>メンジョ</t>
    </rPh>
    <rPh sb="2" eb="5">
      <t>シンセイショ</t>
    </rPh>
    <phoneticPr fontId="25"/>
  </si>
  <si>
    <t>なし</t>
    <phoneticPr fontId="25"/>
  </si>
  <si>
    <t xml:space="preserve"> 提出済み</t>
    <rPh sb="1" eb="4">
      <t>テイシュツズ</t>
    </rPh>
    <phoneticPr fontId="25"/>
  </si>
  <si>
    <t>名簿</t>
    <rPh sb="0" eb="2">
      <t>メイボ</t>
    </rPh>
    <phoneticPr fontId="25"/>
  </si>
  <si>
    <t>その他の資料
（ＦＡＸや以前の資料）</t>
    <rPh sb="2" eb="3">
      <t>タ</t>
    </rPh>
    <rPh sb="4" eb="6">
      <t>シリョウ</t>
    </rPh>
    <rPh sb="12" eb="14">
      <t>イゼン</t>
    </rPh>
    <rPh sb="15" eb="17">
      <t>シリョウ</t>
    </rPh>
    <phoneticPr fontId="25"/>
  </si>
  <si>
    <t>提出済み</t>
    <rPh sb="0" eb="3">
      <t>テイシュツズ</t>
    </rPh>
    <phoneticPr fontId="25"/>
  </si>
  <si>
    <t>ペーロン名簿</t>
    <rPh sb="4" eb="6">
      <t>メイボ</t>
    </rPh>
    <phoneticPr fontId="25"/>
  </si>
  <si>
    <t>野外炊飯食材注文票</t>
    <rPh sb="0" eb="2">
      <t>ヤガイ</t>
    </rPh>
    <rPh sb="2" eb="4">
      <t>スイハン</t>
    </rPh>
    <rPh sb="4" eb="6">
      <t>ショクザイ</t>
    </rPh>
    <rPh sb="6" eb="8">
      <t>チュウモン</t>
    </rPh>
    <rPh sb="8" eb="9">
      <t>ヒョウ</t>
    </rPh>
    <phoneticPr fontId="25"/>
  </si>
  <si>
    <t>後日提出</t>
    <rPh sb="0" eb="2">
      <t>ゴジツ</t>
    </rPh>
    <rPh sb="2" eb="4">
      <t>テイシュツ</t>
    </rPh>
    <phoneticPr fontId="25"/>
  </si>
  <si>
    <t>食物アレルギー</t>
    <rPh sb="0" eb="2">
      <t>ショクモツ</t>
    </rPh>
    <phoneticPr fontId="25"/>
  </si>
  <si>
    <t>利用相談用紙</t>
    <rPh sb="0" eb="2">
      <t>リヨウ</t>
    </rPh>
    <rPh sb="2" eb="4">
      <t>ソウダン</t>
    </rPh>
    <rPh sb="4" eb="6">
      <t>ヨウシ</t>
    </rPh>
    <phoneticPr fontId="25"/>
  </si>
  <si>
    <t>料金確認表</t>
    <rPh sb="0" eb="2">
      <t>リョウキン</t>
    </rPh>
    <rPh sb="2" eb="4">
      <t>カクニン</t>
    </rPh>
    <rPh sb="4" eb="5">
      <t>ヒョウ</t>
    </rPh>
    <phoneticPr fontId="25"/>
  </si>
  <si>
    <t>研修日程計画書</t>
    <rPh sb="0" eb="2">
      <t>ケンシュウ</t>
    </rPh>
    <rPh sb="2" eb="4">
      <t>ニッテイ</t>
    </rPh>
    <rPh sb="4" eb="7">
      <t>ケイカクショ</t>
    </rPh>
    <phoneticPr fontId="25"/>
  </si>
  <si>
    <t>その他</t>
    <rPh sb="2" eb="3">
      <t>タ</t>
    </rPh>
    <phoneticPr fontId="25"/>
  </si>
  <si>
    <t>クラフト予約表に記入</t>
    <rPh sb="4" eb="6">
      <t>ヨヤク</t>
    </rPh>
    <rPh sb="6" eb="7">
      <t>ヒョウ</t>
    </rPh>
    <rPh sb="8" eb="10">
      <t>キニュウ</t>
    </rPh>
    <phoneticPr fontId="25"/>
  </si>
  <si>
    <t>記入済</t>
    <rPh sb="0" eb="2">
      <t>キニュウ</t>
    </rPh>
    <rPh sb="2" eb="3">
      <t>スミ</t>
    </rPh>
    <phoneticPr fontId="25"/>
  </si>
  <si>
    <t>飲料水注文表記入</t>
    <rPh sb="0" eb="3">
      <t>インリョウスイ</t>
    </rPh>
    <rPh sb="3" eb="5">
      <t>チュウモン</t>
    </rPh>
    <rPh sb="5" eb="6">
      <t>ヒョウ</t>
    </rPh>
    <rPh sb="6" eb="8">
      <t>キニュウ</t>
    </rPh>
    <phoneticPr fontId="25"/>
  </si>
  <si>
    <t>許可書送付方法</t>
    <rPh sb="0" eb="3">
      <t>キョカショ</t>
    </rPh>
    <rPh sb="3" eb="5">
      <t>ソウフ</t>
    </rPh>
    <rPh sb="5" eb="7">
      <t>ホウホウ</t>
    </rPh>
    <phoneticPr fontId="25"/>
  </si>
  <si>
    <t>メール</t>
    <phoneticPr fontId="25"/>
  </si>
  <si>
    <t>郵送</t>
    <rPh sb="0" eb="2">
      <t>ユウソウ</t>
    </rPh>
    <phoneticPr fontId="25"/>
  </si>
  <si>
    <t>当日渡し</t>
    <rPh sb="0" eb="2">
      <t>トウジツ</t>
    </rPh>
    <rPh sb="2" eb="3">
      <t>ワタ</t>
    </rPh>
    <phoneticPr fontId="25"/>
  </si>
  <si>
    <t>ＦＡＸ</t>
    <phoneticPr fontId="25"/>
  </si>
  <si>
    <t>宿舎配当表　</t>
    <rPh sb="0" eb="2">
      <t>シュクシャ</t>
    </rPh>
    <rPh sb="2" eb="4">
      <t>ハイトウ</t>
    </rPh>
    <rPh sb="4" eb="5">
      <t>ヒョウ</t>
    </rPh>
    <phoneticPr fontId="25"/>
  </si>
  <si>
    <t>団体一任
連絡待ち</t>
    <rPh sb="0" eb="2">
      <t>ダンタイ</t>
    </rPh>
    <rPh sb="2" eb="4">
      <t>イチニン</t>
    </rPh>
    <rPh sb="5" eb="8">
      <t>レンラクマ</t>
    </rPh>
    <phoneticPr fontId="25"/>
  </si>
  <si>
    <t>その他の連絡事項</t>
    <rPh sb="2" eb="3">
      <t>タ</t>
    </rPh>
    <rPh sb="4" eb="6">
      <t>レンラク</t>
    </rPh>
    <rPh sb="6" eb="8">
      <t>ジコウ</t>
    </rPh>
    <phoneticPr fontId="25"/>
  </si>
  <si>
    <t>決　裁　区　分</t>
  </si>
  <si>
    <t>所長</t>
    <rPh sb="0" eb="2">
      <t>ショチョウ</t>
    </rPh>
    <phoneticPr fontId="25"/>
  </si>
  <si>
    <t>天草青年の家</t>
  </si>
  <si>
    <t>起　案　者</t>
  </si>
  <si>
    <t>文　書　審　査</t>
  </si>
  <si>
    <t>起　案　日</t>
  </si>
  <si>
    <t xml:space="preserve">令和 ７年 </t>
    <rPh sb="0" eb="2">
      <t>レイワ</t>
    </rPh>
    <rPh sb="4" eb="5">
      <t>ネン</t>
    </rPh>
    <rPh sb="5" eb="6">
      <t>ガンネン</t>
    </rPh>
    <phoneticPr fontId="2"/>
  </si>
  <si>
    <t>公　印　審　査</t>
    <rPh sb="0" eb="1">
      <t>コウ</t>
    </rPh>
    <rPh sb="2" eb="3">
      <t>イン</t>
    </rPh>
    <rPh sb="4" eb="5">
      <t>シン</t>
    </rPh>
    <rPh sb="6" eb="7">
      <t>サ</t>
    </rPh>
    <phoneticPr fontId="2"/>
  </si>
  <si>
    <t>天青宿第</t>
    <rPh sb="0" eb="1">
      <t>アマ</t>
    </rPh>
    <rPh sb="1" eb="2">
      <t>セイ</t>
    </rPh>
    <rPh sb="2" eb="3">
      <t>シュク</t>
    </rPh>
    <rPh sb="3" eb="4">
      <t>ダイ</t>
    </rPh>
    <phoneticPr fontId="25"/>
  </si>
  <si>
    <t>所　　長　　</t>
    <phoneticPr fontId="2"/>
  </si>
  <si>
    <t>副所長</t>
    <rPh sb="0" eb="3">
      <t>フクショチョウ</t>
    </rPh>
    <phoneticPr fontId="25"/>
  </si>
  <si>
    <t>　このことについて</t>
    <phoneticPr fontId="25"/>
  </si>
  <si>
    <t>事業課主任</t>
    <rPh sb="0" eb="2">
      <t>ジギョウ</t>
    </rPh>
    <rPh sb="2" eb="3">
      <t>カ</t>
    </rPh>
    <rPh sb="3" eb="5">
      <t>シュニン</t>
    </rPh>
    <phoneticPr fontId="2"/>
  </si>
  <si>
    <t>受入担当</t>
    <rPh sb="0" eb="2">
      <t>ウケイレ</t>
    </rPh>
    <rPh sb="2" eb="4">
      <t>タントウ</t>
    </rPh>
    <phoneticPr fontId="2"/>
  </si>
  <si>
    <t>宿舎担当</t>
    <rPh sb="0" eb="2">
      <t>シュクシャ</t>
    </rPh>
    <rPh sb="2" eb="4">
      <t>タントウ</t>
    </rPh>
    <phoneticPr fontId="25"/>
  </si>
  <si>
    <t>クラフト担当</t>
    <rPh sb="4" eb="6">
      <t>タントウ</t>
    </rPh>
    <phoneticPr fontId="25"/>
  </si>
  <si>
    <t>庶務担当</t>
    <rPh sb="0" eb="2">
      <t>ショム</t>
    </rPh>
    <rPh sb="2" eb="4">
      <t>タントウ</t>
    </rPh>
    <phoneticPr fontId="2"/>
  </si>
  <si>
    <t xml:space="preserve">から別紙のとおり利用申し込みがあり、審査しましたところ適当と認められますので、別紙により施行してよろしいか伺います。
</t>
    <phoneticPr fontId="25"/>
  </si>
  <si>
    <t>利用申し込みの許可について（伺い）</t>
  </si>
  <si>
    <r>
      <t>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扱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分</t>
    </r>
  </si>
  <si>
    <r>
      <t>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日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付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</si>
  <si>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r>
      <t>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</si>
  <si>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t>松村　奈緒</t>
    <rPh sb="0" eb="2">
      <t>マツムラ</t>
    </rPh>
    <rPh sb="3" eb="5">
      <t>ナオ</t>
    </rPh>
    <phoneticPr fontId="25"/>
  </si>
  <si>
    <t>　標記の件について</t>
    <phoneticPr fontId="25"/>
  </si>
  <si>
    <r>
      <t>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25"/>
  </si>
  <si>
    <t>　　　　　（指定）天青宿第</t>
    <rPh sb="6" eb="8">
      <t>シテイ</t>
    </rPh>
    <rPh sb="9" eb="10">
      <t>アマ</t>
    </rPh>
    <rPh sb="10" eb="11">
      <t>セイ</t>
    </rPh>
    <rPh sb="11" eb="12">
      <t>シュク</t>
    </rPh>
    <rPh sb="12" eb="13">
      <t>ダイ</t>
    </rPh>
    <phoneticPr fontId="25"/>
  </si>
  <si>
    <t>本田　理佐</t>
    <rPh sb="0" eb="2">
      <t>ホンダ</t>
    </rPh>
    <rPh sb="3" eb="5">
      <t>リサ</t>
    </rPh>
    <phoneticPr fontId="25"/>
  </si>
  <si>
    <t>副　所　長</t>
    <rPh sb="0" eb="1">
      <t>フク</t>
    </rPh>
    <phoneticPr fontId="2"/>
  </si>
  <si>
    <t>利用変更許可申請書の許可について　（伺い）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キョカ</t>
    </rPh>
    <rPh sb="18" eb="19">
      <t>ウカガ</t>
    </rPh>
    <phoneticPr fontId="25"/>
  </si>
  <si>
    <t>施設利用料免除申請書の許可について（伺い）</t>
    <rPh sb="0" eb="2">
      <t>シセツ</t>
    </rPh>
    <rPh sb="2" eb="4">
      <t>リヨウ</t>
    </rPh>
    <rPh sb="4" eb="5">
      <t>リョウ</t>
    </rPh>
    <rPh sb="5" eb="7">
      <t>メンジョ</t>
    </rPh>
    <rPh sb="7" eb="10">
      <t>シンセイショ</t>
    </rPh>
    <rPh sb="11" eb="13">
      <t>キョカ</t>
    </rPh>
    <phoneticPr fontId="25"/>
  </si>
  <si>
    <t>保護者
大学生</t>
    <rPh sb="0" eb="3">
      <t>ホゴシャ</t>
    </rPh>
    <rPh sb="4" eb="7">
      <t>ダイガクセイ</t>
    </rPh>
    <phoneticPr fontId="2"/>
  </si>
  <si>
    <t>様から別紙のとおり施設利用変更申し込みがあり、審査しましたところ適当と認められますので、別紙のとおり施行してよろしいか。</t>
    <rPh sb="0" eb="1">
      <t>サマ</t>
    </rPh>
    <phoneticPr fontId="25"/>
  </si>
  <si>
    <t>様から別紙のとおり施設利用免除申し込みがあり、審査しましたところ適当と認められますので、別紙のとおり施行してよろしいか。</t>
    <rPh sb="0" eb="1">
      <t>サマ</t>
    </rPh>
    <rPh sb="13" eb="15">
      <t>メンジョ</t>
    </rPh>
    <phoneticPr fontId="25"/>
  </si>
  <si>
    <t xml:space="preserve"> 様から別紙のとおり利用申し込みがあり、審査しましたところ適当と認められますので、別紙により施行してよろしいか伺います。
</t>
    <rPh sb="1" eb="2">
      <t>サマ</t>
    </rPh>
    <phoneticPr fontId="25"/>
  </si>
  <si>
    <t>小学生以上
高校生以下</t>
    <rPh sb="0" eb="3">
      <t>ショウガクセイ</t>
    </rPh>
    <rPh sb="3" eb="5">
      <t>イウエ</t>
    </rPh>
    <rPh sb="6" eb="9">
      <t>コウコウセイ</t>
    </rPh>
    <rPh sb="9" eb="11">
      <t>イカ</t>
    </rPh>
    <phoneticPr fontId="2"/>
  </si>
  <si>
    <t>2日目</t>
    <rPh sb="1" eb="3">
      <t>ニチメ</t>
    </rPh>
    <phoneticPr fontId="2"/>
  </si>
  <si>
    <t>3日目</t>
    <rPh sb="1" eb="3">
      <t>ニチメ</t>
    </rPh>
    <phoneticPr fontId="2"/>
  </si>
  <si>
    <t>1日目　食事</t>
    <rPh sb="1" eb="3">
      <t>ニチメ</t>
    </rPh>
    <rPh sb="4" eb="6">
      <t>ショクジ</t>
    </rPh>
    <phoneticPr fontId="2"/>
  </si>
  <si>
    <t>.</t>
    <phoneticPr fontId="2"/>
  </si>
  <si>
    <t>例 2.5</t>
    <rPh sb="0" eb="1">
      <t>レイ</t>
    </rPh>
    <phoneticPr fontId="2"/>
  </si>
  <si>
    <t>その他 (</t>
    <rPh sb="2" eb="3">
      <t>タ</t>
    </rPh>
    <phoneticPr fontId="2"/>
  </si>
  <si>
    <t>所 　在 　地  　〒</t>
    <rPh sb="0" eb="1">
      <t>トコロ</t>
    </rPh>
    <rPh sb="3" eb="4">
      <t>ザイ</t>
    </rPh>
    <rPh sb="6" eb="7">
      <t>チ</t>
    </rPh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</si>
  <si>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</si>
  <si>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NO,1</t>
    <phoneticPr fontId="2"/>
  </si>
  <si>
    <t>NO,2</t>
    <phoneticPr fontId="2"/>
  </si>
  <si>
    <t>合　　　計</t>
    <rPh sb="0" eb="1">
      <t>ア</t>
    </rPh>
    <rPh sb="4" eb="5">
      <t>ケイ</t>
    </rPh>
    <phoneticPr fontId="2"/>
  </si>
  <si>
    <t xml:space="preserve">  計</t>
    <rPh sb="2" eb="3">
      <t>ケイ</t>
    </rPh>
    <phoneticPr fontId="2"/>
  </si>
  <si>
    <t>日帰り　 計</t>
    <rPh sb="0" eb="2">
      <t>ヒガエ</t>
    </rPh>
    <phoneticPr fontId="2"/>
  </si>
  <si>
    <t xml:space="preserve">注 文 弁 当   </t>
    <phoneticPr fontId="2"/>
  </si>
  <si>
    <r>
      <t>野外炊飯・BBQ開始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>(食材を分ける)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ワ</t>
    </rPh>
    <phoneticPr fontId="2"/>
  </si>
  <si>
    <r>
      <t>野外炊飯は
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 xml:space="preserve">
(食材を分ける)</t>
    </r>
    <rPh sb="0" eb="4">
      <t>ヤガイスイハン</t>
    </rPh>
    <rPh sb="6" eb="8">
      <t>カイシ</t>
    </rPh>
    <rPh sb="10" eb="12">
      <t>フンマエ</t>
    </rPh>
    <rPh sb="13" eb="15">
      <t>ショクドウ</t>
    </rPh>
    <rPh sb="18" eb="20">
      <t>ショクザイ</t>
    </rPh>
    <rPh sb="21" eb="22">
      <t>ワ</t>
    </rPh>
    <phoneticPr fontId="2"/>
  </si>
  <si>
    <t xml:space="preserve"> </t>
    <phoneticPr fontId="2"/>
  </si>
  <si>
    <t>炊きあがり米　０．８合</t>
    <rPh sb="0" eb="1">
      <t>タ</t>
    </rPh>
    <rPh sb="5" eb="6">
      <t>マイ</t>
    </rPh>
    <rPh sb="10" eb="11">
      <t>ゴウ</t>
    </rPh>
    <phoneticPr fontId="2"/>
  </si>
  <si>
    <t>米　1合（１５０ｇ）　</t>
    <rPh sb="0" eb="1">
      <t>コメ</t>
    </rPh>
    <rPh sb="3" eb="4">
      <t>ゴウ</t>
    </rPh>
    <phoneticPr fontId="2"/>
  </si>
  <si>
    <t>フルーツヨーグルト（５人分）</t>
    <rPh sb="11" eb="13">
      <t>ニンブン</t>
    </rPh>
    <phoneticPr fontId="2"/>
  </si>
  <si>
    <t>カートンドック（10人分）</t>
    <rPh sb="10" eb="12">
      <t>ニンブン</t>
    </rPh>
    <phoneticPr fontId="2"/>
  </si>
  <si>
    <t>人/</t>
    <rPh sb="0" eb="1">
      <t>ニン</t>
    </rPh>
    <phoneticPr fontId="2"/>
  </si>
  <si>
    <t>領収書</t>
    <rPh sb="0" eb="3">
      <t>リョウシュウショ</t>
    </rPh>
    <phoneticPr fontId="2"/>
  </si>
  <si>
    <t>代表者と同じ</t>
    <rPh sb="0" eb="3">
      <t>ダイヒョウシャ</t>
    </rPh>
    <rPh sb="4" eb="5">
      <t>オナ</t>
    </rPh>
    <phoneticPr fontId="2"/>
  </si>
  <si>
    <t xml:space="preserve">食物アレルギー確認票 </t>
    <rPh sb="0" eb="2">
      <t>ショクモツ</t>
    </rPh>
    <rPh sb="7" eb="9">
      <t>カクニン</t>
    </rPh>
    <rPh sb="9" eb="10">
      <t>ヒョウ</t>
    </rPh>
    <phoneticPr fontId="2"/>
  </si>
  <si>
    <t>本館</t>
    <rPh sb="0" eb="2">
      <t>ホンカン</t>
    </rPh>
    <phoneticPr fontId="2"/>
  </si>
  <si>
    <t>宿泊場所</t>
    <rPh sb="0" eb="2">
      <t>シュクハク</t>
    </rPh>
    <rPh sb="2" eb="4">
      <t>バショ</t>
    </rPh>
    <phoneticPr fontId="2"/>
  </si>
  <si>
    <t>320円</t>
    <rPh sb="3" eb="4">
      <t>エン</t>
    </rPh>
    <phoneticPr fontId="2"/>
  </si>
  <si>
    <t>690円</t>
    <rPh sb="3" eb="4">
      <t>エン</t>
    </rPh>
    <phoneticPr fontId="2"/>
  </si>
  <si>
    <t>260円</t>
    <rPh sb="3" eb="4">
      <t>エン</t>
    </rPh>
    <phoneticPr fontId="2"/>
  </si>
  <si>
    <t>100円</t>
    <rPh sb="3" eb="4">
      <t>エン</t>
    </rPh>
    <phoneticPr fontId="2"/>
  </si>
  <si>
    <t>期　日</t>
    <rPh sb="0" eb="1">
      <t>キ</t>
    </rPh>
    <rPh sb="2" eb="3">
      <t>ヒ</t>
    </rPh>
    <phoneticPr fontId="2"/>
  </si>
  <si>
    <t>料　金</t>
    <rPh sb="0" eb="1">
      <t>リョウ</t>
    </rPh>
    <rPh sb="2" eb="3">
      <t>キン</t>
    </rPh>
    <phoneticPr fontId="2"/>
  </si>
  <si>
    <r>
      <t>種類/個数等</t>
    </r>
    <r>
      <rPr>
        <b/>
        <sz val="9"/>
        <color rgb="FFFF0000"/>
        <rFont val="游ゴシック"/>
        <family val="3"/>
        <charset val="128"/>
        <scheme val="minor"/>
      </rPr>
      <t>料金確認表</t>
    </r>
    <phoneticPr fontId="2"/>
  </si>
  <si>
    <r>
      <t>野外炊飯・BBQ開始</t>
    </r>
    <r>
      <rPr>
        <b/>
        <sz val="10"/>
        <color theme="1"/>
        <rFont val="游ゴシック"/>
        <family val="3"/>
        <charset val="128"/>
        <scheme val="minor"/>
      </rPr>
      <t>30分前</t>
    </r>
    <r>
      <rPr>
        <sz val="10"/>
        <color theme="1"/>
        <rFont val="游ゴシック"/>
        <family val="3"/>
        <charset val="128"/>
        <scheme val="minor"/>
      </rPr>
      <t>に</t>
    </r>
    <r>
      <rPr>
        <b/>
        <sz val="10"/>
        <color theme="1"/>
        <rFont val="游ゴシック"/>
        <family val="3"/>
        <charset val="128"/>
        <scheme val="minor"/>
      </rPr>
      <t>食堂へ</t>
    </r>
    <r>
      <rPr>
        <sz val="10"/>
        <color theme="1"/>
        <rFont val="游ゴシック"/>
        <family val="3"/>
        <charset val="128"/>
        <scheme val="minor"/>
      </rPr>
      <t>(食材を班別)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ハン</t>
    </rPh>
    <rPh sb="23" eb="24">
      <t>ベツ</t>
    </rPh>
    <phoneticPr fontId="2"/>
  </si>
  <si>
    <t>ハイゼックス炊飯　1袋</t>
    <rPh sb="6" eb="8">
      <t>スイハン</t>
    </rPh>
    <rPh sb="10" eb="11">
      <t>フクロ</t>
    </rPh>
    <phoneticPr fontId="2"/>
  </si>
  <si>
    <t>クリスマスリース</t>
    <phoneticPr fontId="27"/>
  </si>
  <si>
    <t>火起こし体験（1台４～6名）</t>
    <rPh sb="0" eb="2">
      <t>ヒオ</t>
    </rPh>
    <rPh sb="4" eb="6">
      <t>タイケン</t>
    </rPh>
    <rPh sb="8" eb="9">
      <t>ダイ</t>
    </rPh>
    <rPh sb="12" eb="13">
      <t>メイ</t>
    </rPh>
    <phoneticPr fontId="2"/>
  </si>
  <si>
    <t>区分</t>
    <rPh sb="0" eb="2">
      <t>クブン</t>
    </rPh>
    <phoneticPr fontId="2"/>
  </si>
  <si>
    <t>未就学児</t>
    <rPh sb="0" eb="4">
      <t>ミシュウガクジ</t>
    </rPh>
    <phoneticPr fontId="2"/>
  </si>
  <si>
    <t>〇</t>
    <phoneticPr fontId="2"/>
  </si>
  <si>
    <t>●</t>
    <phoneticPr fontId="2"/>
  </si>
  <si>
    <t>△</t>
    <phoneticPr fontId="2"/>
  </si>
  <si>
    <t>▲</t>
    <phoneticPr fontId="2"/>
  </si>
  <si>
    <t>□</t>
    <phoneticPr fontId="2"/>
  </si>
  <si>
    <t>■</t>
    <phoneticPr fontId="2"/>
  </si>
  <si>
    <t>小学生～高校生</t>
    <rPh sb="0" eb="3">
      <t>ショウガクセイ</t>
    </rPh>
    <rPh sb="4" eb="7">
      <t>コウコウセイ</t>
    </rPh>
    <phoneticPr fontId="2"/>
  </si>
  <si>
    <t>備考
手帳の等級等</t>
    <rPh sb="0" eb="2">
      <t>ビコウ</t>
    </rPh>
    <rPh sb="3" eb="5">
      <t>テチョウ</t>
    </rPh>
    <rPh sb="6" eb="8">
      <t>トウキュウ</t>
    </rPh>
    <rPh sb="8" eb="9">
      <t>ナド</t>
    </rPh>
    <phoneticPr fontId="2"/>
  </si>
  <si>
    <t>男　　女　　計</t>
    <rPh sb="0" eb="1">
      <t>オトコ</t>
    </rPh>
    <rPh sb="3" eb="4">
      <t>オンナ</t>
    </rPh>
    <rPh sb="6" eb="7">
      <t>ケイ</t>
    </rPh>
    <phoneticPr fontId="2"/>
  </si>
  <si>
    <t>◎</t>
    <phoneticPr fontId="2"/>
  </si>
  <si>
    <t>一般（引率者/大学生/保護者）</t>
    <rPh sb="0" eb="2">
      <t>イッパン</t>
    </rPh>
    <rPh sb="3" eb="6">
      <t>インソツシャ</t>
    </rPh>
    <rPh sb="7" eb="10">
      <t>ダイガクセイ</t>
    </rPh>
    <rPh sb="11" eb="14">
      <t>ホゴシャ</t>
    </rPh>
    <phoneticPr fontId="2"/>
  </si>
  <si>
    <t>合　計</t>
    <rPh sb="0" eb="1">
      <t>ア</t>
    </rPh>
    <rPh sb="2" eb="3">
      <t>ケイ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</si>
  <si>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</si>
  <si>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</si>
  <si>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</si>
  <si>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r>
      <t>種類/個数等</t>
    </r>
    <r>
      <rPr>
        <b/>
        <sz val="10"/>
        <color rgb="FFFF0000"/>
        <rFont val="游ゴシック"/>
        <family val="3"/>
        <charset val="128"/>
        <scheme val="minor"/>
      </rPr>
      <t>料金確認表</t>
    </r>
    <r>
      <rPr>
        <sz val="9"/>
        <color theme="1"/>
        <rFont val="游ゴシック"/>
        <family val="3"/>
        <charset val="128"/>
        <scheme val="minor"/>
      </rPr>
      <t>に入力</t>
    </r>
    <rPh sb="0" eb="2">
      <t>シュルイ</t>
    </rPh>
    <rPh sb="3" eb="5">
      <t>コスウ</t>
    </rPh>
    <rPh sb="5" eb="6">
      <t>トウ</t>
    </rPh>
    <rPh sb="6" eb="11">
      <t>リョウキンカクニンヒョウ</t>
    </rPh>
    <rPh sb="12" eb="14">
      <t>ニュウリョク</t>
    </rPh>
    <phoneticPr fontId="2"/>
  </si>
  <si>
    <r>
      <t>該当者がいる場合</t>
    </r>
    <r>
      <rPr>
        <b/>
        <sz val="18"/>
        <rFont val="游ゴシック"/>
        <family val="3"/>
        <charset val="128"/>
        <scheme val="minor"/>
      </rPr>
      <t>は、</t>
    </r>
    <r>
      <rPr>
        <b/>
        <sz val="18"/>
        <color rgb="FFFF0000"/>
        <rFont val="游ゴシック"/>
        <family val="3"/>
        <charset val="128"/>
        <scheme val="minor"/>
      </rPr>
      <t>個人票</t>
    </r>
    <r>
      <rPr>
        <b/>
        <sz val="18"/>
        <rFont val="游ゴシック"/>
        <family val="3"/>
        <charset val="128"/>
        <scheme val="minor"/>
      </rPr>
      <t>も(別紙）添えてご提出ください。</t>
    </r>
    <rPh sb="0" eb="3">
      <t>ガイトウシャ</t>
    </rPh>
    <rPh sb="6" eb="8">
      <t>バアイ</t>
    </rPh>
    <rPh sb="10" eb="13">
      <t>コジンヒョウ</t>
    </rPh>
    <rPh sb="15" eb="17">
      <t>ベッシ</t>
    </rPh>
    <rPh sb="18" eb="19">
      <t>ソ</t>
    </rPh>
    <rPh sb="22" eb="24">
      <t>テイシュツ</t>
    </rPh>
    <phoneticPr fontId="2"/>
  </si>
  <si>
    <t>号</t>
    <rPh sb="0" eb="1">
      <t>ゴウ</t>
    </rPh>
    <phoneticPr fontId="2"/>
  </si>
  <si>
    <t>熊本県立天草青年の家を下記のとおり利用することを許可します。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キョカ</t>
    </rPh>
    <phoneticPr fontId="2"/>
  </si>
  <si>
    <t>利用相談用紙と比較し、必要事項を団体の日程計画書に書き写す</t>
    <rPh sb="0" eb="2">
      <t>リヨウ</t>
    </rPh>
    <rPh sb="2" eb="4">
      <t>ソウダン</t>
    </rPh>
    <rPh sb="4" eb="6">
      <t>ヨウシ</t>
    </rPh>
    <rPh sb="7" eb="9">
      <t>ヒカク</t>
    </rPh>
    <rPh sb="11" eb="13">
      <t>ヒツヨウ</t>
    </rPh>
    <rPh sb="13" eb="15">
      <t>ジコウ</t>
    </rPh>
    <rPh sb="16" eb="18">
      <t>ダンタイ</t>
    </rPh>
    <rPh sb="19" eb="21">
      <t>ニッテイ</t>
    </rPh>
    <rPh sb="21" eb="24">
      <t>ケイカクショ</t>
    </rPh>
    <rPh sb="25" eb="26">
      <t>カ</t>
    </rPh>
    <rPh sb="27" eb="28">
      <t>ウツ</t>
    </rPh>
    <phoneticPr fontId="25"/>
  </si>
  <si>
    <t>サイト図
キャンプ物品貸出</t>
    <rPh sb="3" eb="4">
      <t>ズ</t>
    </rPh>
    <rPh sb="9" eb="11">
      <t>ブッピン</t>
    </rPh>
    <rPh sb="11" eb="13">
      <t>カシダシ</t>
    </rPh>
    <phoneticPr fontId="25"/>
  </si>
  <si>
    <t>利用人数</t>
    <rPh sb="0" eb="2">
      <t>リヨウ</t>
    </rPh>
    <rPh sb="2" eb="4">
      <t>ニンズウ</t>
    </rPh>
    <phoneticPr fontId="2"/>
  </si>
  <si>
    <t>個人</t>
    <rPh sb="0" eb="2">
      <t>コジン</t>
    </rPh>
    <phoneticPr fontId="2"/>
  </si>
  <si>
    <t>全体</t>
    <rPh sb="0" eb="2">
      <t>ゼンタイ</t>
    </rPh>
    <phoneticPr fontId="2"/>
  </si>
  <si>
    <t>提出済</t>
    <rPh sb="0" eb="2">
      <t>テイシュツ</t>
    </rPh>
    <rPh sb="2" eb="3">
      <t>ズ</t>
    </rPh>
    <phoneticPr fontId="2"/>
  </si>
  <si>
    <t>後日提出</t>
    <rPh sb="0" eb="4">
      <t>ゴジツテイシュツ</t>
    </rPh>
    <phoneticPr fontId="2"/>
  </si>
  <si>
    <r>
      <t>文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書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番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号</t>
    </r>
    <phoneticPr fontId="25"/>
  </si>
  <si>
    <t>所　　長　　</t>
    <phoneticPr fontId="2"/>
  </si>
  <si>
    <t>T　 E　 L　</t>
    <phoneticPr fontId="2"/>
  </si>
  <si>
    <t>F　 A　 X　</t>
    <phoneticPr fontId="2"/>
  </si>
  <si>
    <t>)</t>
    <phoneticPr fontId="2"/>
  </si>
  <si>
    <t>（</t>
    <phoneticPr fontId="2"/>
  </si>
  <si>
    <t>）</t>
    <phoneticPr fontId="2"/>
  </si>
  <si>
    <t>から</t>
    <phoneticPr fontId="2"/>
  </si>
  <si>
    <t>（</t>
    <phoneticPr fontId="2"/>
  </si>
  <si>
    <t>）</t>
    <phoneticPr fontId="2"/>
  </si>
  <si>
    <t>まで</t>
    <phoneticPr fontId="2"/>
  </si>
  <si>
    <t>/</t>
    <phoneticPr fontId="2"/>
  </si>
  <si>
    <r>
      <t xml:space="preserve"> ４ 利用人数
</t>
    </r>
    <r>
      <rPr>
        <sz val="11"/>
        <color theme="1"/>
        <rFont val="ＭＳ Ｐ明朝"/>
        <family val="1"/>
        <charset val="128"/>
      </rPr>
      <t>(名簿と一致)</t>
    </r>
    <rPh sb="3" eb="5">
      <t>リヨウ</t>
    </rPh>
    <rPh sb="5" eb="7">
      <t>ニンズウ</t>
    </rPh>
    <rPh sb="9" eb="11">
      <t>メイボ</t>
    </rPh>
    <rPh sb="12" eb="14">
      <t>イッチ</t>
    </rPh>
    <phoneticPr fontId="2"/>
  </si>
  <si>
    <t>連絡先
（ＴＥＬ）</t>
    <rPh sb="0" eb="3">
      <t>レンラクサキ</t>
    </rPh>
    <phoneticPr fontId="2"/>
  </si>
  <si>
    <t>泉　雄樹</t>
    <rPh sb="0" eb="1">
      <t>イズミ</t>
    </rPh>
    <rPh sb="2" eb="4">
      <t>ユウキ</t>
    </rPh>
    <phoneticPr fontId="25"/>
  </si>
  <si>
    <t>ピザ・パン</t>
    <phoneticPr fontId="25"/>
  </si>
  <si>
    <t>弁　当</t>
    <rPh sb="0" eb="1">
      <t>ベン</t>
    </rPh>
    <rPh sb="2" eb="3">
      <t>トウ</t>
    </rPh>
    <phoneticPr fontId="2"/>
  </si>
  <si>
    <t>飲料水</t>
    <rPh sb="0" eb="3">
      <t>インリョウスイ</t>
    </rPh>
    <phoneticPr fontId="2"/>
  </si>
  <si>
    <t>○○　○○</t>
    <phoneticPr fontId="2"/>
  </si>
  <si>
    <t>〇</t>
  </si>
  <si>
    <t>◎</t>
  </si>
  <si>
    <t>NO,3</t>
    <phoneticPr fontId="2"/>
  </si>
  <si>
    <t>リスト表</t>
    <rPh sb="3" eb="4">
      <t>ヒョウ</t>
    </rPh>
    <phoneticPr fontId="25"/>
  </si>
  <si>
    <t>小</t>
    <rPh sb="0" eb="1">
      <t>ショウ</t>
    </rPh>
    <phoneticPr fontId="2"/>
  </si>
  <si>
    <t>中</t>
    <rPh sb="0" eb="1">
      <t>チュウ</t>
    </rPh>
    <phoneticPr fontId="2"/>
  </si>
  <si>
    <t>肉のみ（牛肉１２０ｇ、豚肉１００ｇ）</t>
    <rPh sb="0" eb="1">
      <t>ニク</t>
    </rPh>
    <rPh sb="4" eb="6">
      <t>ギュウニク</t>
    </rPh>
    <rPh sb="11" eb="13">
      <t>ブタニク</t>
    </rPh>
    <phoneticPr fontId="2"/>
  </si>
  <si>
    <t>ピザ（照り焼き）1セット　6枚</t>
    <rPh sb="3" eb="4">
      <t>テ</t>
    </rPh>
    <rPh sb="5" eb="6">
      <t>ヤ</t>
    </rPh>
    <rPh sb="14" eb="15">
      <t>マイ</t>
    </rPh>
    <phoneticPr fontId="27"/>
  </si>
  <si>
    <t>※合宿メニュー:夕食時のみ選択可能(夕食の２倍の盛付）
※弁当料金：のり弁当とチキンタルタル弁当５９０円
　幕ノ内弁当７８０円　1種類のみの注文になります。</t>
    <rPh sb="26" eb="28">
      <t>ベントウ</t>
    </rPh>
    <rPh sb="28" eb="30">
      <t>リョウキン</t>
    </rPh>
    <rPh sb="33" eb="35">
      <t>ベントウ</t>
    </rPh>
    <rPh sb="43" eb="45">
      <t>ベントウ</t>
    </rPh>
    <rPh sb="48" eb="49">
      <t>エン</t>
    </rPh>
    <rPh sb="54" eb="56">
      <t>ベントウ</t>
    </rPh>
    <rPh sb="59" eb="60">
      <t>エン</t>
    </rPh>
    <rPh sb="62" eb="64">
      <t>シュルイ</t>
    </rPh>
    <rPh sb="67" eb="69">
      <t>チュウモン</t>
    </rPh>
    <phoneticPr fontId="2"/>
  </si>
  <si>
    <t>創作活動・その他の活動</t>
    <rPh sb="0" eb="4">
      <t>ソウサクカツドウ</t>
    </rPh>
    <rPh sb="7" eb="8">
      <t>タ</t>
    </rPh>
    <rPh sb="9" eb="11">
      <t>カツドウ</t>
    </rPh>
    <phoneticPr fontId="25"/>
  </si>
  <si>
    <t>ハイゼックス炊飯　1袋</t>
    <phoneticPr fontId="2"/>
  </si>
  <si>
    <t>火起こし体験（1台４～6名）</t>
    <phoneticPr fontId="2"/>
  </si>
  <si>
    <t>名簿</t>
    <rPh sb="0" eb="2">
      <t>メイボ</t>
    </rPh>
    <phoneticPr fontId="2"/>
  </si>
  <si>
    <t>(1泊2日～2泊3日用）</t>
    <rPh sb="2" eb="3">
      <t>ハク</t>
    </rPh>
    <rPh sb="4" eb="5">
      <t>ニチ</t>
    </rPh>
    <rPh sb="7" eb="8">
      <t>ハク</t>
    </rPh>
    <rPh sb="9" eb="10">
      <t>ニチ</t>
    </rPh>
    <rPh sb="10" eb="11">
      <t>ヨウ</t>
    </rPh>
    <phoneticPr fontId="2"/>
  </si>
  <si>
    <r>
      <t xml:space="preserve">※申請書の人数と名簿の人数は一致。(一致してない場合 </t>
    </r>
    <r>
      <rPr>
        <sz val="28"/>
        <color rgb="FFFF9999"/>
        <rFont val="HG丸ｺﾞｼｯｸM-PRO"/>
        <family val="3"/>
        <charset val="128"/>
      </rPr>
      <t>■</t>
    </r>
    <r>
      <rPr>
        <sz val="12"/>
        <rFont val="HG丸ｺﾞｼｯｸM-PRO"/>
        <family val="3"/>
        <charset val="128"/>
      </rPr>
      <t xml:space="preserve">　  一致  </t>
    </r>
    <r>
      <rPr>
        <sz val="28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　　　　　）　　</t>
    </r>
    <rPh sb="1" eb="4">
      <t>シンセイショ</t>
    </rPh>
    <rPh sb="5" eb="7">
      <t>ニンズウ</t>
    </rPh>
    <rPh sb="8" eb="10">
      <t>メイボ</t>
    </rPh>
    <rPh sb="11" eb="13">
      <t>ニンズウ</t>
    </rPh>
    <rPh sb="14" eb="16">
      <t>イッチ</t>
    </rPh>
    <rPh sb="18" eb="20">
      <t>イッチ</t>
    </rPh>
    <rPh sb="24" eb="26">
      <t>バアイ</t>
    </rPh>
    <rPh sb="31" eb="33">
      <t>イッチ</t>
    </rPh>
    <phoneticPr fontId="2"/>
  </si>
  <si>
    <t>NO.10</t>
    <phoneticPr fontId="2"/>
  </si>
  <si>
    <t>NO.9</t>
    <phoneticPr fontId="2"/>
  </si>
  <si>
    <t>NO.8</t>
    <phoneticPr fontId="2"/>
  </si>
  <si>
    <t>NO.7</t>
    <phoneticPr fontId="2"/>
  </si>
  <si>
    <t>NO.6</t>
    <phoneticPr fontId="2"/>
  </si>
  <si>
    <t>NO.5</t>
    <phoneticPr fontId="2"/>
  </si>
  <si>
    <t>NO.4</t>
    <phoneticPr fontId="2"/>
  </si>
  <si>
    <t>NO.3</t>
    <phoneticPr fontId="2"/>
  </si>
  <si>
    <t>NO.2</t>
    <phoneticPr fontId="2"/>
  </si>
  <si>
    <r>
      <rPr>
        <b/>
        <sz val="11"/>
        <rFont val="游ゴシック"/>
        <family val="3"/>
        <charset val="128"/>
        <scheme val="minor"/>
      </rPr>
      <t>入浴</t>
    </r>
    <r>
      <rPr>
        <b/>
        <sz val="11"/>
        <color rgb="FFFF0000"/>
        <rFont val="游ゴシック"/>
        <family val="3"/>
        <charset val="128"/>
        <scheme val="minor"/>
      </rPr>
      <t>希望</t>
    </r>
    <r>
      <rPr>
        <b/>
        <sz val="11"/>
        <rFont val="游ゴシック"/>
        <family val="3"/>
        <charset val="128"/>
        <scheme val="minor"/>
      </rPr>
      <t>時間</t>
    </r>
    <r>
      <rPr>
        <sz val="11"/>
        <color theme="1"/>
        <rFont val="游ゴシック"/>
        <family val="3"/>
        <charset val="128"/>
        <scheme val="minor"/>
      </rPr>
      <t>（正式な時間は連絡会で決定）</t>
    </r>
    <rPh sb="0" eb="2">
      <t>ニュウヨク</t>
    </rPh>
    <rPh sb="2" eb="4">
      <t>キボウ</t>
    </rPh>
    <rPh sb="4" eb="6">
      <t>ジカン</t>
    </rPh>
    <rPh sb="7" eb="9">
      <t>セイシキ</t>
    </rPh>
    <rPh sb="10" eb="12">
      <t>ジカン</t>
    </rPh>
    <rPh sb="13" eb="15">
      <t>レンラク</t>
    </rPh>
    <rPh sb="15" eb="16">
      <t>カイ</t>
    </rPh>
    <rPh sb="17" eb="19">
      <t>ケッテイ</t>
    </rPh>
    <phoneticPr fontId="2"/>
  </si>
  <si>
    <t>～入浴希望</t>
    <rPh sb="1" eb="3">
      <t>ニュウヨク</t>
    </rPh>
    <rPh sb="3" eb="5">
      <t>キボウ</t>
    </rPh>
    <phoneticPr fontId="2"/>
  </si>
  <si>
    <t>調理済みメニュー</t>
    <rPh sb="0" eb="3">
      <t>チョウリズ</t>
    </rPh>
    <phoneticPr fontId="2"/>
  </si>
  <si>
    <t>野外炊飯材料</t>
    <rPh sb="0" eb="4">
      <t>ヤガイスイハン</t>
    </rPh>
    <rPh sb="4" eb="6">
      <t>ザイリョウ</t>
    </rPh>
    <phoneticPr fontId="2"/>
  </si>
  <si>
    <t>野外炊飯材料　メニュー</t>
    <rPh sb="0" eb="4">
      <t>ヤガイスイハン</t>
    </rPh>
    <rPh sb="4" eb="6">
      <t>ザイリョウ</t>
    </rPh>
    <phoneticPr fontId="25"/>
  </si>
  <si>
    <t>調理済　メニュー</t>
    <rPh sb="0" eb="3">
      <t>チョウリスミ</t>
    </rPh>
    <phoneticPr fontId="25"/>
  </si>
  <si>
    <t>スポーツドリンク</t>
  </si>
  <si>
    <t>※申請書の人数と名簿の人数は一致。(一致してない場合　　　　　）　　</t>
    <rPh sb="1" eb="4">
      <t>シンセイショ</t>
    </rPh>
    <rPh sb="5" eb="7">
      <t>ニンズウ</t>
    </rPh>
    <rPh sb="8" eb="10">
      <t>メイボ</t>
    </rPh>
    <rPh sb="11" eb="13">
      <t>ニンズウ</t>
    </rPh>
    <rPh sb="14" eb="16">
      <t>イッチ</t>
    </rPh>
    <rPh sb="18" eb="20">
      <t>イッチ</t>
    </rPh>
    <rPh sb="24" eb="26">
      <t>バアイ</t>
    </rPh>
    <phoneticPr fontId="2"/>
  </si>
  <si>
    <t>人 /</t>
    <rPh sb="0" eb="1">
      <t>ニン</t>
    </rPh>
    <phoneticPr fontId="2"/>
  </si>
  <si>
    <t>カレー(５人分）</t>
    <rPh sb="5" eb="6">
      <t>ニン</t>
    </rPh>
    <rPh sb="6" eb="7">
      <t>ブン</t>
    </rPh>
    <phoneticPr fontId="2"/>
  </si>
  <si>
    <t>豚汁（5人分）</t>
    <rPh sb="0" eb="2">
      <t>トンジル</t>
    </rPh>
    <rPh sb="4" eb="5">
      <t>ニン</t>
    </rPh>
    <rPh sb="5" eb="6">
      <t>ブン</t>
    </rPh>
    <phoneticPr fontId="2"/>
  </si>
  <si>
    <t>竹箸</t>
    <rPh sb="0" eb="1">
      <t>タケ</t>
    </rPh>
    <rPh sb="1" eb="2">
      <t>ハシ</t>
    </rPh>
    <phoneticPr fontId="27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</si>
  <si>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</si>
  <si>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</si>
  <si>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</si>
  <si>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</si>
  <si>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</si>
  <si>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期日</t>
    <rPh sb="0" eb="2">
      <t>キジツ</t>
    </rPh>
    <phoneticPr fontId="2"/>
  </si>
  <si>
    <t>年用</t>
    <rPh sb="0" eb="1">
      <t>ネン</t>
    </rPh>
    <rPh sb="1" eb="2">
      <t>ヨウ</t>
    </rPh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</si>
  <si>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</si>
  <si>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</si>
  <si>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t>療育B2</t>
    <rPh sb="0" eb="2">
      <t>リョウイク</t>
    </rPh>
    <phoneticPr fontId="2"/>
  </si>
  <si>
    <r>
      <t>※期日・人数・食事数・担当者名は</t>
    </r>
    <r>
      <rPr>
        <b/>
        <sz val="18"/>
        <color rgb="FFFF0000"/>
        <rFont val="游ゴシック"/>
        <family val="3"/>
        <charset val="128"/>
        <scheme val="minor"/>
      </rPr>
      <t>申請書・料金確認表・名簿</t>
    </r>
    <r>
      <rPr>
        <sz val="16"/>
        <color theme="1"/>
        <rFont val="游ゴシック"/>
        <family val="3"/>
        <charset val="128"/>
        <scheme val="minor"/>
      </rPr>
      <t>に入力</t>
    </r>
    <rPh sb="1" eb="3">
      <t>キジツ</t>
    </rPh>
    <rPh sb="4" eb="6">
      <t>ニンズウ</t>
    </rPh>
    <rPh sb="7" eb="10">
      <t>ショクジスウ</t>
    </rPh>
    <rPh sb="11" eb="15">
      <t>タントウシャメイ</t>
    </rPh>
    <rPh sb="16" eb="19">
      <t>シンセイショ</t>
    </rPh>
    <rPh sb="20" eb="22">
      <t>リョウキン</t>
    </rPh>
    <rPh sb="22" eb="24">
      <t>カクニン</t>
    </rPh>
    <rPh sb="24" eb="25">
      <t>ヒョウ</t>
    </rPh>
    <rPh sb="26" eb="28">
      <t>メイボ</t>
    </rPh>
    <rPh sb="29" eb="31">
      <t>ニュウリョク</t>
    </rPh>
    <phoneticPr fontId="2"/>
  </si>
  <si>
    <t>身体１</t>
    <rPh sb="0" eb="2">
      <t>シンタイ</t>
    </rPh>
    <phoneticPr fontId="2"/>
  </si>
  <si>
    <t>)日</t>
    <rPh sb="1" eb="2">
      <t>ヒ</t>
    </rPh>
    <phoneticPr fontId="2"/>
  </si>
  <si>
    <t>(</t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</si>
  <si>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</si>
  <si>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</si>
  <si>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※ペーロン活動は別途料金「利用の手引き」のP14、P26を参照。</t>
    <rPh sb="5" eb="7">
      <t>カツドウ</t>
    </rPh>
    <rPh sb="8" eb="10">
      <t>ベット</t>
    </rPh>
    <rPh sb="10" eb="12">
      <t>リョウキン</t>
    </rPh>
    <rPh sb="13" eb="15">
      <t>リヨウ</t>
    </rPh>
    <rPh sb="16" eb="18">
      <t>テビ</t>
    </rPh>
    <rPh sb="29" eb="31">
      <t>サンショウ</t>
    </rPh>
    <phoneticPr fontId="2"/>
  </si>
  <si>
    <t>※領収書について…領収金額5万円以上の一日利用及び宿泊利用（金額に関わらず）の場合、現金お支払い当日にメールにて送付させていただきます。</t>
    <rPh sb="42" eb="44">
      <t>ゲンキン</t>
    </rPh>
    <rPh sb="45" eb="47">
      <t>シハラ</t>
    </rPh>
    <phoneticPr fontId="2"/>
  </si>
  <si>
    <r>
      <t xml:space="preserve">※食物アレルギーに該当する場合は、
</t>
    </r>
    <r>
      <rPr>
        <b/>
        <sz val="11"/>
        <color rgb="FFFF0000"/>
        <rFont val="HG丸ｺﾞｼｯｸM-PRO"/>
        <family val="3"/>
        <charset val="128"/>
      </rPr>
      <t>別紙</t>
    </r>
    <r>
      <rPr>
        <b/>
        <sz val="11"/>
        <rFont val="HG丸ｺﾞｼｯｸM-PRO"/>
        <family val="3"/>
        <charset val="128"/>
      </rPr>
      <t>「アレルギー確認票</t>
    </r>
    <r>
      <rPr>
        <b/>
        <sz val="11"/>
        <color rgb="FFFF0000"/>
        <rFont val="HG丸ｺﾞｼｯｸM-PRO"/>
        <family val="3"/>
        <charset val="128"/>
      </rPr>
      <t>(個人用）</t>
    </r>
    <r>
      <rPr>
        <b/>
        <sz val="11"/>
        <rFont val="HG丸ｺﾞｼｯｸM-PRO"/>
        <family val="3"/>
        <charset val="128"/>
      </rPr>
      <t>」をご提出ください。</t>
    </r>
    <rPh sb="1" eb="3">
      <t>ショクモツ</t>
    </rPh>
    <rPh sb="9" eb="11">
      <t>ガイトウ</t>
    </rPh>
    <rPh sb="13" eb="15">
      <t>バアイ</t>
    </rPh>
    <rPh sb="18" eb="20">
      <t>ベッシ</t>
    </rPh>
    <rPh sb="26" eb="28">
      <t>カクニン</t>
    </rPh>
    <rPh sb="28" eb="29">
      <t>ヒョウ</t>
    </rPh>
    <rPh sb="30" eb="32">
      <t>コジン</t>
    </rPh>
    <rPh sb="32" eb="33">
      <t>ヨウ</t>
    </rPh>
    <rPh sb="37" eb="39">
      <t>テイシュツ</t>
    </rPh>
    <phoneticPr fontId="25"/>
  </si>
  <si>
    <t>豚汁１人</t>
    <rPh sb="0" eb="2">
      <t>トンジル</t>
    </rPh>
    <rPh sb="3" eb="4">
      <t>ニン</t>
    </rPh>
    <phoneticPr fontId="2"/>
  </si>
  <si>
    <t>ポタージュ１人</t>
    <rPh sb="6" eb="7">
      <t>ニン</t>
    </rPh>
    <phoneticPr fontId="2"/>
  </si>
  <si>
    <t>おにぎり1個</t>
    <rPh sb="5" eb="6">
      <t>コ</t>
    </rPh>
    <phoneticPr fontId="2"/>
  </si>
  <si>
    <t xml:space="preserve"> </t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</si>
  <si>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5"/>
  </si>
  <si>
    <t>ゴミ袋</t>
    <rPh sb="2" eb="3">
      <t>ブクロ</t>
    </rPh>
    <phoneticPr fontId="2"/>
  </si>
  <si>
    <t>ゴミ袋</t>
    <rPh sb="2" eb="3">
      <t>フクロ</t>
    </rPh>
    <phoneticPr fontId="2"/>
  </si>
  <si>
    <t xml:space="preserve">宿泊を伴う研修者は「◎」、宿泊を伴わない（１日利用）研修者は「○」、その他は空欄で お願いします。 計欄にはそれぞれの合計をご記入ください。   
区分：一般・小学生～高校生・未就学児それぞれ分けて入力ください。
例　一般をNO.1に記入した場合　　小学生～高校生をNO,2から入力                    </t>
    <rPh sb="22" eb="23">
      <t>ヒ</t>
    </rPh>
    <rPh sb="23" eb="25">
      <t>リヨウ</t>
    </rPh>
    <rPh sb="74" eb="76">
      <t>クブン</t>
    </rPh>
    <phoneticPr fontId="2"/>
  </si>
  <si>
    <r>
      <rPr>
        <sz val="11"/>
        <rFont val="＠游ゴシック"/>
        <family val="3"/>
        <charset val="128"/>
      </rPr>
      <t>食物
アレルギー</t>
    </r>
    <r>
      <rPr>
        <sz val="10"/>
        <rFont val="＠游ゴシック"/>
        <family val="3"/>
        <charset val="128"/>
      </rPr>
      <t xml:space="preserve">
該当者</t>
    </r>
    <rPh sb="0" eb="2">
      <t>ショクモツ</t>
    </rPh>
    <rPh sb="9" eb="12">
      <t>ガイトウシャ</t>
    </rPh>
    <phoneticPr fontId="2"/>
  </si>
  <si>
    <t>（案）</t>
    <rPh sb="1" eb="2">
      <t>アン</t>
    </rPh>
    <phoneticPr fontId="2"/>
  </si>
  <si>
    <t>利 用 許 可 書</t>
    <phoneticPr fontId="2"/>
  </si>
  <si>
    <t>利用団体</t>
    <rPh sb="0" eb="2">
      <t>リヨウ</t>
    </rPh>
    <rPh sb="2" eb="4">
      <t>ダンタイ</t>
    </rPh>
    <phoneticPr fontId="2"/>
  </si>
  <si>
    <t>利用施設</t>
    <rPh sb="0" eb="4">
      <t>リヨウシセツ</t>
    </rPh>
    <phoneticPr fontId="2"/>
  </si>
  <si>
    <t>利用期間</t>
    <rPh sb="0" eb="2">
      <t>リヨウ</t>
    </rPh>
    <rPh sb="2" eb="4">
      <t>キカン</t>
    </rPh>
    <phoneticPr fontId="2"/>
  </si>
  <si>
    <t>　　</t>
    <phoneticPr fontId="2"/>
  </si>
  <si>
    <t>日</t>
    <rPh sb="0" eb="1">
      <t>ニチ</t>
    </rPh>
    <phoneticPr fontId="2"/>
  </si>
  <si>
    <t>号</t>
    <rPh sb="0" eb="1">
      <t>ゴウ</t>
    </rPh>
    <phoneticPr fontId="2"/>
  </si>
  <si>
    <r>
      <t xml:space="preserve">起案者
</t>
    </r>
    <r>
      <rPr>
        <sz val="16"/>
        <color theme="0" tint="-0.249977111117893"/>
        <rFont val="ＭＳ Ｐ明朝"/>
        <family val="1"/>
        <charset val="128"/>
      </rPr>
      <t>最終</t>
    </r>
    <rPh sb="0" eb="3">
      <t>キアンシャ</t>
    </rPh>
    <rPh sb="4" eb="6">
      <t>サイシュウ</t>
    </rPh>
    <phoneticPr fontId="25"/>
  </si>
  <si>
    <r>
      <t>文</t>
    </r>
    <r>
      <rPr>
        <sz val="16"/>
        <rFont val="ＭＳ Ｐ明朝"/>
        <family val="1"/>
        <charset val="128"/>
      </rPr>
      <t xml:space="preserve"> 書 番 号</t>
    </r>
    <phoneticPr fontId="25"/>
  </si>
  <si>
    <r>
      <t>取</t>
    </r>
    <r>
      <rPr>
        <sz val="16"/>
        <color indexed="8"/>
        <rFont val="ＭＳ Ｐ明朝"/>
        <family val="1"/>
        <charset val="128"/>
      </rPr>
      <t xml:space="preserve"> 扱 区 分</t>
    </r>
  </si>
  <si>
    <r>
      <t>決</t>
    </r>
    <r>
      <rPr>
        <sz val="16"/>
        <color indexed="8"/>
        <rFont val="ＭＳ Ｐ明朝"/>
        <family val="1"/>
        <charset val="128"/>
      </rPr>
      <t xml:space="preserve"> 裁 日 付 印</t>
    </r>
  </si>
  <si>
    <r>
      <t>発</t>
    </r>
    <r>
      <rPr>
        <sz val="16"/>
        <color indexed="8"/>
        <rFont val="ＭＳ Ｐ明朝"/>
        <family val="1"/>
        <charset val="128"/>
      </rPr>
      <t xml:space="preserve"> 送 日 付</t>
    </r>
    <rPh sb="4" eb="5">
      <t>ヒ</t>
    </rPh>
    <rPh sb="6" eb="7">
      <t>ツ</t>
    </rPh>
    <phoneticPr fontId="25"/>
  </si>
  <si>
    <t>号の３</t>
    <phoneticPr fontId="25"/>
  </si>
  <si>
    <t>号の２</t>
    <phoneticPr fontId="25"/>
  </si>
  <si>
    <t xml:space="preserve">宿泊を伴う研修者は「◎」、宿泊を伴わない（１日利用）研修者は「○」をご記入ください。                               </t>
    <rPh sb="22" eb="23">
      <t>ヒ</t>
    </rPh>
    <rPh sb="23" eb="25">
      <t>リヨウ</t>
    </rPh>
    <phoneticPr fontId="2"/>
  </si>
  <si>
    <t>みそ汁　（1人分）</t>
    <rPh sb="2" eb="3">
      <t>シル</t>
    </rPh>
    <rPh sb="6" eb="8">
      <t>ニンブン</t>
    </rPh>
    <phoneticPr fontId="2"/>
  </si>
  <si>
    <t>みそ汁（１人分）</t>
    <rPh sb="2" eb="3">
      <t>シル</t>
    </rPh>
    <rPh sb="5" eb="6">
      <t>ニン</t>
    </rPh>
    <rPh sb="6" eb="7">
      <t>ブン</t>
    </rPh>
    <phoneticPr fontId="2"/>
  </si>
  <si>
    <r>
      <rPr>
        <sz val="10"/>
        <color theme="1"/>
        <rFont val="メイリオ"/>
        <family val="3"/>
        <charset val="128"/>
      </rPr>
      <t>バーベキューセット</t>
    </r>
    <r>
      <rPr>
        <sz val="8"/>
        <color theme="1"/>
        <rFont val="メイリオ"/>
        <family val="3"/>
        <charset val="128"/>
      </rPr>
      <t xml:space="preserve">
牛肉９０ｇ、豚肉７０ｇ、ウインナー１本
人参３０ｇ　キャベツ５０ｇ、玉ねぎ５０ｇ</t>
    </r>
    <rPh sb="10" eb="11">
      <t>ギュウ</t>
    </rPh>
    <rPh sb="11" eb="12">
      <t>ニク</t>
    </rPh>
    <rPh sb="16" eb="18">
      <t>ブタニク</t>
    </rPh>
    <rPh sb="28" eb="29">
      <t>ホン</t>
    </rPh>
    <rPh sb="30" eb="32">
      <t>ニンジン</t>
    </rPh>
    <rPh sb="44" eb="45">
      <t>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</si>
</sst>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0"/>
    <numFmt numFmtId="177" formatCode="#,###"/>
    <numFmt numFmtId="178" formatCode="h:mm;@"/>
    <numFmt numFmtId="179" formatCode="d"/>
    <numFmt numFmtId="180" formatCode="m"/>
    <numFmt numFmtId="181" formatCode="m&quot;月&quot;d&quot;日&quot;;@"/>
    <numFmt numFmtId="182" formatCode="yyyy&quot;年&quot;m&quot;月&quot;d&quot;日&quot;\(aaa\)"/>
    <numFmt numFmtId="183" formatCode="d&quot;日&quot;"/>
    <numFmt numFmtId="184" formatCode="@&quot;　様&quot;"/>
    <numFmt numFmtId="185" formatCode="#,##0_ "/>
    <numFmt numFmtId="186" formatCode="0_ "/>
    <numFmt numFmtId="187" formatCode="[=1]&quot;&quot;;General"/>
    <numFmt numFmtId="188" formatCode="m/d;@"/>
  </numFmts>
  <fonts count="146"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＠游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rgb="FF000000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＠游ゴシック Light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26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indexed="81"/>
      <name val="MS P ゴシック"/>
      <family val="3"/>
      <charset val="128"/>
    </font>
    <font>
      <b/>
      <sz val="14"/>
      <color theme="1"/>
      <name val="＠游ゴシック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rgb="FF000000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rgb="FFFF0000"/>
      <name val="メイリオ"/>
      <family val="3"/>
      <charset val="128"/>
    </font>
    <font>
      <sz val="9"/>
      <name val="游ゴシック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rgb="FFFF0000"/>
      <name val="HG丸ｺﾞｼｯｸM-PRO"/>
      <family val="3"/>
      <charset val="128"/>
    </font>
    <font>
      <sz val="28"/>
      <color rgb="FFFF9999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rgb="FFFF0000"/>
      <name val="メイリオ"/>
      <family val="3"/>
      <charset val="128"/>
    </font>
    <font>
      <sz val="11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92D050"/>
      <name val="ＭＳ Ｐゴシック"/>
      <family val="3"/>
      <charset val="128"/>
    </font>
    <font>
      <b/>
      <sz val="16"/>
      <color rgb="FF000000"/>
      <name val="游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sz val="10"/>
      <name val="＠游ゴシック"/>
      <family val="3"/>
      <charset val="128"/>
    </font>
    <font>
      <sz val="11"/>
      <name val="＠游ゴシック"/>
      <family val="3"/>
      <charset val="128"/>
    </font>
    <font>
      <sz val="20"/>
      <color theme="1"/>
      <name val="ＭＳ Ｐ明朝"/>
      <family val="1"/>
      <charset val="128"/>
    </font>
    <font>
      <sz val="34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0" tint="-0.249977111117893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0" tint="-0.34998626667073579"/>
      <name val="ＭＳ Ｐ明朝"/>
      <family val="1"/>
      <charset val="128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9B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29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indexed="64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3743705557422"/>
      </left>
      <right/>
      <top style="thin">
        <color indexed="64"/>
      </top>
      <bottom/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thin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 style="thin">
        <color indexed="64"/>
      </top>
      <bottom/>
      <diagonal/>
    </border>
    <border>
      <left style="hair">
        <color theme="0" tint="-0.14990691854609822"/>
      </left>
      <right style="hair">
        <color theme="0" tint="-0.14990691854609822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14990691854609822"/>
      </right>
      <top style="thin">
        <color indexed="64"/>
      </top>
      <bottom/>
      <diagonal/>
    </border>
    <border>
      <left/>
      <right style="hair">
        <color theme="0" tint="-0.14990691854609822"/>
      </right>
      <top/>
      <bottom/>
      <diagonal/>
    </border>
    <border>
      <left/>
      <right style="hair">
        <color theme="0" tint="-0.14990691854609822"/>
      </right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hair">
        <color theme="0" tint="-0.14993743705557422"/>
      </right>
      <top/>
      <bottom style="thin">
        <color indexed="64"/>
      </bottom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2" fillId="0" borderId="0"/>
  </cellStyleXfs>
  <cellXfs count="1963">
    <xf numFmtId="0" fontId="0" fillId="0" borderId="0" xfId="0">
      <alignment vertical="center"/>
    </xf>
    <xf numFmtId="0" fontId="14" fillId="0" borderId="0" xfId="0" applyFont="1" applyProtection="1">
      <alignment vertical="center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16" fillId="0" borderId="82" xfId="0" applyFont="1" applyBorder="1" applyAlignment="1" applyProtection="1">
      <alignment vertical="center" shrinkToFit="1"/>
      <protection locked="0"/>
    </xf>
    <xf numFmtId="0" fontId="16" fillId="0" borderId="85" xfId="0" applyFont="1" applyBorder="1" applyAlignment="1" applyProtection="1">
      <alignment vertical="center" shrinkToFit="1"/>
      <protection locked="0"/>
    </xf>
    <xf numFmtId="0" fontId="16" fillId="0" borderId="88" xfId="0" applyFont="1" applyBorder="1" applyAlignment="1" applyProtection="1">
      <alignment vertical="center" shrinkToFit="1"/>
      <protection locked="0"/>
    </xf>
    <xf numFmtId="0" fontId="16" fillId="0" borderId="94" xfId="0" applyFont="1" applyBorder="1" applyAlignment="1" applyProtection="1">
      <alignment vertical="center" shrinkToFit="1"/>
      <protection locked="0"/>
    </xf>
    <xf numFmtId="0" fontId="16" fillId="0" borderId="103" xfId="0" applyFont="1" applyBorder="1" applyAlignment="1" applyProtection="1">
      <alignment vertical="center" shrinkToFit="1"/>
      <protection locked="0"/>
    </xf>
    <xf numFmtId="0" fontId="16" fillId="0" borderId="62" xfId="0" applyFont="1" applyBorder="1" applyAlignment="1" applyProtection="1">
      <alignment vertical="center" shrinkToFit="1"/>
      <protection locked="0"/>
    </xf>
    <xf numFmtId="0" fontId="14" fillId="0" borderId="6" xfId="0" applyFont="1" applyBorder="1" applyProtection="1">
      <alignment vertical="center"/>
      <protection locked="0"/>
    </xf>
    <xf numFmtId="0" fontId="16" fillId="0" borderId="87" xfId="0" applyFont="1" applyBorder="1" applyAlignment="1" applyProtection="1">
      <alignment vertical="center" shrinkToFit="1"/>
      <protection locked="0"/>
    </xf>
    <xf numFmtId="0" fontId="16" fillId="0" borderId="181" xfId="0" applyFont="1" applyBorder="1" applyAlignment="1" applyProtection="1">
      <alignment vertical="center" shrinkToFit="1"/>
      <protection locked="0"/>
    </xf>
    <xf numFmtId="0" fontId="16" fillId="0" borderId="165" xfId="0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2" fillId="0" borderId="7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73" xfId="0" applyFont="1" applyBorder="1" applyAlignment="1">
      <alignment horizontal="center" vertical="center" textRotation="255" shrinkToFit="1"/>
    </xf>
    <xf numFmtId="0" fontId="12" fillId="0" borderId="7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7" fillId="0" borderId="190" xfId="0" applyFont="1" applyBorder="1" applyAlignment="1">
      <alignment horizontal="distributed" vertical="center" wrapText="1" justifyLastLine="1"/>
    </xf>
    <xf numFmtId="0" fontId="17" fillId="0" borderId="189" xfId="0" applyFont="1" applyBorder="1" applyAlignment="1">
      <alignment horizontal="distributed" vertical="center" wrapText="1" justifyLastLine="1"/>
    </xf>
    <xf numFmtId="0" fontId="20" fillId="0" borderId="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6" fillId="0" borderId="84" xfId="0" applyFont="1" applyBorder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4" fillId="0" borderId="6" xfId="0" applyFont="1" applyBorder="1">
      <alignment vertical="center"/>
    </xf>
    <xf numFmtId="0" fontId="12" fillId="0" borderId="0" xfId="0" applyFont="1">
      <alignment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7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20" fillId="0" borderId="101" xfId="0" applyFont="1" applyBorder="1" applyAlignment="1">
      <alignment horizontal="center" vertical="center"/>
    </xf>
    <xf numFmtId="0" fontId="14" fillId="0" borderId="164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2" fillId="0" borderId="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4" fillId="0" borderId="87" xfId="0" applyFont="1" applyBorder="1">
      <alignment vertical="center"/>
    </xf>
    <xf numFmtId="0" fontId="15" fillId="0" borderId="11" xfId="0" applyFont="1" applyBorder="1" applyAlignment="1">
      <alignment horizontal="center" vertical="center" wrapText="1" justifyLastLine="1"/>
    </xf>
    <xf numFmtId="0" fontId="14" fillId="0" borderId="18" xfId="0" applyFont="1" applyBorder="1" applyAlignment="1">
      <alignment horizontal="center" vertical="center"/>
    </xf>
    <xf numFmtId="0" fontId="17" fillId="0" borderId="40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0" fillId="0" borderId="20" xfId="0" applyFont="1" applyBorder="1" applyAlignment="1" applyProtection="1">
      <alignment vertical="top" wrapText="1"/>
      <protection locked="0"/>
    </xf>
    <xf numFmtId="0" fontId="20" fillId="0" borderId="26" xfId="0" applyFont="1" applyBorder="1" applyAlignment="1" applyProtection="1">
      <alignment vertical="top" wrapText="1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96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18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177" fontId="7" fillId="0" borderId="0" xfId="0" applyNumberFormat="1" applyFont="1">
      <alignment vertical="center"/>
    </xf>
    <xf numFmtId="0" fontId="12" fillId="0" borderId="0" xfId="0" applyFont="1" applyAlignment="1">
      <alignment horizontal="center" vertical="center" wrapText="1"/>
    </xf>
    <xf numFmtId="20" fontId="15" fillId="0" borderId="8" xfId="0" applyNumberFormat="1" applyFont="1" applyBorder="1" applyAlignment="1" applyProtection="1">
      <alignment horizontal="left" vertical="center" justifyLastLine="1"/>
      <protection locked="0"/>
    </xf>
    <xf numFmtId="20" fontId="15" fillId="0" borderId="90" xfId="0" applyNumberFormat="1" applyFont="1" applyBorder="1" applyAlignment="1" applyProtection="1">
      <alignment horizontal="left" vertical="center" justifyLastLine="1"/>
      <protection locked="0"/>
    </xf>
    <xf numFmtId="0" fontId="20" fillId="0" borderId="149" xfId="0" applyFont="1" applyBorder="1" applyAlignment="1">
      <alignment horizontal="center" vertical="center"/>
    </xf>
    <xf numFmtId="0" fontId="14" fillId="0" borderId="88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0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178" fontId="20" fillId="0" borderId="9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18" xfId="0" applyFont="1" applyBorder="1">
      <alignment vertical="center"/>
    </xf>
    <xf numFmtId="0" fontId="4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distributed" vertical="top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8" fillId="0" borderId="20" xfId="0" applyFont="1" applyBorder="1" applyAlignment="1" applyProtection="1">
      <alignment vertical="top" wrapText="1"/>
      <protection locked="0"/>
    </xf>
    <xf numFmtId="0" fontId="49" fillId="0" borderId="20" xfId="0" applyFont="1" applyBorder="1" applyProtection="1">
      <alignment vertical="center"/>
      <protection locked="0"/>
    </xf>
    <xf numFmtId="0" fontId="49" fillId="0" borderId="26" xfId="0" applyFont="1" applyBorder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49" fillId="0" borderId="6" xfId="0" applyFont="1" applyBorder="1" applyProtection="1">
      <alignment vertical="center"/>
      <protection locked="0"/>
    </xf>
    <xf numFmtId="0" fontId="52" fillId="0" borderId="0" xfId="0" applyFont="1" applyAlignment="1">
      <alignment vertical="distributed"/>
    </xf>
    <xf numFmtId="0" fontId="5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56" fillId="0" borderId="69" xfId="0" applyFont="1" applyBorder="1" applyAlignment="1" applyProtection="1">
      <alignment vertical="center" wrapText="1"/>
      <protection locked="0"/>
    </xf>
    <xf numFmtId="0" fontId="56" fillId="0" borderId="149" xfId="0" applyFont="1" applyBorder="1" applyAlignment="1" applyProtection="1">
      <alignment vertical="center" wrapText="1"/>
      <protection locked="0"/>
    </xf>
    <xf numFmtId="0" fontId="56" fillId="0" borderId="194" xfId="0" applyFont="1" applyBorder="1" applyAlignment="1" applyProtection="1">
      <alignment vertical="center" wrapText="1"/>
      <protection locked="0"/>
    </xf>
    <xf numFmtId="0" fontId="56" fillId="0" borderId="0" xfId="0" applyFont="1" applyAlignment="1">
      <alignment vertical="center" wrapText="1"/>
    </xf>
    <xf numFmtId="0" fontId="49" fillId="0" borderId="206" xfId="0" applyFont="1" applyBorder="1" applyProtection="1">
      <alignment vertical="center"/>
      <protection locked="0"/>
    </xf>
    <xf numFmtId="0" fontId="59" fillId="0" borderId="0" xfId="0" applyFont="1" applyAlignment="1">
      <alignment vertical="distributed"/>
    </xf>
    <xf numFmtId="0" fontId="49" fillId="0" borderId="208" xfId="0" applyFont="1" applyBorder="1" applyProtection="1">
      <alignment vertical="center"/>
      <protection locked="0"/>
    </xf>
    <xf numFmtId="0" fontId="49" fillId="0" borderId="8" xfId="0" applyFont="1" applyBorder="1" applyProtection="1">
      <alignment vertical="center"/>
      <protection locked="0"/>
    </xf>
    <xf numFmtId="0" fontId="49" fillId="0" borderId="9" xfId="0" applyFont="1" applyBorder="1" applyProtection="1">
      <alignment vertical="center"/>
      <protection locked="0"/>
    </xf>
    <xf numFmtId="0" fontId="56" fillId="13" borderId="4" xfId="0" applyFont="1" applyFill="1" applyBorder="1" applyAlignment="1">
      <alignment vertical="top" wrapText="1"/>
    </xf>
    <xf numFmtId="0" fontId="56" fillId="13" borderId="0" xfId="0" applyFont="1" applyFill="1" applyAlignment="1">
      <alignment vertical="top" wrapText="1"/>
    </xf>
    <xf numFmtId="0" fontId="56" fillId="13" borderId="6" xfId="0" applyFont="1" applyFill="1" applyBorder="1" applyAlignment="1">
      <alignment vertical="top" wrapText="1"/>
    </xf>
    <xf numFmtId="0" fontId="59" fillId="0" borderId="14" xfId="0" applyFont="1" applyBorder="1" applyAlignment="1">
      <alignment vertical="top" wrapText="1"/>
    </xf>
    <xf numFmtId="0" fontId="59" fillId="0" borderId="15" xfId="0" applyFont="1" applyBorder="1" applyAlignment="1">
      <alignment vertical="top" wrapText="1"/>
    </xf>
    <xf numFmtId="0" fontId="59" fillId="0" borderId="73" xfId="0" applyFont="1" applyBorder="1" applyAlignment="1">
      <alignment vertical="top" wrapText="1"/>
    </xf>
    <xf numFmtId="0" fontId="56" fillId="0" borderId="0" xfId="0" applyFont="1" applyAlignment="1">
      <alignment vertical="top" wrapText="1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vertical="distributed" wrapText="1"/>
    </xf>
    <xf numFmtId="0" fontId="14" fillId="0" borderId="177" xfId="0" applyFont="1" applyBorder="1" applyAlignment="1" applyProtection="1">
      <alignment horizontal="center" vertical="center"/>
      <protection hidden="1"/>
    </xf>
    <xf numFmtId="0" fontId="14" fillId="0" borderId="153" xfId="0" applyFont="1" applyBorder="1" applyAlignment="1" applyProtection="1">
      <alignment horizontal="center" vertical="center"/>
      <protection hidden="1"/>
    </xf>
    <xf numFmtId="177" fontId="7" fillId="0" borderId="17" xfId="0" applyNumberFormat="1" applyFont="1" applyBorder="1" applyAlignment="1" applyProtection="1">
      <alignment horizontal="center" vertical="center"/>
      <protection hidden="1"/>
    </xf>
    <xf numFmtId="177" fontId="7" fillId="0" borderId="120" xfId="0" applyNumberFormat="1" applyFont="1" applyBorder="1" applyAlignment="1" applyProtection="1">
      <alignment horizontal="center" vertical="center"/>
      <protection hidden="1"/>
    </xf>
    <xf numFmtId="177" fontId="7" fillId="0" borderId="30" xfId="0" applyNumberFormat="1" applyFont="1" applyBorder="1" applyAlignment="1" applyProtection="1">
      <alignment horizontal="center" vertical="center"/>
      <protection hidden="1"/>
    </xf>
    <xf numFmtId="177" fontId="7" fillId="0" borderId="175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>
      <alignment vertical="center"/>
    </xf>
    <xf numFmtId="177" fontId="16" fillId="0" borderId="177" xfId="0" applyNumberFormat="1" applyFont="1" applyBorder="1" applyAlignment="1" applyProtection="1">
      <alignment horizontal="center" vertical="center"/>
      <protection hidden="1"/>
    </xf>
    <xf numFmtId="177" fontId="16" fillId="0" borderId="153" xfId="0" applyNumberFormat="1" applyFont="1" applyBorder="1" applyAlignment="1" applyProtection="1">
      <alignment horizontal="center" vertical="center"/>
      <protection hidden="1"/>
    </xf>
    <xf numFmtId="177" fontId="11" fillId="0" borderId="177" xfId="0" applyNumberFormat="1" applyFont="1" applyBorder="1" applyAlignment="1" applyProtection="1">
      <alignment horizontal="center" vertical="center"/>
      <protection hidden="1"/>
    </xf>
    <xf numFmtId="177" fontId="26" fillId="0" borderId="177" xfId="0" applyNumberFormat="1" applyFont="1" applyBorder="1" applyAlignment="1" applyProtection="1">
      <alignment horizontal="center" vertical="center"/>
      <protection hidden="1"/>
    </xf>
    <xf numFmtId="0" fontId="14" fillId="0" borderId="94" xfId="0" applyFont="1" applyBorder="1" applyProtection="1">
      <alignment vertical="center"/>
      <protection locked="0"/>
    </xf>
    <xf numFmtId="0" fontId="45" fillId="0" borderId="0" xfId="0" applyFont="1">
      <alignment vertical="center"/>
    </xf>
    <xf numFmtId="0" fontId="8" fillId="0" borderId="41" xfId="0" applyFont="1" applyBorder="1" applyAlignment="1" applyProtection="1">
      <alignment horizontal="centerContinuous" vertical="center" wrapText="1"/>
      <protection hidden="1"/>
    </xf>
    <xf numFmtId="181" fontId="46" fillId="0" borderId="43" xfId="0" applyNumberFormat="1" applyFont="1" applyBorder="1" applyAlignment="1" applyProtection="1">
      <alignment horizontal="right" vertical="center" wrapText="1"/>
      <protection hidden="1"/>
    </xf>
    <xf numFmtId="0" fontId="8" fillId="0" borderId="39" xfId="0" applyFont="1" applyBorder="1" applyAlignment="1" applyProtection="1">
      <alignment vertical="center" wrapText="1"/>
      <protection hidden="1"/>
    </xf>
    <xf numFmtId="0" fontId="8" fillId="0" borderId="171" xfId="0" applyFont="1" applyBorder="1" applyAlignment="1" applyProtection="1">
      <alignment horizontal="centerContinuous" vertical="center" wrapText="1"/>
      <protection hidden="1"/>
    </xf>
    <xf numFmtId="177" fontId="9" fillId="0" borderId="59" xfId="0" applyNumberFormat="1" applyFont="1" applyBorder="1" applyAlignment="1" applyProtection="1">
      <alignment horizontal="center" vertical="center" wrapText="1"/>
      <protection hidden="1"/>
    </xf>
    <xf numFmtId="0" fontId="8" fillId="0" borderId="171" xfId="0" applyFont="1" applyBorder="1" applyAlignment="1" applyProtection="1">
      <alignment horizontal="center" vertical="center"/>
      <protection hidden="1"/>
    </xf>
    <xf numFmtId="0" fontId="8" fillId="0" borderId="219" xfId="0" applyFont="1" applyBorder="1" applyAlignment="1" applyProtection="1">
      <alignment horizontal="center" vertical="center" wrapText="1"/>
      <protection hidden="1"/>
    </xf>
    <xf numFmtId="177" fontId="8" fillId="0" borderId="31" xfId="0" applyNumberFormat="1" applyFont="1" applyBorder="1" applyAlignment="1" applyProtection="1">
      <alignment horizontal="centerContinuous" vertical="center" wrapText="1"/>
      <protection hidden="1"/>
    </xf>
    <xf numFmtId="177" fontId="44" fillId="0" borderId="33" xfId="0" applyNumberFormat="1" applyFont="1" applyBorder="1" applyAlignment="1" applyProtection="1">
      <alignment horizontal="centerContinuous"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7" fillId="0" borderId="19" xfId="0" applyFont="1" applyBorder="1" applyProtection="1">
      <alignment vertical="center"/>
      <protection hidden="1"/>
    </xf>
    <xf numFmtId="0" fontId="7" fillId="0" borderId="7" xfId="0" applyFont="1" applyBorder="1" applyProtection="1">
      <alignment vertical="center"/>
      <protection hidden="1"/>
    </xf>
    <xf numFmtId="0" fontId="7" fillId="0" borderId="25" xfId="0" applyFont="1" applyBorder="1" applyProtection="1">
      <alignment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120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Protection="1">
      <alignment vertical="center"/>
      <protection hidden="1"/>
    </xf>
    <xf numFmtId="0" fontId="18" fillId="0" borderId="11" xfId="0" applyFont="1" applyBorder="1" applyProtection="1">
      <alignment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Protection="1">
      <alignment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protection hidden="1"/>
    </xf>
    <xf numFmtId="0" fontId="38" fillId="0" borderId="5" xfId="0" applyFont="1" applyBorder="1" applyAlignment="1" applyProtection="1"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24" xfId="0" applyFont="1" applyBorder="1" applyProtection="1">
      <alignment vertical="center"/>
      <protection hidden="1"/>
    </xf>
    <xf numFmtId="0" fontId="14" fillId="0" borderId="20" xfId="0" applyFont="1" applyBorder="1" applyProtection="1">
      <alignment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60" fillId="0" borderId="0" xfId="0" applyFont="1" applyProtection="1">
      <alignment vertical="center"/>
      <protection hidden="1"/>
    </xf>
    <xf numFmtId="181" fontId="20" fillId="0" borderId="0" xfId="0" applyNumberFormat="1" applyFont="1" applyProtection="1">
      <alignment vertical="center"/>
      <protection hidden="1"/>
    </xf>
    <xf numFmtId="0" fontId="4" fillId="0" borderId="4" xfId="0" applyFont="1" applyBorder="1">
      <alignment vertical="center"/>
    </xf>
    <xf numFmtId="177" fontId="44" fillId="0" borderId="34" xfId="0" applyNumberFormat="1" applyFont="1" applyBorder="1" applyAlignment="1" applyProtection="1">
      <alignment horizontal="centerContinuous" vertical="center" wrapText="1"/>
      <protection hidden="1"/>
    </xf>
    <xf numFmtId="181" fontId="46" fillId="0" borderId="44" xfId="0" applyNumberFormat="1" applyFont="1" applyBorder="1" applyAlignment="1" applyProtection="1">
      <alignment horizontal="right" vertical="center" wrapText="1"/>
      <protection hidden="1"/>
    </xf>
    <xf numFmtId="0" fontId="4" fillId="0" borderId="6" xfId="0" applyFont="1" applyBorder="1">
      <alignment vertical="center"/>
    </xf>
    <xf numFmtId="0" fontId="17" fillId="0" borderId="177" xfId="0" applyFont="1" applyBorder="1" applyAlignment="1" applyProtection="1">
      <alignment horizontal="center" vertical="center"/>
      <protection hidden="1"/>
    </xf>
    <xf numFmtId="0" fontId="17" fillId="0" borderId="153" xfId="0" applyFont="1" applyBorder="1" applyAlignment="1" applyProtection="1">
      <alignment horizontal="center" vertical="center"/>
      <protection hidden="1"/>
    </xf>
    <xf numFmtId="0" fontId="7" fillId="0" borderId="186" xfId="0" applyFont="1" applyBorder="1" applyProtection="1">
      <alignment vertical="center"/>
      <protection hidden="1"/>
    </xf>
    <xf numFmtId="0" fontId="7" fillId="16" borderId="197" xfId="0" applyFont="1" applyFill="1" applyBorder="1" applyProtection="1">
      <alignment vertical="center"/>
      <protection hidden="1"/>
    </xf>
    <xf numFmtId="0" fontId="9" fillId="0" borderId="225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11" fillId="0" borderId="92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left" vertical="center"/>
      <protection locked="0"/>
    </xf>
    <xf numFmtId="0" fontId="11" fillId="0" borderId="176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vertical="center" shrinkToFit="1"/>
      <protection locked="0"/>
    </xf>
    <xf numFmtId="0" fontId="20" fillId="0" borderId="0" xfId="0" applyFont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78" fillId="0" borderId="0" xfId="0" applyFont="1" applyAlignment="1">
      <alignment horizontal="left" vertical="center"/>
    </xf>
    <xf numFmtId="0" fontId="21" fillId="0" borderId="179" xfId="0" applyFont="1" applyBorder="1" applyAlignment="1">
      <alignment vertical="center" textRotation="255"/>
    </xf>
    <xf numFmtId="0" fontId="21" fillId="0" borderId="7" xfId="0" applyFont="1" applyBorder="1" applyAlignment="1">
      <alignment vertical="center" textRotation="255" shrinkToFit="1"/>
    </xf>
    <xf numFmtId="0" fontId="21" fillId="0" borderId="228" xfId="0" applyFont="1" applyBorder="1" applyAlignment="1">
      <alignment vertical="center" textRotation="255"/>
    </xf>
    <xf numFmtId="0" fontId="21" fillId="0" borderId="228" xfId="0" applyFont="1" applyBorder="1" applyAlignment="1">
      <alignment vertical="center" textRotation="255" shrinkToFit="1"/>
    </xf>
    <xf numFmtId="0" fontId="12" fillId="0" borderId="114" xfId="0" applyFont="1" applyBorder="1" applyAlignment="1">
      <alignment horizontal="left" vertical="top"/>
    </xf>
    <xf numFmtId="0" fontId="12" fillId="0" borderId="114" xfId="0" applyFont="1" applyBorder="1" applyAlignment="1">
      <alignment vertical="top"/>
    </xf>
    <xf numFmtId="0" fontId="14" fillId="0" borderId="150" xfId="0" applyFont="1" applyBorder="1">
      <alignment vertical="center"/>
    </xf>
    <xf numFmtId="0" fontId="14" fillId="0" borderId="229" xfId="0" applyFont="1" applyBorder="1">
      <alignment vertical="center"/>
    </xf>
    <xf numFmtId="0" fontId="12" fillId="0" borderId="150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center"/>
    </xf>
    <xf numFmtId="0" fontId="14" fillId="0" borderId="22" xfId="0" applyFont="1" applyBorder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0" fontId="11" fillId="0" borderId="20" xfId="0" applyFont="1" applyBorder="1" applyProtection="1">
      <alignment vertical="center"/>
      <protection hidden="1"/>
    </xf>
    <xf numFmtId="0" fontId="32" fillId="0" borderId="18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5" xfId="0" applyFont="1" applyBorder="1" applyProtection="1">
      <alignment vertical="center"/>
      <protection hidden="1"/>
    </xf>
    <xf numFmtId="0" fontId="14" fillId="0" borderId="18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41" fillId="0" borderId="0" xfId="0" applyFont="1" applyProtection="1">
      <alignment vertical="center"/>
      <protection hidden="1"/>
    </xf>
    <xf numFmtId="0" fontId="38" fillId="0" borderId="0" xfId="0" applyFont="1" applyAlignme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0" fillId="0" borderId="22" xfId="0" applyFont="1" applyBorder="1" applyAlignment="1" applyProtection="1">
      <alignment vertical="top"/>
      <protection hidden="1"/>
    </xf>
    <xf numFmtId="0" fontId="14" fillId="0" borderId="21" xfId="0" applyFont="1" applyBorder="1" applyProtection="1">
      <alignment vertical="center"/>
      <protection hidden="1"/>
    </xf>
    <xf numFmtId="0" fontId="14" fillId="0" borderId="5" xfId="0" applyFont="1" applyBorder="1" applyProtection="1">
      <alignment vertical="center"/>
      <protection hidden="1"/>
    </xf>
    <xf numFmtId="0" fontId="60" fillId="0" borderId="24" xfId="0" applyFont="1" applyBorder="1" applyProtection="1">
      <alignment vertical="center"/>
      <protection hidden="1"/>
    </xf>
    <xf numFmtId="0" fontId="14" fillId="0" borderId="8" xfId="0" applyFont="1" applyBorder="1" applyProtection="1">
      <alignment vertical="center"/>
      <protection hidden="1"/>
    </xf>
    <xf numFmtId="0" fontId="14" fillId="0" borderId="25" xfId="0" applyFont="1" applyBorder="1" applyProtection="1">
      <alignment vertical="center"/>
      <protection hidden="1"/>
    </xf>
    <xf numFmtId="0" fontId="8" fillId="0" borderId="0" xfId="0" applyFont="1" applyAlignment="1">
      <alignment horizontal="justify" vertical="top" wrapText="1"/>
    </xf>
    <xf numFmtId="177" fontId="8" fillId="0" borderId="15" xfId="0" applyNumberFormat="1" applyFont="1" applyBorder="1" applyAlignment="1" applyProtection="1">
      <alignment horizontal="centerContinuous" vertical="center" wrapText="1"/>
      <protection hidden="1"/>
    </xf>
    <xf numFmtId="0" fontId="44" fillId="0" borderId="0" xfId="0" applyFont="1">
      <alignment vertical="center"/>
    </xf>
    <xf numFmtId="177" fontId="8" fillId="0" borderId="0" xfId="0" applyNumberFormat="1" applyFont="1" applyAlignment="1" applyProtection="1">
      <alignment horizontal="center" vertical="center" wrapText="1"/>
      <protection hidden="1"/>
    </xf>
    <xf numFmtId="177" fontId="44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81" fontId="46" fillId="0" borderId="0" xfId="0" applyNumberFormat="1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7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177" fontId="7" fillId="0" borderId="0" xfId="0" applyNumberFormat="1" applyFont="1" applyAlignment="1" applyProtection="1">
      <alignment horizontal="right" vertical="center" wrapText="1"/>
      <protection hidden="1"/>
    </xf>
    <xf numFmtId="0" fontId="7" fillId="0" borderId="75" xfId="0" applyFont="1" applyBorder="1" applyAlignment="1" applyProtection="1">
      <alignment horizontal="right" vertical="center"/>
      <protection hidden="1"/>
    </xf>
    <xf numFmtId="177" fontId="8" fillId="0" borderId="0" xfId="0" applyNumberFormat="1" applyFont="1" applyAlignment="1" applyProtection="1">
      <alignment horizontal="centerContinuous" vertical="center" wrapText="1"/>
      <protection hidden="1"/>
    </xf>
    <xf numFmtId="177" fontId="9" fillId="0" borderId="0" xfId="0" applyNumberFormat="1" applyFont="1" applyAlignment="1" applyProtection="1">
      <alignment vertical="center" wrapText="1"/>
      <protection hidden="1"/>
    </xf>
    <xf numFmtId="177" fontId="9" fillId="0" borderId="0" xfId="0" applyNumberFormat="1" applyFont="1" applyAlignment="1" applyProtection="1">
      <alignment horizontal="center" vertical="center" wrapText="1"/>
      <protection hidden="1"/>
    </xf>
    <xf numFmtId="177" fontId="44" fillId="0" borderId="0" xfId="0" applyNumberFormat="1" applyFont="1" applyAlignment="1" applyProtection="1">
      <alignment horizontal="centerContinuous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4" fillId="0" borderId="0" xfId="0" applyFont="1" applyAlignment="1" applyProtection="1">
      <alignment vertical="center" wrapText="1"/>
      <protection locked="0"/>
    </xf>
    <xf numFmtId="0" fontId="8" fillId="0" borderId="131" xfId="0" applyFont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16" borderId="10" xfId="0" applyFont="1" applyFill="1" applyBorder="1" applyProtection="1">
      <alignment vertical="center"/>
      <protection hidden="1"/>
    </xf>
    <xf numFmtId="0" fontId="7" fillId="0" borderId="27" xfId="0" applyFont="1" applyBorder="1" applyProtection="1">
      <alignment vertical="center"/>
      <protection hidden="1"/>
    </xf>
    <xf numFmtId="177" fontId="8" fillId="0" borderId="14" xfId="0" applyNumberFormat="1" applyFont="1" applyBorder="1" applyAlignment="1" applyProtection="1">
      <alignment horizontal="centerContinuous" vertical="center" wrapText="1"/>
      <protection hidden="1"/>
    </xf>
    <xf numFmtId="0" fontId="8" fillId="0" borderId="15" xfId="0" applyFont="1" applyBorder="1" applyAlignment="1" applyProtection="1">
      <alignment horizontal="centerContinuous" vertical="center" wrapText="1"/>
      <protection hidden="1"/>
    </xf>
    <xf numFmtId="177" fontId="7" fillId="0" borderId="15" xfId="0" applyNumberFormat="1" applyFont="1" applyBorder="1" applyAlignment="1" applyProtection="1">
      <alignment horizontal="centerContinuous" vertical="center" wrapText="1"/>
      <protection hidden="1"/>
    </xf>
    <xf numFmtId="177" fontId="9" fillId="0" borderId="103" xfId="0" applyNumberFormat="1" applyFont="1" applyBorder="1" applyAlignment="1" applyProtection="1">
      <alignment horizontal="center" vertical="center" wrapText="1"/>
      <protection hidden="1"/>
    </xf>
    <xf numFmtId="177" fontId="8" fillId="0" borderId="228" xfId="0" applyNumberFormat="1" applyFont="1" applyBorder="1" applyAlignment="1" applyProtection="1">
      <alignment horizontal="centerContinuous" vertical="center" wrapText="1"/>
      <protection hidden="1"/>
    </xf>
    <xf numFmtId="0" fontId="8" fillId="0" borderId="114" xfId="0" applyFont="1" applyBorder="1" applyAlignment="1" applyProtection="1">
      <alignment horizontal="centerContinuous" vertical="center" wrapText="1"/>
      <protection hidden="1"/>
    </xf>
    <xf numFmtId="177" fontId="7" fillId="0" borderId="114" xfId="0" applyNumberFormat="1" applyFont="1" applyBorder="1" applyAlignment="1" applyProtection="1">
      <alignment horizontal="centerContinuous" vertical="center" wrapText="1"/>
      <protection hidden="1"/>
    </xf>
    <xf numFmtId="177" fontId="8" fillId="0" borderId="114" xfId="0" applyNumberFormat="1" applyFont="1" applyBorder="1" applyAlignment="1" applyProtection="1">
      <alignment horizontal="centerContinuous" vertical="center" wrapText="1"/>
      <protection hidden="1"/>
    </xf>
    <xf numFmtId="177" fontId="9" fillId="0" borderId="235" xfId="0" applyNumberFormat="1" applyFont="1" applyBorder="1" applyAlignment="1" applyProtection="1">
      <alignment horizontal="center" vertical="center" wrapText="1"/>
      <protection hidden="1"/>
    </xf>
    <xf numFmtId="177" fontId="9" fillId="0" borderId="236" xfId="0" applyNumberFormat="1" applyFont="1" applyBorder="1" applyAlignment="1" applyProtection="1">
      <alignment horizontal="center" vertical="center" wrapText="1"/>
      <protection hidden="1"/>
    </xf>
    <xf numFmtId="177" fontId="9" fillId="0" borderId="237" xfId="0" applyNumberFormat="1" applyFont="1" applyBorder="1" applyAlignment="1" applyProtection="1">
      <alignment horizontal="center" vertical="center" wrapText="1"/>
      <protection hidden="1"/>
    </xf>
    <xf numFmtId="177" fontId="9" fillId="0" borderId="243" xfId="0" applyNumberFormat="1" applyFont="1" applyBorder="1" applyAlignment="1" applyProtection="1">
      <alignment horizontal="center" vertical="center" wrapText="1"/>
      <protection hidden="1"/>
    </xf>
    <xf numFmtId="177" fontId="9" fillId="0" borderId="244" xfId="0" applyNumberFormat="1" applyFont="1" applyBorder="1" applyAlignment="1" applyProtection="1">
      <alignment horizontal="center" vertical="center" wrapText="1"/>
      <protection hidden="1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7" fillId="0" borderId="245" xfId="0" applyFont="1" applyBorder="1" applyProtection="1">
      <alignment vertical="center"/>
      <protection locked="0"/>
    </xf>
    <xf numFmtId="0" fontId="7" fillId="0" borderId="246" xfId="0" applyFont="1" applyBorder="1" applyProtection="1">
      <alignment vertical="center"/>
      <protection locked="0"/>
    </xf>
    <xf numFmtId="0" fontId="7" fillId="0" borderId="247" xfId="0" applyFont="1" applyBorder="1" applyProtection="1">
      <alignment vertical="center"/>
      <protection locked="0"/>
    </xf>
    <xf numFmtId="0" fontId="7" fillId="0" borderId="248" xfId="0" applyFont="1" applyBorder="1" applyProtection="1">
      <alignment vertical="center"/>
      <protection locked="0"/>
    </xf>
    <xf numFmtId="0" fontId="8" fillId="0" borderId="249" xfId="0" applyFont="1" applyBorder="1" applyAlignment="1" applyProtection="1">
      <alignment horizontal="centerContinuous" vertical="center" wrapText="1"/>
      <protection locked="0"/>
    </xf>
    <xf numFmtId="0" fontId="8" fillId="0" borderId="247" xfId="0" applyFont="1" applyBorder="1" applyAlignment="1" applyProtection="1">
      <alignment horizontal="centerContinuous" vertical="center" wrapText="1"/>
      <protection locked="0"/>
    </xf>
    <xf numFmtId="0" fontId="8" fillId="0" borderId="250" xfId="0" applyFont="1" applyBorder="1" applyAlignment="1" applyProtection="1">
      <alignment horizontal="centerContinuous" vertical="center" wrapText="1"/>
      <protection locked="0"/>
    </xf>
    <xf numFmtId="0" fontId="8" fillId="0" borderId="183" xfId="0" applyFont="1" applyBorder="1" applyAlignment="1" applyProtection="1">
      <alignment horizontal="center" vertical="center" wrapText="1"/>
      <protection locked="0"/>
    </xf>
    <xf numFmtId="177" fontId="43" fillId="0" borderId="251" xfId="0" applyNumberFormat="1" applyFont="1" applyBorder="1" applyAlignment="1" applyProtection="1">
      <alignment horizontal="center" vertical="center" wrapText="1"/>
      <protection hidden="1"/>
    </xf>
    <xf numFmtId="177" fontId="43" fillId="0" borderId="248" xfId="0" applyNumberFormat="1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226" xfId="0" applyFont="1" applyBorder="1" applyAlignment="1" applyProtection="1">
      <alignment horizontal="center" vertical="center" wrapText="1"/>
      <protection hidden="1"/>
    </xf>
    <xf numFmtId="0" fontId="8" fillId="0" borderId="252" xfId="0" applyFont="1" applyBorder="1" applyAlignment="1" applyProtection="1">
      <alignment horizontal="center" vertical="center" wrapText="1"/>
      <protection hidden="1"/>
    </xf>
    <xf numFmtId="0" fontId="7" fillId="0" borderId="253" xfId="0" applyFont="1" applyBorder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186" fontId="8" fillId="0" borderId="46" xfId="0" applyNumberFormat="1" applyFont="1" applyBorder="1" applyAlignment="1" applyProtection="1">
      <alignment horizontal="center" vertical="center" wrapText="1"/>
      <protection locked="0"/>
    </xf>
    <xf numFmtId="186" fontId="7" fillId="0" borderId="0" xfId="0" applyNumberFormat="1" applyFont="1" applyAlignment="1">
      <alignment horizontal="center" vertical="center"/>
    </xf>
    <xf numFmtId="0" fontId="7" fillId="0" borderId="33" xfId="0" applyFont="1" applyBorder="1">
      <alignment vertical="center"/>
    </xf>
    <xf numFmtId="0" fontId="86" fillId="0" borderId="33" xfId="0" applyFont="1" applyBorder="1">
      <alignment vertical="center"/>
    </xf>
    <xf numFmtId="0" fontId="86" fillId="0" borderId="34" xfId="0" applyFont="1" applyBorder="1">
      <alignment vertical="center"/>
    </xf>
    <xf numFmtId="0" fontId="86" fillId="0" borderId="0" xfId="0" applyFont="1">
      <alignment vertical="center"/>
    </xf>
    <xf numFmtId="0" fontId="14" fillId="0" borderId="24" xfId="0" applyFont="1" applyBorder="1" applyProtection="1">
      <alignment vertical="center"/>
      <protection hidden="1"/>
    </xf>
    <xf numFmtId="0" fontId="8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177" fontId="44" fillId="0" borderId="172" xfId="0" applyNumberFormat="1" applyFont="1" applyBorder="1" applyAlignment="1" applyProtection="1">
      <alignment horizontal="right" vertical="center"/>
      <protection hidden="1"/>
    </xf>
    <xf numFmtId="49" fontId="70" fillId="0" borderId="13" xfId="0" applyNumberFormat="1" applyFont="1" applyBorder="1" applyAlignment="1">
      <alignment vertical="center" wrapText="1"/>
    </xf>
    <xf numFmtId="20" fontId="19" fillId="0" borderId="91" xfId="0" applyNumberFormat="1" applyFont="1" applyBorder="1" applyAlignment="1" applyProtection="1">
      <alignment horizontal="left" vertical="center" shrinkToFit="1"/>
      <protection locked="0"/>
    </xf>
    <xf numFmtId="20" fontId="19" fillId="0" borderId="96" xfId="0" applyNumberFormat="1" applyFont="1" applyBorder="1" applyAlignment="1" applyProtection="1">
      <alignment horizontal="left" vertical="center" shrinkToFit="1"/>
      <protection locked="0"/>
    </xf>
    <xf numFmtId="20" fontId="19" fillId="0" borderId="83" xfId="0" applyNumberFormat="1" applyFont="1" applyBorder="1" applyAlignment="1" applyProtection="1">
      <alignment horizontal="left" vertical="center" shrinkToFit="1"/>
      <protection locked="0"/>
    </xf>
    <xf numFmtId="20" fontId="19" fillId="0" borderId="102" xfId="0" applyNumberFormat="1" applyFont="1" applyBorder="1" applyAlignment="1" applyProtection="1">
      <alignment horizontal="left" vertical="center" shrinkToFit="1"/>
      <protection locked="0"/>
    </xf>
    <xf numFmtId="20" fontId="19" fillId="0" borderId="89" xfId="0" applyNumberFormat="1" applyFont="1" applyBorder="1" applyAlignment="1" applyProtection="1">
      <alignment horizontal="left" vertical="center" justifyLastLine="1"/>
      <protection locked="0"/>
    </xf>
    <xf numFmtId="20" fontId="19" fillId="0" borderId="8" xfId="0" applyNumberFormat="1" applyFont="1" applyBorder="1" applyAlignment="1" applyProtection="1">
      <alignment horizontal="left" vertical="center" justifyLastLine="1"/>
      <protection locked="0"/>
    </xf>
    <xf numFmtId="20" fontId="19" fillId="0" borderId="90" xfId="0" applyNumberFormat="1" applyFont="1" applyBorder="1" applyAlignment="1" applyProtection="1">
      <alignment horizontal="left" justifyLastLine="1"/>
      <protection locked="0"/>
    </xf>
    <xf numFmtId="0" fontId="93" fillId="0" borderId="0" xfId="0" applyFont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0" xfId="0" applyFont="1" applyProtection="1">
      <alignment vertical="center"/>
      <protection hidden="1"/>
    </xf>
    <xf numFmtId="182" fontId="4" fillId="0" borderId="0" xfId="0" applyNumberFormat="1" applyFont="1">
      <alignment vertical="center"/>
    </xf>
    <xf numFmtId="0" fontId="4" fillId="0" borderId="18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7" xfId="0" applyFont="1" applyBorder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81" fontId="46" fillId="0" borderId="40" xfId="0" applyNumberFormat="1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94" fillId="0" borderId="0" xfId="0" applyFont="1" applyProtection="1">
      <alignment vertical="center"/>
      <protection locked="0"/>
    </xf>
    <xf numFmtId="14" fontId="4" fillId="0" borderId="0" xfId="0" applyNumberFormat="1" applyFont="1" applyAlignment="1">
      <alignment horizontal="left" vertical="center"/>
    </xf>
    <xf numFmtId="177" fontId="4" fillId="0" borderId="49" xfId="0" applyNumberFormat="1" applyFont="1" applyBorder="1" applyProtection="1">
      <alignment vertical="center"/>
      <protection locked="0"/>
    </xf>
    <xf numFmtId="0" fontId="4" fillId="0" borderId="100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231" xfId="0" applyFont="1" applyBorder="1" applyProtection="1">
      <alignment vertical="center"/>
      <protection hidden="1"/>
    </xf>
    <xf numFmtId="177" fontId="4" fillId="0" borderId="101" xfId="0" applyNumberFormat="1" applyFont="1" applyBorder="1" applyProtection="1">
      <alignment vertical="center"/>
      <protection locked="0"/>
    </xf>
    <xf numFmtId="0" fontId="4" fillId="0" borderId="192" xfId="0" applyFont="1" applyBorder="1" applyAlignment="1">
      <alignment horizontal="center" vertical="center"/>
    </xf>
    <xf numFmtId="0" fontId="4" fillId="0" borderId="101" xfId="0" applyFont="1" applyBorder="1">
      <alignment vertical="center"/>
    </xf>
    <xf numFmtId="0" fontId="4" fillId="0" borderId="44" xfId="0" applyFont="1" applyBorder="1">
      <alignment vertical="center"/>
    </xf>
    <xf numFmtId="0" fontId="96" fillId="0" borderId="20" xfId="0" applyFont="1" applyBorder="1" applyProtection="1">
      <alignment vertical="center"/>
      <protection locked="0"/>
    </xf>
    <xf numFmtId="0" fontId="96" fillId="0" borderId="0" xfId="0" applyFont="1" applyProtection="1">
      <alignment vertical="center"/>
      <protection locked="0"/>
    </xf>
    <xf numFmtId="0" fontId="96" fillId="0" borderId="8" xfId="0" applyFont="1" applyBorder="1" applyProtection="1">
      <alignment vertical="center"/>
      <protection locked="0"/>
    </xf>
    <xf numFmtId="0" fontId="97" fillId="0" borderId="69" xfId="0" applyFont="1" applyBorder="1" applyAlignment="1" applyProtection="1">
      <alignment vertical="center" wrapText="1"/>
      <protection locked="0"/>
    </xf>
    <xf numFmtId="0" fontId="97" fillId="0" borderId="149" xfId="0" applyFont="1" applyBorder="1" applyAlignment="1" applyProtection="1">
      <alignment vertical="center" wrapText="1"/>
      <protection locked="0"/>
    </xf>
    <xf numFmtId="0" fontId="97" fillId="0" borderId="194" xfId="0" applyFont="1" applyBorder="1" applyAlignment="1" applyProtection="1">
      <alignment vertical="center" wrapText="1"/>
      <protection locked="0"/>
    </xf>
    <xf numFmtId="0" fontId="50" fillId="0" borderId="11" xfId="0" applyFont="1" applyBorder="1">
      <alignment vertical="center"/>
    </xf>
    <xf numFmtId="0" fontId="50" fillId="0" borderId="12" xfId="0" applyFont="1" applyBorder="1">
      <alignment vertical="center"/>
    </xf>
    <xf numFmtId="0" fontId="96" fillId="0" borderId="20" xfId="0" applyFont="1" applyBorder="1" applyAlignment="1" applyProtection="1">
      <alignment vertical="top" wrapText="1"/>
      <protection locked="0"/>
    </xf>
    <xf numFmtId="0" fontId="96" fillId="0" borderId="26" xfId="0" applyFont="1" applyBorder="1" applyProtection="1">
      <alignment vertical="center"/>
      <protection locked="0"/>
    </xf>
    <xf numFmtId="0" fontId="96" fillId="0" borderId="0" xfId="0" applyFont="1" applyAlignment="1" applyProtection="1">
      <alignment vertical="top" wrapText="1"/>
      <protection locked="0"/>
    </xf>
    <xf numFmtId="0" fontId="96" fillId="0" borderId="6" xfId="0" applyFont="1" applyBorder="1" applyProtection="1">
      <alignment vertical="center"/>
      <protection locked="0"/>
    </xf>
    <xf numFmtId="0" fontId="96" fillId="0" borderId="206" xfId="0" applyFont="1" applyBorder="1" applyProtection="1">
      <alignment vertical="center"/>
      <protection locked="0"/>
    </xf>
    <xf numFmtId="0" fontId="96" fillId="0" borderId="208" xfId="0" applyFont="1" applyBorder="1" applyProtection="1">
      <alignment vertical="center"/>
      <protection locked="0"/>
    </xf>
    <xf numFmtId="0" fontId="96" fillId="0" borderId="9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94" fillId="0" borderId="20" xfId="0" applyFont="1" applyBorder="1" applyProtection="1">
      <alignment vertical="center"/>
      <protection locked="0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9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221" xfId="0" applyFont="1" applyBorder="1" applyAlignment="1">
      <alignment horizontal="center" vertical="center"/>
    </xf>
    <xf numFmtId="0" fontId="4" fillId="0" borderId="221" xfId="0" applyFont="1" applyBorder="1" applyAlignment="1">
      <alignment horizontal="right" vertical="center"/>
    </xf>
    <xf numFmtId="177" fontId="4" fillId="0" borderId="114" xfId="0" applyNumberFormat="1" applyFont="1" applyBorder="1" applyProtection="1">
      <alignment vertical="center"/>
      <protection hidden="1"/>
    </xf>
    <xf numFmtId="0" fontId="61" fillId="0" borderId="0" xfId="0" applyFont="1" applyAlignment="1">
      <alignment horizontal="left" vertical="center"/>
    </xf>
    <xf numFmtId="0" fontId="101" fillId="0" borderId="11" xfId="0" applyFont="1" applyBorder="1" applyAlignment="1" applyProtection="1">
      <alignment horizontal="center" vertical="center"/>
      <protection locked="0"/>
    </xf>
    <xf numFmtId="0" fontId="101" fillId="0" borderId="11" xfId="0" applyFont="1" applyBorder="1" applyProtection="1">
      <alignment vertical="center"/>
      <protection locked="0"/>
    </xf>
    <xf numFmtId="0" fontId="4" fillId="0" borderId="224" xfId="0" applyFont="1" applyBorder="1">
      <alignment vertical="center"/>
    </xf>
    <xf numFmtId="0" fontId="4" fillId="0" borderId="49" xfId="0" applyFont="1" applyBorder="1">
      <alignment vertical="center"/>
    </xf>
    <xf numFmtId="177" fontId="11" fillId="0" borderId="153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>
      <alignment horizontal="left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4" fillId="13" borderId="4" xfId="0" applyFont="1" applyFill="1" applyBorder="1" applyAlignment="1">
      <alignment vertical="top" wrapText="1"/>
    </xf>
    <xf numFmtId="0" fontId="4" fillId="13" borderId="6" xfId="0" applyFont="1" applyFill="1" applyBorder="1" applyAlignment="1">
      <alignment vertical="top" wrapText="1"/>
    </xf>
    <xf numFmtId="0" fontId="4" fillId="13" borderId="14" xfId="0" applyFont="1" applyFill="1" applyBorder="1" applyAlignment="1">
      <alignment vertical="top" wrapText="1"/>
    </xf>
    <xf numFmtId="0" fontId="4" fillId="13" borderId="15" xfId="0" applyFont="1" applyFill="1" applyBorder="1" applyAlignment="1">
      <alignment vertical="top" wrapText="1"/>
    </xf>
    <xf numFmtId="0" fontId="4" fillId="0" borderId="15" xfId="0" applyFont="1" applyBorder="1">
      <alignment vertical="center"/>
    </xf>
    <xf numFmtId="0" fontId="4" fillId="0" borderId="73" xfId="0" applyFont="1" applyBorder="1">
      <alignment vertical="center"/>
    </xf>
    <xf numFmtId="0" fontId="48" fillId="0" borderId="0" xfId="0" applyFont="1" applyAlignment="1"/>
    <xf numFmtId="177" fontId="43" fillId="0" borderId="17" xfId="0" applyNumberFormat="1" applyFont="1" applyBorder="1" applyAlignment="1" applyProtection="1">
      <alignment horizontal="center" vertical="center"/>
      <protection hidden="1"/>
    </xf>
    <xf numFmtId="177" fontId="43" fillId="0" borderId="120" xfId="0" applyNumberFormat="1" applyFont="1" applyBorder="1" applyAlignment="1" applyProtection="1">
      <alignment horizontal="center" vertical="center"/>
      <protection hidden="1"/>
    </xf>
    <xf numFmtId="177" fontId="43" fillId="0" borderId="172" xfId="0" applyNumberFormat="1" applyFont="1" applyBorder="1" applyAlignment="1" applyProtection="1">
      <alignment horizontal="center" vertical="center"/>
      <protection hidden="1"/>
    </xf>
    <xf numFmtId="177" fontId="43" fillId="0" borderId="30" xfId="0" applyNumberFormat="1" applyFont="1" applyBorder="1" applyAlignment="1" applyProtection="1">
      <alignment horizontal="center" vertical="center"/>
      <protection hidden="1"/>
    </xf>
    <xf numFmtId="177" fontId="43" fillId="0" borderId="175" xfId="0" applyNumberFormat="1" applyFont="1" applyBorder="1" applyAlignment="1" applyProtection="1">
      <alignment horizontal="center" vertical="center"/>
      <protection hidden="1"/>
    </xf>
    <xf numFmtId="177" fontId="43" fillId="0" borderId="198" xfId="0" applyNumberFormat="1" applyFont="1" applyBorder="1" applyAlignment="1" applyProtection="1">
      <alignment horizontal="center" vertical="center"/>
      <protection hidden="1"/>
    </xf>
    <xf numFmtId="0" fontId="105" fillId="0" borderId="0" xfId="0" applyFont="1">
      <alignment vertical="center"/>
    </xf>
    <xf numFmtId="0" fontId="8" fillId="0" borderId="42" xfId="0" applyFont="1" applyBorder="1" applyAlignment="1" applyProtection="1">
      <alignment horizontal="center" vertical="center" textRotation="255" wrapText="1"/>
      <protection locked="0"/>
    </xf>
    <xf numFmtId="0" fontId="31" fillId="0" borderId="0" xfId="0" applyFont="1">
      <alignment vertical="center"/>
    </xf>
    <xf numFmtId="0" fontId="31" fillId="6" borderId="12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47" xfId="0" applyFont="1" applyBorder="1" applyAlignment="1" applyProtection="1">
      <alignment horizontal="center" vertical="center"/>
      <protection locked="0"/>
    </xf>
    <xf numFmtId="0" fontId="31" fillId="0" borderId="149" xfId="0" applyFont="1" applyBorder="1">
      <alignment vertical="center"/>
    </xf>
    <xf numFmtId="0" fontId="31" fillId="0" borderId="70" xfId="0" applyFont="1" applyBorder="1">
      <alignment vertical="center"/>
    </xf>
    <xf numFmtId="0" fontId="31" fillId="0" borderId="63" xfId="0" applyFont="1" applyBorder="1" applyAlignment="1" applyProtection="1">
      <alignment horizontal="center" vertical="center"/>
      <protection locked="0"/>
    </xf>
    <xf numFmtId="0" fontId="31" fillId="0" borderId="11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2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31" fillId="0" borderId="29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108" fillId="0" borderId="0" xfId="0" applyFont="1">
      <alignment vertical="center"/>
    </xf>
    <xf numFmtId="0" fontId="107" fillId="0" borderId="0" xfId="0" applyFont="1">
      <alignment vertical="center"/>
    </xf>
    <xf numFmtId="0" fontId="107" fillId="0" borderId="0" xfId="0" applyFont="1" applyAlignment="1">
      <alignment vertical="center" wrapText="1"/>
    </xf>
    <xf numFmtId="0" fontId="109" fillId="0" borderId="11" xfId="0" applyFont="1" applyBorder="1">
      <alignment vertical="center"/>
    </xf>
    <xf numFmtId="0" fontId="110" fillId="0" borderId="15" xfId="0" applyFont="1" applyBorder="1">
      <alignment vertical="center"/>
    </xf>
    <xf numFmtId="0" fontId="107" fillId="0" borderId="15" xfId="0" applyFont="1" applyBorder="1">
      <alignment vertical="center"/>
    </xf>
    <xf numFmtId="0" fontId="107" fillId="0" borderId="1" xfId="0" applyFont="1" applyBorder="1" applyAlignment="1">
      <alignment vertical="top"/>
    </xf>
    <xf numFmtId="0" fontId="107" fillId="0" borderId="2" xfId="0" applyFont="1" applyBorder="1">
      <alignment vertical="center"/>
    </xf>
    <xf numFmtId="0" fontId="107" fillId="0" borderId="3" xfId="0" applyFont="1" applyBorder="1">
      <alignment vertical="center"/>
    </xf>
    <xf numFmtId="0" fontId="107" fillId="0" borderId="0" xfId="0" applyFont="1" applyAlignment="1">
      <alignment horizontal="center" vertical="center"/>
    </xf>
    <xf numFmtId="0" fontId="107" fillId="0" borderId="4" xfId="0" applyFont="1" applyBorder="1">
      <alignment vertical="center"/>
    </xf>
    <xf numFmtId="0" fontId="107" fillId="15" borderId="10" xfId="0" applyFont="1" applyFill="1" applyBorder="1" applyAlignment="1">
      <alignment horizontal="center" vertical="center"/>
    </xf>
    <xf numFmtId="0" fontId="107" fillId="15" borderId="63" xfId="0" applyFont="1" applyFill="1" applyBorder="1" applyAlignment="1">
      <alignment horizontal="center" vertical="center" wrapText="1"/>
    </xf>
    <xf numFmtId="0" fontId="111" fillId="0" borderId="0" xfId="1" applyFont="1" applyAlignment="1">
      <alignment vertical="center"/>
    </xf>
    <xf numFmtId="181" fontId="107" fillId="0" borderId="0" xfId="0" applyNumberFormat="1" applyFont="1">
      <alignment vertical="center"/>
    </xf>
    <xf numFmtId="0" fontId="109" fillId="0" borderId="0" xfId="0" applyFont="1">
      <alignment vertical="center"/>
    </xf>
    <xf numFmtId="0" fontId="112" fillId="0" borderId="276" xfId="0" applyFont="1" applyBorder="1" applyProtection="1">
      <alignment vertical="center"/>
      <protection locked="0"/>
    </xf>
    <xf numFmtId="0" fontId="112" fillId="0" borderId="189" xfId="0" applyFont="1" applyBorder="1" applyAlignment="1" applyProtection="1">
      <alignment horizontal="right" vertical="center"/>
      <protection locked="0"/>
    </xf>
    <xf numFmtId="0" fontId="112" fillId="0" borderId="68" xfId="0" applyFont="1" applyBorder="1" applyAlignment="1" applyProtection="1">
      <alignment horizontal="right" vertical="center"/>
      <protection locked="0"/>
    </xf>
    <xf numFmtId="0" fontId="112" fillId="0" borderId="149" xfId="0" applyFont="1" applyBorder="1" applyAlignment="1" applyProtection="1">
      <alignment horizontal="right" vertical="center"/>
      <protection locked="0"/>
    </xf>
    <xf numFmtId="0" fontId="112" fillId="0" borderId="190" xfId="0" applyFont="1" applyBorder="1" applyAlignment="1" applyProtection="1">
      <alignment horizontal="right" vertical="center"/>
      <protection locked="0"/>
    </xf>
    <xf numFmtId="0" fontId="112" fillId="0" borderId="261" xfId="0" applyFont="1" applyBorder="1" applyAlignment="1" applyProtection="1">
      <alignment horizontal="right" vertical="center"/>
      <protection locked="0"/>
    </xf>
    <xf numFmtId="0" fontId="112" fillId="0" borderId="70" xfId="0" applyFont="1" applyBorder="1" applyAlignment="1" applyProtection="1">
      <alignment horizontal="right" vertical="center"/>
      <protection locked="0"/>
    </xf>
    <xf numFmtId="0" fontId="112" fillId="0" borderId="191" xfId="0" applyFont="1" applyBorder="1" applyProtection="1">
      <alignment vertical="center"/>
      <protection locked="0"/>
    </xf>
    <xf numFmtId="0" fontId="112" fillId="0" borderId="89" xfId="0" applyFont="1" applyBorder="1" applyAlignment="1" applyProtection="1">
      <alignment horizontal="right" vertical="center"/>
      <protection locked="0"/>
    </xf>
    <xf numFmtId="0" fontId="112" fillId="0" borderId="99" xfId="0" applyFont="1" applyBorder="1" applyAlignment="1" applyProtection="1">
      <alignment horizontal="right" vertical="center"/>
      <protection locked="0"/>
    </xf>
    <xf numFmtId="0" fontId="112" fillId="0" borderId="8" xfId="0" applyFont="1" applyBorder="1" applyAlignment="1" applyProtection="1">
      <alignment horizontal="right" vertical="center"/>
      <protection locked="0"/>
    </xf>
    <xf numFmtId="0" fontId="112" fillId="0" borderId="94" xfId="0" applyFont="1" applyBorder="1" applyAlignment="1" applyProtection="1">
      <alignment horizontal="right" vertical="center"/>
      <protection locked="0"/>
    </xf>
    <xf numFmtId="0" fontId="112" fillId="0" borderId="11" xfId="0" applyFont="1" applyBorder="1" applyAlignment="1" applyProtection="1">
      <alignment horizontal="right" vertical="center"/>
      <protection locked="0"/>
    </xf>
    <xf numFmtId="0" fontId="112" fillId="0" borderId="63" xfId="0" applyFont="1" applyBorder="1" applyAlignment="1" applyProtection="1">
      <alignment horizontal="right" vertical="center"/>
      <protection locked="0"/>
    </xf>
    <xf numFmtId="0" fontId="112" fillId="0" borderId="260" xfId="0" applyFont="1" applyBorder="1" applyAlignment="1" applyProtection="1">
      <alignment horizontal="right" vertical="center"/>
      <protection locked="0"/>
    </xf>
    <xf numFmtId="0" fontId="112" fillId="0" borderId="13" xfId="0" applyFont="1" applyBorder="1" applyAlignment="1" applyProtection="1">
      <alignment horizontal="right" vertical="center"/>
      <protection locked="0"/>
    </xf>
    <xf numFmtId="0" fontId="107" fillId="5" borderId="123" xfId="0" applyFont="1" applyFill="1" applyBorder="1" applyAlignment="1">
      <alignment horizontal="center" vertical="center"/>
    </xf>
    <xf numFmtId="0" fontId="107" fillId="5" borderId="124" xfId="0" applyFont="1" applyFill="1" applyBorder="1" applyAlignment="1">
      <alignment horizontal="center" vertical="center"/>
    </xf>
    <xf numFmtId="0" fontId="107" fillId="5" borderId="122" xfId="0" applyFont="1" applyFill="1" applyBorder="1" applyAlignment="1">
      <alignment horizontal="center" vertical="center"/>
    </xf>
    <xf numFmtId="0" fontId="107" fillId="0" borderId="98" xfId="0" applyFont="1" applyBorder="1" applyAlignment="1" applyProtection="1">
      <alignment horizontal="center" vertical="center"/>
      <protection hidden="1"/>
    </xf>
    <xf numFmtId="0" fontId="112" fillId="0" borderId="96" xfId="0" applyFont="1" applyBorder="1" applyAlignment="1" applyProtection="1">
      <alignment horizontal="right" vertical="center"/>
      <protection locked="0"/>
    </xf>
    <xf numFmtId="0" fontId="112" fillId="0" borderId="162" xfId="0" applyFont="1" applyBorder="1" applyAlignment="1" applyProtection="1">
      <alignment horizontal="right" vertical="center"/>
      <protection locked="0"/>
    </xf>
    <xf numFmtId="0" fontId="107" fillId="0" borderId="46" xfId="0" applyFont="1" applyBorder="1" applyAlignment="1" applyProtection="1">
      <alignment horizontal="center" vertical="center"/>
      <protection hidden="1"/>
    </xf>
    <xf numFmtId="0" fontId="112" fillId="0" borderId="47" xfId="0" applyFont="1" applyBorder="1" applyAlignment="1" applyProtection="1">
      <alignment horizontal="right" vertical="center"/>
      <protection locked="0"/>
    </xf>
    <xf numFmtId="0" fontId="112" fillId="0" borderId="130" xfId="0" applyFont="1" applyBorder="1" applyAlignment="1" applyProtection="1">
      <alignment horizontal="right" vertical="center"/>
      <protection locked="0"/>
    </xf>
    <xf numFmtId="0" fontId="107" fillId="0" borderId="60" xfId="0" applyFont="1" applyBorder="1" applyAlignment="1" applyProtection="1">
      <alignment horizontal="center" vertical="center"/>
      <protection hidden="1"/>
    </xf>
    <xf numFmtId="0" fontId="112" fillId="0" borderId="102" xfId="0" applyFont="1" applyBorder="1" applyAlignment="1" applyProtection="1">
      <alignment horizontal="right" vertical="center"/>
      <protection locked="0"/>
    </xf>
    <xf numFmtId="0" fontId="112" fillId="0" borderId="73" xfId="0" applyFont="1" applyBorder="1" applyAlignment="1" applyProtection="1">
      <alignment horizontal="right" vertical="center"/>
      <protection locked="0"/>
    </xf>
    <xf numFmtId="0" fontId="107" fillId="4" borderId="167" xfId="0" applyFont="1" applyFill="1" applyBorder="1" applyAlignment="1" applyProtection="1">
      <alignment horizontal="center" vertical="center"/>
      <protection hidden="1"/>
    </xf>
    <xf numFmtId="0" fontId="107" fillId="4" borderId="121" xfId="0" applyFont="1" applyFill="1" applyBorder="1" applyAlignment="1">
      <alignment horizontal="center" vertical="center"/>
    </xf>
    <xf numFmtId="0" fontId="107" fillId="4" borderId="122" xfId="0" applyFont="1" applyFill="1" applyBorder="1" applyAlignment="1">
      <alignment horizontal="center" vertical="center"/>
    </xf>
    <xf numFmtId="180" fontId="107" fillId="0" borderId="0" xfId="0" applyNumberFormat="1" applyFont="1">
      <alignment vertical="center"/>
    </xf>
    <xf numFmtId="179" fontId="107" fillId="0" borderId="0" xfId="0" applyNumberFormat="1" applyFont="1">
      <alignment vertical="center"/>
    </xf>
    <xf numFmtId="0" fontId="112" fillId="0" borderId="145" xfId="0" applyFont="1" applyBorder="1" applyAlignment="1">
      <alignment horizontal="right" vertical="center"/>
    </xf>
    <xf numFmtId="0" fontId="107" fillId="10" borderId="63" xfId="0" applyFont="1" applyFill="1" applyBorder="1">
      <alignment vertical="center"/>
    </xf>
    <xf numFmtId="185" fontId="107" fillId="10" borderId="63" xfId="0" applyNumberFormat="1" applyFont="1" applyFill="1" applyBorder="1">
      <alignment vertical="center"/>
    </xf>
    <xf numFmtId="0" fontId="112" fillId="0" borderId="6" xfId="0" applyFont="1" applyBorder="1" applyAlignment="1" applyProtection="1">
      <alignment horizontal="right" vertical="center"/>
      <protection locked="0"/>
    </xf>
    <xf numFmtId="0" fontId="112" fillId="0" borderId="58" xfId="0" applyFont="1" applyBorder="1" applyAlignment="1" applyProtection="1">
      <alignment horizontal="right" vertical="center"/>
      <protection locked="0"/>
    </xf>
    <xf numFmtId="0" fontId="112" fillId="0" borderId="135" xfId="0" applyFont="1" applyBorder="1" applyAlignment="1" applyProtection="1">
      <alignment horizontal="right" vertical="center"/>
      <protection locked="0"/>
    </xf>
    <xf numFmtId="0" fontId="107" fillId="0" borderId="217" xfId="0" applyFont="1" applyBorder="1">
      <alignment vertical="center"/>
    </xf>
    <xf numFmtId="0" fontId="107" fillId="0" borderId="218" xfId="0" applyFont="1" applyBorder="1">
      <alignment vertical="center"/>
    </xf>
    <xf numFmtId="0" fontId="107" fillId="0" borderId="155" xfId="0" applyFont="1" applyBorder="1">
      <alignment vertical="center"/>
    </xf>
    <xf numFmtId="0" fontId="107" fillId="0" borderId="156" xfId="0" applyFont="1" applyBorder="1">
      <alignment vertical="center"/>
    </xf>
    <xf numFmtId="0" fontId="112" fillId="0" borderId="86" xfId="0" applyFont="1" applyBorder="1" applyAlignment="1" applyProtection="1">
      <alignment horizontal="right" vertical="center"/>
      <protection locked="0"/>
    </xf>
    <xf numFmtId="0" fontId="107" fillId="0" borderId="157" xfId="0" applyFont="1" applyBorder="1">
      <alignment vertical="center"/>
    </xf>
    <xf numFmtId="0" fontId="107" fillId="0" borderId="158" xfId="0" applyFont="1" applyBorder="1">
      <alignment vertical="center"/>
    </xf>
    <xf numFmtId="0" fontId="112" fillId="0" borderId="137" xfId="0" applyFont="1" applyBorder="1" applyAlignment="1">
      <alignment horizontal="right" vertical="center"/>
    </xf>
    <xf numFmtId="0" fontId="112" fillId="0" borderId="165" xfId="0" applyFont="1" applyBorder="1" applyAlignment="1" applyProtection="1">
      <alignment horizontal="right" vertical="center"/>
      <protection locked="0"/>
    </xf>
    <xf numFmtId="0" fontId="112" fillId="0" borderId="152" xfId="0" applyFont="1" applyBorder="1" applyAlignment="1" applyProtection="1">
      <alignment horizontal="right" vertical="center"/>
      <protection locked="0"/>
    </xf>
    <xf numFmtId="0" fontId="112" fillId="0" borderId="144" xfId="0" applyFont="1" applyBorder="1" applyAlignment="1" applyProtection="1">
      <alignment horizontal="right" vertical="center"/>
      <protection locked="0"/>
    </xf>
    <xf numFmtId="0" fontId="112" fillId="0" borderId="79" xfId="0" applyFont="1" applyBorder="1" applyAlignment="1" applyProtection="1">
      <alignment horizontal="right" vertical="center"/>
      <protection locked="0"/>
    </xf>
    <xf numFmtId="0" fontId="112" fillId="0" borderId="48" xfId="0" applyFont="1" applyBorder="1" applyProtection="1">
      <alignment vertical="center"/>
      <protection locked="0"/>
    </xf>
    <xf numFmtId="0" fontId="112" fillId="0" borderId="143" xfId="0" applyFont="1" applyBorder="1" applyAlignment="1" applyProtection="1">
      <alignment horizontal="right" vertical="center"/>
      <protection locked="0"/>
    </xf>
    <xf numFmtId="0" fontId="112" fillId="0" borderId="128" xfId="0" applyFont="1" applyBorder="1" applyAlignment="1">
      <alignment horizontal="right" vertical="center"/>
    </xf>
    <xf numFmtId="0" fontId="112" fillId="0" borderId="26" xfId="0" applyFont="1" applyBorder="1" applyAlignment="1" applyProtection="1">
      <alignment horizontal="right" vertical="center"/>
      <protection locked="0"/>
    </xf>
    <xf numFmtId="0" fontId="107" fillId="0" borderId="159" xfId="0" applyFont="1" applyBorder="1">
      <alignment vertical="center"/>
    </xf>
    <xf numFmtId="0" fontId="107" fillId="0" borderId="160" xfId="0" applyFont="1" applyBorder="1">
      <alignment vertical="center"/>
    </xf>
    <xf numFmtId="0" fontId="112" fillId="0" borderId="95" xfId="0" applyFont="1" applyBorder="1" applyAlignment="1" applyProtection="1">
      <alignment horizontal="right" vertical="center"/>
      <protection locked="0"/>
    </xf>
    <xf numFmtId="0" fontId="112" fillId="0" borderId="138" xfId="0" applyFont="1" applyBorder="1" applyAlignment="1" applyProtection="1">
      <alignment horizontal="right" vertical="center"/>
      <protection locked="0"/>
    </xf>
    <xf numFmtId="0" fontId="107" fillId="0" borderId="14" xfId="0" applyFont="1" applyBorder="1">
      <alignment vertical="center"/>
    </xf>
    <xf numFmtId="0" fontId="112" fillId="0" borderId="59" xfId="0" applyFont="1" applyBorder="1" applyAlignment="1" applyProtection="1">
      <alignment horizontal="right" vertical="center"/>
      <protection locked="0"/>
    </xf>
    <xf numFmtId="0" fontId="112" fillId="0" borderId="132" xfId="0" applyFont="1" applyBorder="1" applyAlignment="1" applyProtection="1">
      <alignment horizontal="right" vertical="center"/>
      <protection locked="0"/>
    </xf>
    <xf numFmtId="0" fontId="112" fillId="0" borderId="148" xfId="0" applyFont="1" applyBorder="1" applyAlignment="1">
      <alignment horizontal="right" vertical="center"/>
    </xf>
    <xf numFmtId="0" fontId="112" fillId="0" borderId="3" xfId="0" applyFont="1" applyBorder="1" applyAlignment="1" applyProtection="1">
      <alignment horizontal="right" vertical="center"/>
      <protection locked="0"/>
    </xf>
    <xf numFmtId="0" fontId="107" fillId="0" borderId="0" xfId="0" applyFont="1" applyAlignment="1">
      <alignment horizontal="left" vertical="center"/>
    </xf>
    <xf numFmtId="0" fontId="107" fillId="9" borderId="1" xfId="0" applyFont="1" applyFill="1" applyBorder="1">
      <alignment vertical="center"/>
    </xf>
    <xf numFmtId="0" fontId="107" fillId="9" borderId="2" xfId="0" applyFont="1" applyFill="1" applyBorder="1">
      <alignment vertical="center"/>
    </xf>
    <xf numFmtId="0" fontId="107" fillId="9" borderId="3" xfId="0" applyFont="1" applyFill="1" applyBorder="1">
      <alignment vertical="center"/>
    </xf>
    <xf numFmtId="0" fontId="107" fillId="0" borderId="147" xfId="0" applyFont="1" applyBorder="1" applyAlignment="1" applyProtection="1">
      <alignment horizontal="center" vertical="center"/>
      <protection locked="0"/>
    </xf>
    <xf numFmtId="0" fontId="107" fillId="0" borderId="149" xfId="0" applyFont="1" applyBorder="1">
      <alignment vertical="center"/>
    </xf>
    <xf numFmtId="0" fontId="107" fillId="0" borderId="70" xfId="0" applyFont="1" applyBorder="1">
      <alignment vertical="center"/>
    </xf>
    <xf numFmtId="0" fontId="107" fillId="0" borderId="63" xfId="0" applyFont="1" applyBorder="1" applyAlignment="1" applyProtection="1">
      <alignment horizontal="center" vertical="center"/>
      <protection locked="0"/>
    </xf>
    <xf numFmtId="0" fontId="107" fillId="0" borderId="11" xfId="0" applyFont="1" applyBorder="1">
      <alignment vertical="center"/>
    </xf>
    <xf numFmtId="0" fontId="107" fillId="0" borderId="13" xfId="0" applyFont="1" applyBorder="1">
      <alignment vertical="center"/>
    </xf>
    <xf numFmtId="0" fontId="107" fillId="0" borderId="28" xfId="0" applyFont="1" applyBorder="1">
      <alignment vertical="center"/>
    </xf>
    <xf numFmtId="0" fontId="107" fillId="0" borderId="28" xfId="0" applyFont="1" applyBorder="1" applyAlignment="1">
      <alignment horizontal="center" vertical="center"/>
    </xf>
    <xf numFmtId="0" fontId="107" fillId="0" borderId="29" xfId="0" applyFont="1" applyBorder="1" applyAlignment="1">
      <alignment horizontal="center" vertical="center"/>
    </xf>
    <xf numFmtId="0" fontId="107" fillId="0" borderId="5" xfId="0" applyFont="1" applyBorder="1" applyAlignment="1">
      <alignment wrapText="1"/>
    </xf>
    <xf numFmtId="0" fontId="107" fillId="0" borderId="71" xfId="0" applyFont="1" applyBorder="1" applyAlignment="1" applyProtection="1">
      <alignment horizontal="center" vertical="center"/>
      <protection locked="0"/>
    </xf>
    <xf numFmtId="0" fontId="107" fillId="0" borderId="29" xfId="0" applyFont="1" applyBorder="1">
      <alignment vertical="center"/>
    </xf>
    <xf numFmtId="0" fontId="107" fillId="2" borderId="0" xfId="0" applyFont="1" applyFill="1">
      <alignment vertical="center"/>
    </xf>
    <xf numFmtId="0" fontId="107" fillId="0" borderId="69" xfId="0" applyFont="1" applyBorder="1">
      <alignment vertical="center"/>
    </xf>
    <xf numFmtId="0" fontId="112" fillId="0" borderId="77" xfId="0" applyFont="1" applyBorder="1" applyAlignment="1" applyProtection="1">
      <alignment horizontal="right" vertical="center"/>
      <protection locked="0"/>
    </xf>
    <xf numFmtId="0" fontId="107" fillId="0" borderId="30" xfId="0" applyFont="1" applyBorder="1">
      <alignment vertical="center"/>
    </xf>
    <xf numFmtId="0" fontId="107" fillId="0" borderId="0" xfId="0" applyFont="1" applyAlignment="1">
      <alignment wrapText="1"/>
    </xf>
    <xf numFmtId="0" fontId="114" fillId="0" borderId="232" xfId="0" applyFont="1" applyBorder="1" applyAlignment="1">
      <alignment horizontal="center" vertical="center"/>
    </xf>
    <xf numFmtId="0" fontId="114" fillId="0" borderId="58" xfId="0" applyFont="1" applyBorder="1" applyAlignment="1">
      <alignment horizontal="center" vertical="center"/>
    </xf>
    <xf numFmtId="0" fontId="118" fillId="0" borderId="15" xfId="0" applyFont="1" applyBorder="1">
      <alignment vertical="center"/>
    </xf>
    <xf numFmtId="0" fontId="106" fillId="0" borderId="96" xfId="0" applyFont="1" applyBorder="1" applyProtection="1">
      <alignment vertical="center"/>
      <protection locked="0"/>
    </xf>
    <xf numFmtId="0" fontId="106" fillId="0" borderId="162" xfId="0" applyFont="1" applyBorder="1" applyProtection="1">
      <alignment vertical="center"/>
      <protection locked="0"/>
    </xf>
    <xf numFmtId="0" fontId="106" fillId="0" borderId="83" xfId="0" applyFont="1" applyBorder="1" applyProtection="1">
      <alignment vertical="center"/>
      <protection locked="0"/>
    </xf>
    <xf numFmtId="0" fontId="106" fillId="0" borderId="6" xfId="0" applyFont="1" applyBorder="1" applyProtection="1">
      <alignment vertical="center"/>
      <protection locked="0"/>
    </xf>
    <xf numFmtId="0" fontId="106" fillId="0" borderId="41" xfId="0" applyFont="1" applyBorder="1" applyProtection="1">
      <alignment vertical="center"/>
      <protection locked="0"/>
    </xf>
    <xf numFmtId="0" fontId="106" fillId="0" borderId="257" xfId="0" applyFont="1" applyBorder="1" applyProtection="1">
      <alignment vertical="center"/>
      <protection locked="0"/>
    </xf>
    <xf numFmtId="0" fontId="106" fillId="0" borderId="74" xfId="0" applyFont="1" applyBorder="1" applyProtection="1">
      <alignment vertical="center"/>
      <protection locked="0"/>
    </xf>
    <xf numFmtId="0" fontId="106" fillId="0" borderId="62" xfId="0" applyFont="1" applyBorder="1" applyProtection="1">
      <alignment vertical="center"/>
      <protection locked="0"/>
    </xf>
    <xf numFmtId="0" fontId="27" fillId="0" borderId="151" xfId="0" applyFont="1" applyBorder="1" applyAlignment="1" applyProtection="1">
      <alignment horizontal="right" vertical="center"/>
      <protection hidden="1"/>
    </xf>
    <xf numFmtId="0" fontId="27" fillId="0" borderId="153" xfId="0" applyFont="1" applyBorder="1" applyAlignment="1" applyProtection="1">
      <alignment horizontal="right" vertical="center"/>
      <protection hidden="1"/>
    </xf>
    <xf numFmtId="0" fontId="27" fillId="0" borderId="168" xfId="0" applyFont="1" applyBorder="1" applyAlignment="1" applyProtection="1">
      <alignment horizontal="right" vertical="center"/>
      <protection hidden="1"/>
    </xf>
    <xf numFmtId="0" fontId="27" fillId="0" borderId="169" xfId="0" applyFont="1" applyBorder="1" applyAlignment="1" applyProtection="1">
      <alignment horizontal="right" vertical="center"/>
      <protection hidden="1"/>
    </xf>
    <xf numFmtId="0" fontId="107" fillId="19" borderId="167" xfId="0" applyFont="1" applyFill="1" applyBorder="1" applyAlignment="1">
      <alignment horizontal="center" vertical="center"/>
    </xf>
    <xf numFmtId="0" fontId="107" fillId="19" borderId="124" xfId="0" applyFont="1" applyFill="1" applyBorder="1" applyAlignment="1">
      <alignment horizontal="center" vertical="center"/>
    </xf>
    <xf numFmtId="0" fontId="107" fillId="19" borderId="110" xfId="0" applyFont="1" applyFill="1" applyBorder="1" applyAlignment="1">
      <alignment horizontal="center" vertical="center"/>
    </xf>
    <xf numFmtId="0" fontId="107" fillId="11" borderId="109" xfId="0" applyFont="1" applyFill="1" applyBorder="1">
      <alignment vertical="center"/>
    </xf>
    <xf numFmtId="0" fontId="107" fillId="11" borderId="167" xfId="0" applyFont="1" applyFill="1" applyBorder="1" applyAlignment="1">
      <alignment horizontal="center" vertical="center"/>
    </xf>
    <xf numFmtId="0" fontId="107" fillId="11" borderId="124" xfId="0" applyFont="1" applyFill="1" applyBorder="1" applyAlignment="1">
      <alignment horizontal="center" vertical="center"/>
    </xf>
    <xf numFmtId="0" fontId="107" fillId="11" borderId="110" xfId="0" applyFont="1" applyFill="1" applyBorder="1" applyAlignment="1">
      <alignment horizontal="center" vertical="center"/>
    </xf>
    <xf numFmtId="0" fontId="107" fillId="11" borderId="108" xfId="0" applyFont="1" applyFill="1" applyBorder="1" applyAlignment="1">
      <alignment horizontal="left" vertical="center"/>
    </xf>
    <xf numFmtId="0" fontId="45" fillId="0" borderId="186" xfId="0" applyFont="1" applyBorder="1" applyProtection="1">
      <alignment vertical="center"/>
      <protection hidden="1"/>
    </xf>
    <xf numFmtId="0" fontId="119" fillId="0" borderId="27" xfId="0" applyFont="1" applyBorder="1" applyProtection="1">
      <alignment vertical="center"/>
      <protection hidden="1"/>
    </xf>
    <xf numFmtId="0" fontId="81" fillId="0" borderId="0" xfId="0" applyFont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86" fontId="7" fillId="0" borderId="0" xfId="0" applyNumberFormat="1" applyFont="1" applyAlignment="1">
      <alignment horizontal="left"/>
    </xf>
    <xf numFmtId="0" fontId="104" fillId="0" borderId="1" xfId="1" applyFont="1" applyBorder="1" applyAlignment="1">
      <alignment horizontal="center" vertical="center"/>
    </xf>
    <xf numFmtId="0" fontId="107" fillId="0" borderId="3" xfId="0" applyFont="1" applyBorder="1" applyAlignment="1">
      <alignment horizontal="center" vertical="center"/>
    </xf>
    <xf numFmtId="0" fontId="28" fillId="20" borderId="197" xfId="0" applyFont="1" applyFill="1" applyBorder="1" applyAlignment="1">
      <alignment horizontal="center" vertical="center"/>
    </xf>
    <xf numFmtId="0" fontId="107" fillId="20" borderId="172" xfId="0" applyFont="1" applyFill="1" applyBorder="1" applyAlignment="1">
      <alignment horizontal="center" vertical="center"/>
    </xf>
    <xf numFmtId="0" fontId="107" fillId="0" borderId="197" xfId="0" applyFont="1" applyBorder="1" applyAlignment="1">
      <alignment horizontal="center" vertical="center"/>
    </xf>
    <xf numFmtId="0" fontId="107" fillId="0" borderId="172" xfId="0" applyFont="1" applyBorder="1" applyAlignment="1">
      <alignment horizontal="center" vertical="center"/>
    </xf>
    <xf numFmtId="0" fontId="27" fillId="0" borderId="197" xfId="0" applyFont="1" applyBorder="1">
      <alignment vertical="center"/>
    </xf>
    <xf numFmtId="0" fontId="27" fillId="0" borderId="172" xfId="0" applyFont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6" xfId="0" applyFont="1" applyBorder="1" applyAlignment="1">
      <alignment horizontal="center" vertical="center"/>
    </xf>
    <xf numFmtId="0" fontId="116" fillId="0" borderId="6" xfId="1" applyFont="1" applyBorder="1" applyAlignment="1">
      <alignment horizontal="center" vertical="center"/>
    </xf>
    <xf numFmtId="0" fontId="103" fillId="19" borderId="197" xfId="1" applyFont="1" applyFill="1" applyBorder="1" applyAlignment="1">
      <alignment horizontal="center" vertical="center"/>
    </xf>
    <xf numFmtId="0" fontId="117" fillId="19" borderId="172" xfId="1" applyFont="1" applyFill="1" applyBorder="1" applyAlignment="1">
      <alignment horizontal="center" vertical="center"/>
    </xf>
    <xf numFmtId="0" fontId="117" fillId="18" borderId="197" xfId="1" applyFont="1" applyFill="1" applyBorder="1" applyAlignment="1">
      <alignment horizontal="center" vertical="center"/>
    </xf>
    <xf numFmtId="0" fontId="111" fillId="18" borderId="172" xfId="1" applyFont="1" applyFill="1" applyBorder="1" applyAlignment="1">
      <alignment horizontal="center" vertical="center"/>
    </xf>
    <xf numFmtId="0" fontId="28" fillId="0" borderId="197" xfId="0" applyFont="1" applyBorder="1">
      <alignment vertical="center"/>
    </xf>
    <xf numFmtId="0" fontId="28" fillId="0" borderId="172" xfId="0" applyFont="1" applyBorder="1" applyAlignment="1">
      <alignment horizontal="center" vertical="center"/>
    </xf>
    <xf numFmtId="0" fontId="117" fillId="15" borderId="197" xfId="1" applyFont="1" applyFill="1" applyBorder="1" applyAlignment="1">
      <alignment horizontal="center" vertical="center"/>
    </xf>
    <xf numFmtId="0" fontId="117" fillId="15" borderId="172" xfId="1" applyFont="1" applyFill="1" applyBorder="1" applyAlignment="1">
      <alignment horizontal="center" vertical="center"/>
    </xf>
    <xf numFmtId="0" fontId="112" fillId="0" borderId="277" xfId="0" applyFont="1" applyBorder="1" applyAlignment="1" applyProtection="1">
      <alignment horizontal="right" vertical="center"/>
      <protection locked="0"/>
    </xf>
    <xf numFmtId="0" fontId="112" fillId="0" borderId="278" xfId="0" applyFont="1" applyBorder="1" applyAlignment="1" applyProtection="1">
      <alignment horizontal="right" vertical="center"/>
      <protection locked="0"/>
    </xf>
    <xf numFmtId="0" fontId="112" fillId="0" borderId="279" xfId="0" applyFont="1" applyBorder="1" applyAlignment="1" applyProtection="1">
      <alignment horizontal="right" vertical="center"/>
      <protection locked="0"/>
    </xf>
    <xf numFmtId="0" fontId="12" fillId="0" borderId="119" xfId="0" applyFont="1" applyBorder="1" applyAlignment="1">
      <alignment vertical="center" wrapText="1"/>
    </xf>
    <xf numFmtId="0" fontId="107" fillId="15" borderId="167" xfId="0" applyFont="1" applyFill="1" applyBorder="1" applyAlignment="1" applyProtection="1">
      <alignment horizontal="center" vertical="center"/>
      <protection hidden="1"/>
    </xf>
    <xf numFmtId="0" fontId="107" fillId="15" borderId="124" xfId="0" applyFont="1" applyFill="1" applyBorder="1" applyAlignment="1">
      <alignment horizontal="center" vertical="center"/>
    </xf>
    <xf numFmtId="0" fontId="107" fillId="15" borderId="110" xfId="0" applyFont="1" applyFill="1" applyBorder="1" applyAlignment="1">
      <alignment horizontal="center" vertical="center"/>
    </xf>
    <xf numFmtId="0" fontId="27" fillId="0" borderId="105" xfId="0" applyFont="1" applyBorder="1" applyAlignment="1" applyProtection="1">
      <alignment horizontal="right" vertical="center"/>
      <protection hidden="1"/>
    </xf>
    <xf numFmtId="0" fontId="106" fillId="0" borderId="96" xfId="0" applyFont="1" applyBorder="1" applyAlignment="1" applyProtection="1">
      <alignment horizontal="right" vertical="center"/>
      <protection locked="0"/>
    </xf>
    <xf numFmtId="0" fontId="106" fillId="0" borderId="162" xfId="0" applyFont="1" applyBorder="1" applyAlignment="1" applyProtection="1">
      <alignment horizontal="right" vertical="center"/>
      <protection locked="0"/>
    </xf>
    <xf numFmtId="0" fontId="123" fillId="0" borderId="58" xfId="0" applyFont="1" applyBorder="1" applyAlignment="1" applyProtection="1">
      <alignment horizontal="right" vertical="center"/>
      <protection locked="0"/>
    </xf>
    <xf numFmtId="0" fontId="123" fillId="0" borderId="135" xfId="0" applyFont="1" applyBorder="1" applyAlignment="1" applyProtection="1">
      <alignment horizontal="right" vertical="center"/>
      <protection locked="0"/>
    </xf>
    <xf numFmtId="0" fontId="123" fillId="0" borderId="96" xfId="0" applyFont="1" applyBorder="1" applyAlignment="1" applyProtection="1">
      <alignment horizontal="right" vertical="center"/>
      <protection locked="0"/>
    </xf>
    <xf numFmtId="0" fontId="123" fillId="0" borderId="162" xfId="0" applyFont="1" applyBorder="1" applyAlignment="1" applyProtection="1">
      <alignment horizontal="right" vertical="center"/>
      <protection locked="0"/>
    </xf>
    <xf numFmtId="0" fontId="28" fillId="0" borderId="217" xfId="0" applyFont="1" applyBorder="1">
      <alignment vertical="center"/>
    </xf>
    <xf numFmtId="0" fontId="28" fillId="0" borderId="218" xfId="0" applyFont="1" applyBorder="1">
      <alignment vertical="center"/>
    </xf>
    <xf numFmtId="0" fontId="28" fillId="0" borderId="155" xfId="0" applyFont="1" applyBorder="1">
      <alignment vertical="center"/>
    </xf>
    <xf numFmtId="0" fontId="28" fillId="0" borderId="156" xfId="0" applyFont="1" applyBorder="1">
      <alignment vertical="center"/>
    </xf>
    <xf numFmtId="0" fontId="111" fillId="15" borderId="172" xfId="1" applyFont="1" applyFill="1" applyBorder="1" applyAlignment="1">
      <alignment horizontal="center" vertical="center"/>
    </xf>
    <xf numFmtId="0" fontId="107" fillId="18" borderId="167" xfId="0" applyFont="1" applyFill="1" applyBorder="1" applyAlignment="1" applyProtection="1">
      <alignment horizontal="center" vertical="center"/>
      <protection hidden="1"/>
    </xf>
    <xf numFmtId="0" fontId="107" fillId="18" borderId="124" xfId="0" applyFont="1" applyFill="1" applyBorder="1" applyAlignment="1">
      <alignment horizontal="center" vertical="center"/>
    </xf>
    <xf numFmtId="0" fontId="107" fillId="18" borderId="110" xfId="0" applyFont="1" applyFill="1" applyBorder="1" applyAlignment="1">
      <alignment horizontal="center" vertical="center"/>
    </xf>
    <xf numFmtId="0" fontId="107" fillId="15" borderId="121" xfId="0" applyFont="1" applyFill="1" applyBorder="1" applyAlignment="1">
      <alignment horizontal="center" vertical="center"/>
    </xf>
    <xf numFmtId="0" fontId="27" fillId="0" borderId="186" xfId="0" applyFont="1" applyBorder="1">
      <alignment vertical="center"/>
    </xf>
    <xf numFmtId="0" fontId="27" fillId="0" borderId="198" xfId="0" applyFont="1" applyBorder="1" applyAlignment="1">
      <alignment horizontal="center" vertical="center"/>
    </xf>
    <xf numFmtId="0" fontId="106" fillId="0" borderId="47" xfId="0" applyFont="1" applyBorder="1" applyAlignment="1" applyProtection="1">
      <alignment horizontal="right" vertical="center"/>
      <protection locked="0"/>
    </xf>
    <xf numFmtId="0" fontId="106" fillId="0" borderId="130" xfId="0" applyFont="1" applyBorder="1" applyAlignment="1" applyProtection="1">
      <alignment horizontal="right" vertical="center"/>
      <protection locked="0"/>
    </xf>
    <xf numFmtId="0" fontId="106" fillId="0" borderId="102" xfId="0" applyFont="1" applyBorder="1" applyAlignment="1" applyProtection="1">
      <alignment horizontal="right" vertical="center"/>
      <protection locked="0"/>
    </xf>
    <xf numFmtId="0" fontId="106" fillId="0" borderId="73" xfId="0" applyFont="1" applyBorder="1" applyAlignment="1" applyProtection="1">
      <alignment horizontal="right" vertical="center"/>
      <protection locked="0"/>
    </xf>
    <xf numFmtId="0" fontId="27" fillId="0" borderId="127" xfId="0" applyFont="1" applyBorder="1" applyAlignment="1" applyProtection="1">
      <alignment horizontal="right" vertical="center"/>
      <protection hidden="1"/>
    </xf>
    <xf numFmtId="0" fontId="27" fillId="0" borderId="227" xfId="0" applyFont="1" applyBorder="1" applyAlignment="1" applyProtection="1">
      <alignment horizontal="right" vertical="center"/>
      <protection hidden="1"/>
    </xf>
    <xf numFmtId="0" fontId="27" fillId="0" borderId="170" xfId="0" applyFont="1" applyBorder="1" applyAlignment="1" applyProtection="1">
      <alignment horizontal="right" vertical="center"/>
      <protection hidden="1"/>
    </xf>
    <xf numFmtId="0" fontId="27" fillId="0" borderId="136" xfId="0" applyFont="1" applyBorder="1" applyAlignment="1" applyProtection="1">
      <alignment horizontal="right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7" fillId="0" borderId="169" xfId="0" applyFont="1" applyBorder="1" applyAlignment="1" applyProtection="1">
      <alignment horizontal="center" vertical="center"/>
      <protection hidden="1"/>
    </xf>
    <xf numFmtId="177" fontId="3" fillId="0" borderId="176" xfId="0" applyNumberFormat="1" applyFont="1" applyBorder="1" applyAlignment="1">
      <alignment horizontal="center" vertical="center"/>
    </xf>
    <xf numFmtId="177" fontId="3" fillId="0" borderId="221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6" xfId="0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0" fontId="4" fillId="10" borderId="0" xfId="0" applyFont="1" applyFill="1" applyAlignment="1" applyProtection="1">
      <alignment horizontal="left" vertical="center"/>
      <protection locked="0"/>
    </xf>
    <xf numFmtId="0" fontId="4" fillId="2" borderId="11" xfId="0" applyFont="1" applyFill="1" applyBorder="1" applyProtection="1">
      <alignment vertical="center"/>
      <protection hidden="1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>
      <alignment vertical="center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182" fontId="14" fillId="0" borderId="0" xfId="0" applyNumberFormat="1" applyFont="1">
      <alignment vertical="center"/>
    </xf>
    <xf numFmtId="0" fontId="24" fillId="0" borderId="15" xfId="0" applyFont="1" applyBorder="1">
      <alignment vertical="center"/>
    </xf>
    <xf numFmtId="0" fontId="11" fillId="0" borderId="15" xfId="0" applyFont="1" applyBorder="1" applyAlignment="1"/>
    <xf numFmtId="0" fontId="26" fillId="0" borderId="15" xfId="0" applyFont="1" applyBorder="1" applyAlignment="1">
      <alignment horizontal="center"/>
    </xf>
    <xf numFmtId="0" fontId="26" fillId="0" borderId="15" xfId="0" applyFont="1" applyBorder="1" applyAlignment="1"/>
    <xf numFmtId="0" fontId="107" fillId="0" borderId="34" xfId="0" applyFont="1" applyBorder="1">
      <alignment vertical="center"/>
    </xf>
    <xf numFmtId="14" fontId="107" fillId="0" borderId="0" xfId="0" applyNumberFormat="1" applyFont="1">
      <alignment vertical="center"/>
    </xf>
    <xf numFmtId="0" fontId="5" fillId="0" borderId="281" xfId="0" applyFont="1" applyBorder="1" applyAlignment="1" applyProtection="1">
      <alignment horizontal="center" vertical="center"/>
      <protection hidden="1"/>
    </xf>
    <xf numFmtId="0" fontId="5" fillId="0" borderId="62" xfId="0" applyFont="1" applyBorder="1" applyAlignment="1" applyProtection="1">
      <alignment horizontal="center" vertical="center"/>
      <protection hidden="1"/>
    </xf>
    <xf numFmtId="0" fontId="114" fillId="0" borderId="23" xfId="0" applyFont="1" applyBorder="1" applyAlignment="1">
      <alignment horizontal="center" vertical="center" wrapText="1"/>
    </xf>
    <xf numFmtId="0" fontId="114" fillId="0" borderId="14" xfId="0" applyFont="1" applyBorder="1" applyAlignment="1">
      <alignment horizontal="center" vertical="center"/>
    </xf>
    <xf numFmtId="0" fontId="125" fillId="0" borderId="233" xfId="0" applyFont="1" applyBorder="1" applyAlignment="1" applyProtection="1">
      <alignment horizontal="center" vertical="center"/>
      <protection hidden="1"/>
    </xf>
    <xf numFmtId="0" fontId="107" fillId="0" borderId="4" xfId="0" applyFont="1" applyBorder="1" applyProtection="1">
      <alignment vertical="center"/>
      <protection hidden="1"/>
    </xf>
    <xf numFmtId="0" fontId="107" fillId="0" borderId="125" xfId="0" applyFont="1" applyBorder="1" applyAlignment="1" applyProtection="1">
      <alignment horizontal="center" vertical="center"/>
      <protection hidden="1"/>
    </xf>
    <xf numFmtId="0" fontId="28" fillId="0" borderId="125" xfId="0" applyFont="1" applyBorder="1" applyAlignment="1" applyProtection="1">
      <alignment horizontal="center" vertical="center"/>
      <protection hidden="1"/>
    </xf>
    <xf numFmtId="0" fontId="107" fillId="0" borderId="142" xfId="0" applyFont="1" applyBorder="1" applyAlignment="1" applyProtection="1">
      <alignment horizontal="center" vertical="center"/>
      <protection hidden="1"/>
    </xf>
    <xf numFmtId="177" fontId="107" fillId="0" borderId="4" xfId="0" applyNumberFormat="1" applyFont="1" applyBorder="1" applyAlignment="1" applyProtection="1">
      <alignment horizontal="center" vertical="center"/>
      <protection hidden="1"/>
    </xf>
    <xf numFmtId="177" fontId="107" fillId="0" borderId="125" xfId="0" applyNumberFormat="1" applyFont="1" applyBorder="1" applyAlignment="1" applyProtection="1">
      <alignment horizontal="center" vertical="center"/>
      <protection hidden="1"/>
    </xf>
    <xf numFmtId="177" fontId="20" fillId="0" borderId="17" xfId="0" applyNumberFormat="1" applyFont="1" applyBorder="1" applyProtection="1">
      <alignment vertical="center"/>
      <protection hidden="1"/>
    </xf>
    <xf numFmtId="177" fontId="20" fillId="0" borderId="11" xfId="0" applyNumberFormat="1" applyFont="1" applyBorder="1" applyProtection="1">
      <alignment vertical="center"/>
      <protection hidden="1"/>
    </xf>
    <xf numFmtId="177" fontId="20" fillId="0" borderId="12" xfId="0" applyNumberFormat="1" applyFont="1" applyBorder="1" applyProtection="1">
      <alignment vertical="center"/>
      <protection hidden="1"/>
    </xf>
    <xf numFmtId="0" fontId="4" fillId="0" borderId="15" xfId="0" applyFont="1" applyBorder="1" applyAlignment="1">
      <alignment horizontal="right" vertical="center"/>
    </xf>
    <xf numFmtId="177" fontId="24" fillId="0" borderId="0" xfId="0" applyNumberFormat="1" applyFont="1" applyAlignment="1">
      <alignment horizontal="center" vertical="center"/>
    </xf>
    <xf numFmtId="177" fontId="24" fillId="0" borderId="15" xfId="0" applyNumberFormat="1" applyFont="1" applyBorder="1" applyAlignment="1">
      <alignment horizontal="center" vertical="center"/>
    </xf>
    <xf numFmtId="177" fontId="24" fillId="0" borderId="15" xfId="0" applyNumberFormat="1" applyFont="1" applyBorder="1" applyAlignment="1">
      <alignment vertical="center" wrapText="1"/>
    </xf>
    <xf numFmtId="177" fontId="126" fillId="0" borderId="15" xfId="0" applyNumberFormat="1" applyFont="1" applyBorder="1" applyAlignment="1" applyProtection="1">
      <alignment horizontal="center" vertical="center" shrinkToFit="1"/>
      <protection hidden="1"/>
    </xf>
    <xf numFmtId="177" fontId="8" fillId="0" borderId="0" xfId="0" applyNumberFormat="1" applyFont="1" applyAlignment="1" applyProtection="1">
      <alignment vertical="center" wrapText="1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0" fontId="112" fillId="0" borderId="153" xfId="0" applyFont="1" applyBorder="1" applyAlignment="1" applyProtection="1">
      <alignment horizontal="right" vertical="center"/>
      <protection locked="0"/>
    </xf>
    <xf numFmtId="0" fontId="112" fillId="0" borderId="15" xfId="0" applyFont="1" applyBorder="1" applyAlignment="1" applyProtection="1">
      <alignment horizontal="right" vertical="center"/>
      <protection locked="0"/>
    </xf>
    <xf numFmtId="0" fontId="112" fillId="0" borderId="234" xfId="0" applyFont="1" applyBorder="1">
      <alignment vertical="center"/>
    </xf>
    <xf numFmtId="0" fontId="112" fillId="0" borderId="174" xfId="0" applyFont="1" applyBorder="1" applyAlignment="1">
      <alignment horizontal="right" vertical="center"/>
    </xf>
    <xf numFmtId="0" fontId="112" fillId="0" borderId="71" xfId="0" applyFont="1" applyBorder="1" applyAlignment="1">
      <alignment horizontal="right" vertical="center"/>
    </xf>
    <xf numFmtId="0" fontId="112" fillId="0" borderId="28" xfId="0" applyFont="1" applyBorder="1" applyAlignment="1">
      <alignment horizontal="right" vertical="center"/>
    </xf>
    <xf numFmtId="0" fontId="112" fillId="0" borderId="262" xfId="0" applyFont="1" applyBorder="1" applyAlignment="1">
      <alignment horizontal="right" vertical="center"/>
    </xf>
    <xf numFmtId="181" fontId="46" fillId="0" borderId="43" xfId="0" applyNumberFormat="1" applyFont="1" applyBorder="1" applyAlignment="1" applyProtection="1">
      <alignment horizontal="center" vertical="center" wrapText="1"/>
      <protection hidden="1"/>
    </xf>
    <xf numFmtId="181" fontId="46" fillId="0" borderId="44" xfId="0" applyNumberFormat="1" applyFont="1" applyBorder="1" applyAlignment="1" applyProtection="1">
      <alignment horizontal="center" vertical="center" wrapText="1"/>
      <protection hidden="1"/>
    </xf>
    <xf numFmtId="181" fontId="46" fillId="0" borderId="40" xfId="0" applyNumberFormat="1" applyFont="1" applyBorder="1" applyAlignment="1" applyProtection="1">
      <alignment horizontal="center" vertical="center" wrapText="1"/>
      <protection hidden="1"/>
    </xf>
    <xf numFmtId="188" fontId="50" fillId="0" borderId="283" xfId="0" applyNumberFormat="1" applyFont="1" applyBorder="1" applyAlignment="1">
      <alignment horizontal="center" vertical="center"/>
    </xf>
    <xf numFmtId="0" fontId="8" fillId="21" borderId="41" xfId="0" applyFont="1" applyFill="1" applyBorder="1" applyAlignment="1" applyProtection="1">
      <alignment horizontal="centerContinuous" vertical="center" wrapText="1"/>
      <protection hidden="1"/>
    </xf>
    <xf numFmtId="0" fontId="8" fillId="21" borderId="171" xfId="0" applyFont="1" applyFill="1" applyBorder="1" applyAlignment="1" applyProtection="1">
      <alignment horizontal="centerContinuous" vertical="center" wrapText="1"/>
      <protection hidden="1"/>
    </xf>
    <xf numFmtId="0" fontId="8" fillId="21" borderId="131" xfId="0" applyFont="1" applyFill="1" applyBorder="1" applyAlignment="1" applyProtection="1">
      <alignment horizontal="center" vertical="center" wrapText="1"/>
      <protection locked="0"/>
    </xf>
    <xf numFmtId="186" fontId="8" fillId="21" borderId="46" xfId="0" applyNumberFormat="1" applyFont="1" applyFill="1" applyBorder="1" applyAlignment="1" applyProtection="1">
      <alignment horizontal="center" vertical="center" wrapText="1"/>
      <protection locked="0"/>
    </xf>
    <xf numFmtId="177" fontId="107" fillId="0" borderId="276" xfId="0" applyNumberFormat="1" applyFont="1" applyBorder="1" applyAlignment="1" applyProtection="1">
      <alignment horizontal="center" vertical="center"/>
      <protection locked="0"/>
    </xf>
    <xf numFmtId="177" fontId="107" fillId="0" borderId="258" xfId="0" applyNumberFormat="1" applyFont="1" applyBorder="1" applyAlignment="1" applyProtection="1">
      <alignment horizontal="center" vertical="center"/>
      <protection locked="0"/>
    </xf>
    <xf numFmtId="177" fontId="107" fillId="0" borderId="189" xfId="0" applyNumberFormat="1" applyFont="1" applyBorder="1" applyAlignment="1" applyProtection="1">
      <alignment horizontal="center" vertical="center"/>
      <protection locked="0"/>
    </xf>
    <xf numFmtId="177" fontId="107" fillId="0" borderId="282" xfId="0" applyNumberFormat="1" applyFont="1" applyBorder="1" applyAlignment="1" applyProtection="1">
      <alignment horizontal="center" vertical="center"/>
      <protection locked="0"/>
    </xf>
    <xf numFmtId="187" fontId="107" fillId="0" borderId="118" xfId="0" applyNumberFormat="1" applyFont="1" applyBorder="1" applyAlignment="1" applyProtection="1">
      <alignment horizontal="center" vertical="center"/>
      <protection locked="0"/>
    </xf>
    <xf numFmtId="177" fontId="107" fillId="0" borderId="119" xfId="0" applyNumberFormat="1" applyFont="1" applyBorder="1" applyAlignment="1" applyProtection="1">
      <alignment horizontal="center" vertical="center"/>
      <protection locked="0"/>
    </xf>
    <xf numFmtId="177" fontId="107" fillId="0" borderId="234" xfId="0" applyNumberFormat="1" applyFont="1" applyBorder="1" applyAlignment="1" applyProtection="1">
      <alignment horizontal="center" vertical="center"/>
      <protection locked="0"/>
    </xf>
    <xf numFmtId="187" fontId="107" fillId="0" borderId="286" xfId="0" applyNumberFormat="1" applyFont="1" applyBorder="1" applyAlignment="1" applyProtection="1">
      <alignment horizontal="center" vertical="center"/>
      <protection locked="0"/>
    </xf>
    <xf numFmtId="177" fontId="113" fillId="0" borderId="103" xfId="0" applyNumberFormat="1" applyFont="1" applyBorder="1" applyAlignment="1" applyProtection="1">
      <alignment horizontal="center" vertical="center"/>
      <protection locked="0"/>
    </xf>
    <xf numFmtId="0" fontId="129" fillId="10" borderId="0" xfId="0" applyFont="1" applyFill="1">
      <alignment vertical="center"/>
    </xf>
    <xf numFmtId="0" fontId="17" fillId="0" borderId="20" xfId="0" applyFont="1" applyBorder="1" applyProtection="1">
      <alignment vertical="center"/>
      <protection hidden="1"/>
    </xf>
    <xf numFmtId="0" fontId="18" fillId="0" borderId="20" xfId="0" applyFont="1" applyBorder="1" applyProtection="1">
      <alignment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99" xfId="0" applyFont="1" applyBorder="1" applyAlignment="1" applyProtection="1">
      <alignment horizontal="left" vertical="center"/>
      <protection hidden="1"/>
    </xf>
    <xf numFmtId="0" fontId="127" fillId="0" borderId="11" xfId="0" applyFont="1" applyBorder="1">
      <alignment vertical="center"/>
    </xf>
    <xf numFmtId="0" fontId="14" fillId="0" borderId="11" xfId="0" applyFont="1" applyBorder="1" applyProtection="1">
      <alignment vertical="center"/>
      <protection hidden="1"/>
    </xf>
    <xf numFmtId="0" fontId="127" fillId="0" borderId="12" xfId="0" applyFont="1" applyBorder="1">
      <alignment vertical="center"/>
    </xf>
    <xf numFmtId="177" fontId="26" fillId="0" borderId="15" xfId="0" applyNumberFormat="1" applyFont="1" applyBorder="1">
      <alignment vertical="center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 applyProtection="1">
      <alignment horizontal="center" vertical="center"/>
      <protection hidden="1"/>
    </xf>
    <xf numFmtId="177" fontId="20" fillId="0" borderId="6" xfId="0" applyNumberFormat="1" applyFont="1" applyBorder="1" applyAlignment="1" applyProtection="1">
      <alignment horizontal="center" vertical="center"/>
      <protection hidden="1"/>
    </xf>
    <xf numFmtId="177" fontId="20" fillId="0" borderId="4" xfId="0" applyNumberFormat="1" applyFont="1" applyBorder="1" applyAlignment="1" applyProtection="1">
      <alignment horizontal="left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20" fillId="0" borderId="14" xfId="0" applyNumberFormat="1" applyFont="1" applyBorder="1" applyAlignment="1" applyProtection="1">
      <alignment horizontal="left" vertical="center"/>
      <protection hidden="1"/>
    </xf>
    <xf numFmtId="177" fontId="11" fillId="0" borderId="15" xfId="0" applyNumberFormat="1" applyFont="1" applyBorder="1" applyAlignment="1" applyProtection="1">
      <alignment horizontal="center" vertical="center"/>
      <protection hidden="1"/>
    </xf>
    <xf numFmtId="177" fontId="20" fillId="0" borderId="73" xfId="0" applyNumberFormat="1" applyFont="1" applyBorder="1" applyAlignment="1" applyProtection="1">
      <alignment horizontal="center" vertical="center"/>
      <protection hidden="1"/>
    </xf>
    <xf numFmtId="177" fontId="24" fillId="0" borderId="104" xfId="0" applyNumberFormat="1" applyFont="1" applyBorder="1" applyProtection="1">
      <alignment vertical="center"/>
      <protection hidden="1"/>
    </xf>
    <xf numFmtId="177" fontId="24" fillId="0" borderId="0" xfId="0" applyNumberFormat="1" applyFont="1" applyProtection="1">
      <alignment vertical="center"/>
      <protection hidden="1"/>
    </xf>
    <xf numFmtId="177" fontId="24" fillId="0" borderId="6" xfId="0" applyNumberFormat="1" applyFont="1" applyBorder="1" applyProtection="1">
      <alignment vertical="center"/>
      <protection hidden="1"/>
    </xf>
    <xf numFmtId="177" fontId="14" fillId="0" borderId="4" xfId="0" applyNumberFormat="1" applyFont="1" applyBorder="1" applyProtection="1">
      <alignment vertical="center"/>
      <protection hidden="1"/>
    </xf>
    <xf numFmtId="177" fontId="14" fillId="0" borderId="0" xfId="0" applyNumberFormat="1" applyFont="1" applyProtection="1">
      <alignment vertical="center"/>
      <protection hidden="1"/>
    </xf>
    <xf numFmtId="177" fontId="14" fillId="0" borderId="6" xfId="0" applyNumberFormat="1" applyFont="1" applyBorder="1" applyProtection="1">
      <alignment vertical="center"/>
      <protection hidden="1"/>
    </xf>
    <xf numFmtId="0" fontId="86" fillId="0" borderId="34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178" fontId="20" fillId="0" borderId="101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left" vertical="center" wrapText="1"/>
    </xf>
    <xf numFmtId="49" fontId="70" fillId="0" borderId="9" xfId="0" applyNumberFormat="1" applyFont="1" applyBorder="1" applyAlignment="1">
      <alignment vertical="center" wrapText="1"/>
    </xf>
    <xf numFmtId="20" fontId="15" fillId="0" borderId="83" xfId="0" applyNumberFormat="1" applyFont="1" applyBorder="1" applyAlignment="1" applyProtection="1">
      <alignment vertical="center" justifyLastLine="1"/>
      <protection locked="0"/>
    </xf>
    <xf numFmtId="20" fontId="15" fillId="0" borderId="91" xfId="0" applyNumberFormat="1" applyFont="1" applyBorder="1" applyAlignment="1" applyProtection="1">
      <alignment horizontal="right" vertical="center" shrinkToFit="1"/>
      <protection locked="0"/>
    </xf>
    <xf numFmtId="20" fontId="15" fillId="0" borderId="96" xfId="0" applyNumberFormat="1" applyFont="1" applyBorder="1" applyAlignment="1" applyProtection="1">
      <alignment horizontal="right" vertical="center" shrinkToFit="1"/>
      <protection locked="0"/>
    </xf>
    <xf numFmtId="20" fontId="15" fillId="0" borderId="83" xfId="0" applyNumberFormat="1" applyFont="1" applyBorder="1" applyAlignment="1" applyProtection="1">
      <alignment horizontal="right" vertical="center" shrinkToFit="1"/>
      <protection locked="0"/>
    </xf>
    <xf numFmtId="20" fontId="15" fillId="0" borderId="102" xfId="0" applyNumberFormat="1" applyFont="1" applyBorder="1" applyAlignment="1" applyProtection="1">
      <alignment horizontal="right" vertical="center" shrinkToFit="1"/>
      <protection locked="0"/>
    </xf>
    <xf numFmtId="20" fontId="15" fillId="0" borderId="96" xfId="0" applyNumberFormat="1" applyFont="1" applyBorder="1" applyAlignment="1" applyProtection="1">
      <alignment vertical="center" justifyLastLine="1"/>
      <protection locked="0"/>
    </xf>
    <xf numFmtId="20" fontId="15" fillId="0" borderId="61" xfId="0" applyNumberFormat="1" applyFont="1" applyBorder="1" applyAlignment="1" applyProtection="1">
      <alignment vertical="center" justifyLastLine="1"/>
      <protection locked="0"/>
    </xf>
    <xf numFmtId="177" fontId="7" fillId="22" borderId="30" xfId="0" applyNumberFormat="1" applyFont="1" applyFill="1" applyBorder="1" applyAlignment="1" applyProtection="1">
      <alignment horizontal="center" vertical="center"/>
      <protection hidden="1"/>
    </xf>
    <xf numFmtId="177" fontId="44" fillId="22" borderId="198" xfId="0" applyNumberFormat="1" applyFont="1" applyFill="1" applyBorder="1" applyAlignment="1" applyProtection="1">
      <alignment horizontal="right" vertical="center"/>
      <protection hidden="1"/>
    </xf>
    <xf numFmtId="0" fontId="50" fillId="0" borderId="18" xfId="0" applyFont="1" applyBorder="1">
      <alignment vertical="center"/>
    </xf>
    <xf numFmtId="0" fontId="50" fillId="0" borderId="5" xfId="0" applyFont="1" applyBorder="1">
      <alignment vertical="center"/>
    </xf>
    <xf numFmtId="0" fontId="50" fillId="0" borderId="0" xfId="0" applyFont="1" applyAlignment="1">
      <alignment vertical="center" wrapText="1"/>
    </xf>
    <xf numFmtId="0" fontId="95" fillId="0" borderId="0" xfId="0" applyFont="1">
      <alignment vertical="center"/>
    </xf>
    <xf numFmtId="0" fontId="95" fillId="0" borderId="0" xfId="0" applyFont="1" applyAlignment="1">
      <alignment horizontal="center" vertical="center"/>
    </xf>
    <xf numFmtId="0" fontId="95" fillId="0" borderId="5" xfId="0" applyFont="1" applyBorder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Protection="1">
      <alignment vertical="center"/>
      <protection locked="0"/>
    </xf>
    <xf numFmtId="0" fontId="95" fillId="0" borderId="0" xfId="0" applyFont="1" applyAlignment="1">
      <alignment vertical="center" wrapText="1"/>
    </xf>
    <xf numFmtId="0" fontId="95" fillId="0" borderId="20" xfId="0" applyFont="1" applyBorder="1">
      <alignment vertical="center"/>
    </xf>
    <xf numFmtId="0" fontId="95" fillId="0" borderId="0" xfId="0" applyFont="1" applyAlignment="1">
      <alignment horizontal="right" vertical="center"/>
    </xf>
    <xf numFmtId="0" fontId="95" fillId="0" borderId="0" xfId="0" applyFont="1" applyAlignment="1" applyProtection="1">
      <alignment horizontal="right" vertical="center"/>
      <protection locked="0"/>
    </xf>
    <xf numFmtId="0" fontId="95" fillId="0" borderId="0" xfId="0" applyFont="1" applyAlignment="1" applyProtection="1">
      <alignment horizontal="center" vertical="center"/>
      <protection locked="0"/>
    </xf>
    <xf numFmtId="0" fontId="95" fillId="0" borderId="0" xfId="0" applyFont="1" applyProtection="1">
      <alignment vertical="center"/>
      <protection hidden="1"/>
    </xf>
    <xf numFmtId="177" fontId="95" fillId="0" borderId="0" xfId="0" applyNumberFormat="1" applyFont="1" applyAlignment="1">
      <alignment horizontal="left" vertical="center"/>
    </xf>
    <xf numFmtId="49" fontId="95" fillId="0" borderId="0" xfId="0" applyNumberFormat="1" applyFont="1" applyProtection="1">
      <alignment vertical="center"/>
      <protection locked="0"/>
    </xf>
    <xf numFmtId="0" fontId="95" fillId="0" borderId="0" xfId="0" applyFont="1" applyAlignment="1" applyProtection="1">
      <alignment horizontal="center" vertical="center"/>
      <protection hidden="1"/>
    </xf>
    <xf numFmtId="176" fontId="95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>
      <alignment vertical="center"/>
    </xf>
    <xf numFmtId="0" fontId="4" fillId="0" borderId="22" xfId="0" applyFont="1" applyBorder="1" applyAlignment="1">
      <alignment horizontal="left" vertical="center"/>
    </xf>
    <xf numFmtId="0" fontId="93" fillId="0" borderId="20" xfId="0" applyFont="1" applyBorder="1" applyAlignment="1">
      <alignment horizontal="left" vertical="center"/>
    </xf>
    <xf numFmtId="0" fontId="95" fillId="0" borderId="0" xfId="0" applyFont="1" applyAlignment="1">
      <alignment horizontal="left" vertical="center" wrapText="1"/>
    </xf>
    <xf numFmtId="0" fontId="95" fillId="0" borderId="18" xfId="0" applyFont="1" applyBorder="1">
      <alignment vertical="center"/>
    </xf>
    <xf numFmtId="0" fontId="95" fillId="0" borderId="11" xfId="0" applyFont="1" applyBorder="1" applyAlignment="1">
      <alignment horizontal="center" vertical="center"/>
    </xf>
    <xf numFmtId="0" fontId="95" fillId="0" borderId="0" xfId="0" applyFont="1" applyAlignment="1">
      <alignment vertical="top"/>
    </xf>
    <xf numFmtId="0" fontId="95" fillId="0" borderId="8" xfId="0" applyFont="1" applyBorder="1">
      <alignment vertical="center"/>
    </xf>
    <xf numFmtId="0" fontId="95" fillId="0" borderId="8" xfId="0" applyFont="1" applyBorder="1" applyAlignment="1">
      <alignment horizontal="center" vertical="center"/>
    </xf>
    <xf numFmtId="0" fontId="50" fillId="0" borderId="0" xfId="0" applyFont="1" applyAlignment="1">
      <alignment vertical="top"/>
    </xf>
    <xf numFmtId="0" fontId="50" fillId="0" borderId="17" xfId="0" applyFont="1" applyBorder="1">
      <alignment vertical="center"/>
    </xf>
    <xf numFmtId="0" fontId="95" fillId="0" borderId="17" xfId="0" applyFont="1" applyBorder="1">
      <alignment vertical="center"/>
    </xf>
    <xf numFmtId="0" fontId="95" fillId="0" borderId="11" xfId="0" applyFont="1" applyBorder="1">
      <alignment vertical="center"/>
    </xf>
    <xf numFmtId="0" fontId="95" fillId="0" borderId="201" xfId="0" applyFont="1" applyBorder="1">
      <alignment vertical="center"/>
    </xf>
    <xf numFmtId="0" fontId="95" fillId="0" borderId="11" xfId="0" applyFont="1" applyBorder="1" applyAlignment="1">
      <alignment horizontal="left" vertical="center"/>
    </xf>
    <xf numFmtId="0" fontId="95" fillId="0" borderId="12" xfId="0" applyFont="1" applyBorder="1" applyAlignment="1">
      <alignment horizontal="left" vertical="center"/>
    </xf>
    <xf numFmtId="0" fontId="95" fillId="14" borderId="18" xfId="0" applyFont="1" applyFill="1" applyBorder="1">
      <alignment vertical="center"/>
    </xf>
    <xf numFmtId="0" fontId="95" fillId="14" borderId="0" xfId="0" applyFont="1" applyFill="1">
      <alignment vertical="center"/>
    </xf>
    <xf numFmtId="0" fontId="95" fillId="14" borderId="207" xfId="0" applyFont="1" applyFill="1" applyBorder="1">
      <alignment vertical="center"/>
    </xf>
    <xf numFmtId="0" fontId="95" fillId="14" borderId="0" xfId="0" applyFont="1" applyFill="1" applyAlignment="1">
      <alignment horizontal="center" vertical="center"/>
    </xf>
    <xf numFmtId="0" fontId="95" fillId="14" borderId="0" xfId="0" applyFont="1" applyFill="1" applyAlignment="1">
      <alignment horizontal="left" vertical="center"/>
    </xf>
    <xf numFmtId="0" fontId="95" fillId="14" borderId="5" xfId="0" applyFont="1" applyFill="1" applyBorder="1" applyAlignment="1">
      <alignment horizontal="left" vertical="center"/>
    </xf>
    <xf numFmtId="0" fontId="95" fillId="0" borderId="5" xfId="0" applyFont="1" applyBorder="1" applyProtection="1">
      <alignment vertical="center"/>
      <protection locked="0"/>
    </xf>
    <xf numFmtId="0" fontId="95" fillId="0" borderId="17" xfId="0" applyFont="1" applyBorder="1" applyAlignment="1">
      <alignment horizontal="left" vertical="center"/>
    </xf>
    <xf numFmtId="0" fontId="95" fillId="0" borderId="11" xfId="0" applyFont="1" applyBorder="1" applyProtection="1">
      <alignment vertical="center"/>
      <protection locked="0"/>
    </xf>
    <xf numFmtId="0" fontId="95" fillId="0" borderId="12" xfId="0" applyFont="1" applyBorder="1" applyProtection="1">
      <alignment vertical="center"/>
      <protection locked="0"/>
    </xf>
    <xf numFmtId="0" fontId="95" fillId="0" borderId="5" xfId="0" applyFont="1" applyBorder="1" applyAlignment="1">
      <alignment horizontal="left" vertical="center"/>
    </xf>
    <xf numFmtId="0" fontId="95" fillId="14" borderId="11" xfId="0" applyFont="1" applyFill="1" applyBorder="1" applyAlignment="1">
      <alignment horizontal="left" vertical="center"/>
    </xf>
    <xf numFmtId="0" fontId="95" fillId="14" borderId="12" xfId="0" applyFont="1" applyFill="1" applyBorder="1" applyAlignment="1">
      <alignment horizontal="left" vertical="center"/>
    </xf>
    <xf numFmtId="0" fontId="95" fillId="0" borderId="207" xfId="0" applyFont="1" applyBorder="1">
      <alignment vertical="center"/>
    </xf>
    <xf numFmtId="0" fontId="95" fillId="14" borderId="17" xfId="0" applyFont="1" applyFill="1" applyBorder="1">
      <alignment vertical="center"/>
    </xf>
    <xf numFmtId="0" fontId="95" fillId="14" borderId="11" xfId="0" applyFont="1" applyFill="1" applyBorder="1">
      <alignment vertical="center"/>
    </xf>
    <xf numFmtId="0" fontId="95" fillId="14" borderId="201" xfId="0" applyFont="1" applyFill="1" applyBorder="1">
      <alignment vertical="center"/>
    </xf>
    <xf numFmtId="0" fontId="95" fillId="14" borderId="11" xfId="0" applyFont="1" applyFill="1" applyBorder="1" applyAlignment="1">
      <alignment horizontal="center" vertical="center"/>
    </xf>
    <xf numFmtId="0" fontId="95" fillId="0" borderId="24" xfId="0" applyFont="1" applyBorder="1">
      <alignment vertical="center"/>
    </xf>
    <xf numFmtId="0" fontId="95" fillId="0" borderId="200" xfId="0" applyFont="1" applyBorder="1">
      <alignment vertical="center"/>
    </xf>
    <xf numFmtId="0" fontId="95" fillId="0" borderId="8" xfId="0" applyFont="1" applyBorder="1" applyAlignment="1">
      <alignment horizontal="left" vertical="center"/>
    </xf>
    <xf numFmtId="0" fontId="95" fillId="0" borderId="25" xfId="0" applyFont="1" applyBorder="1" applyAlignment="1">
      <alignment horizontal="left" vertical="center"/>
    </xf>
    <xf numFmtId="0" fontId="95" fillId="0" borderId="22" xfId="0" applyFont="1" applyBorder="1">
      <alignment vertical="center"/>
    </xf>
    <xf numFmtId="0" fontId="95" fillId="0" borderId="20" xfId="0" applyFont="1" applyBorder="1" applyAlignment="1"/>
    <xf numFmtId="0" fontId="95" fillId="0" borderId="20" xfId="0" applyFont="1" applyBorder="1" applyAlignment="1">
      <alignment horizontal="left" vertical="center"/>
    </xf>
    <xf numFmtId="0" fontId="95" fillId="0" borderId="21" xfId="0" applyFont="1" applyBorder="1" applyAlignment="1">
      <alignment vertical="center" wrapText="1"/>
    </xf>
    <xf numFmtId="0" fontId="95" fillId="0" borderId="18" xfId="0" applyFont="1" applyBorder="1" applyAlignment="1">
      <alignment horizontal="left" vertical="center"/>
    </xf>
    <xf numFmtId="0" fontId="95" fillId="0" borderId="0" xfId="0" applyFont="1" applyAlignment="1" applyProtection="1">
      <alignment horizontal="distributed" vertical="top"/>
      <protection locked="0"/>
    </xf>
    <xf numFmtId="0" fontId="95" fillId="0" borderId="0" xfId="0" applyFont="1" applyAlignment="1" applyProtection="1">
      <alignment horizontal="left" vertical="center"/>
      <protection locked="0"/>
    </xf>
    <xf numFmtId="0" fontId="95" fillId="0" borderId="5" xfId="0" applyFont="1" applyBorder="1" applyAlignment="1">
      <alignment vertical="center" wrapText="1"/>
    </xf>
    <xf numFmtId="0" fontId="95" fillId="0" borderId="24" xfId="0" applyFont="1" applyBorder="1" applyAlignment="1">
      <alignment horizontal="left" vertical="center"/>
    </xf>
    <xf numFmtId="0" fontId="95" fillId="0" borderId="266" xfId="0" applyFont="1" applyBorder="1">
      <alignment vertical="center"/>
    </xf>
    <xf numFmtId="0" fontId="140" fillId="0" borderId="20" xfId="0" applyFont="1" applyBorder="1" applyProtection="1">
      <alignment vertical="center"/>
      <protection locked="0"/>
    </xf>
    <xf numFmtId="0" fontId="140" fillId="0" borderId="0" xfId="0" applyFont="1" applyProtection="1">
      <alignment vertical="center"/>
      <protection locked="0"/>
    </xf>
    <xf numFmtId="0" fontId="140" fillId="0" borderId="26" xfId="0" applyFont="1" applyBorder="1" applyProtection="1">
      <alignment vertical="center"/>
      <protection locked="0"/>
    </xf>
    <xf numFmtId="0" fontId="95" fillId="0" borderId="267" xfId="0" applyFont="1" applyBorder="1">
      <alignment vertical="center"/>
    </xf>
    <xf numFmtId="0" fontId="140" fillId="0" borderId="6" xfId="0" applyFont="1" applyBorder="1" applyProtection="1">
      <alignment vertical="center"/>
      <protection locked="0"/>
    </xf>
    <xf numFmtId="0" fontId="95" fillId="0" borderId="268" xfId="0" applyFont="1" applyBorder="1">
      <alignment vertical="center"/>
    </xf>
    <xf numFmtId="0" fontId="140" fillId="0" borderId="8" xfId="0" applyFont="1" applyBorder="1" applyProtection="1">
      <alignment vertical="center"/>
      <protection locked="0"/>
    </xf>
    <xf numFmtId="0" fontId="140" fillId="0" borderId="9" xfId="0" applyFont="1" applyBorder="1" applyProtection="1">
      <alignment vertical="center"/>
      <protection locked="0"/>
    </xf>
    <xf numFmtId="0" fontId="4" fillId="13" borderId="0" xfId="0" applyFont="1" applyFill="1" applyAlignment="1">
      <alignment vertical="top" wrapText="1"/>
    </xf>
    <xf numFmtId="0" fontId="52" fillId="0" borderId="15" xfId="0" applyFont="1" applyBorder="1" applyAlignment="1">
      <alignment horizontal="center" vertical="top" wrapText="1"/>
    </xf>
    <xf numFmtId="0" fontId="95" fillId="0" borderId="8" xfId="0" applyFont="1" applyBorder="1" applyProtection="1">
      <alignment vertical="center"/>
      <protection locked="0"/>
    </xf>
    <xf numFmtId="177" fontId="95" fillId="0" borderId="0" xfId="0" applyNumberFormat="1" applyFont="1" applyAlignment="1" applyProtection="1">
      <alignment horizontal="center" vertical="center"/>
      <protection locked="0"/>
    </xf>
    <xf numFmtId="177" fontId="95" fillId="0" borderId="0" xfId="0" applyNumberFormat="1" applyFont="1" applyAlignment="1" applyProtection="1">
      <alignment horizontal="right" vertical="center"/>
      <protection locked="0"/>
    </xf>
    <xf numFmtId="177" fontId="95" fillId="0" borderId="0" xfId="0" applyNumberFormat="1" applyFont="1" applyAlignment="1">
      <alignment horizontal="right" vertical="center"/>
    </xf>
    <xf numFmtId="177" fontId="95" fillId="0" borderId="0" xfId="0" applyNumberFormat="1" applyFont="1" applyProtection="1">
      <alignment vertical="center"/>
      <protection locked="0"/>
    </xf>
    <xf numFmtId="0" fontId="95" fillId="0" borderId="1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vertical="top"/>
    </xf>
    <xf numFmtId="177" fontId="43" fillId="0" borderId="174" xfId="0" applyNumberFormat="1" applyFont="1" applyBorder="1" applyAlignment="1" applyProtection="1">
      <alignment horizontal="center" vertical="center"/>
      <protection hidden="1"/>
    </xf>
    <xf numFmtId="0" fontId="145" fillId="0" borderId="0" xfId="0" applyFont="1" applyAlignment="1">
      <alignment horizontal="left" vertical="center"/>
    </xf>
    <xf numFmtId="0" fontId="145" fillId="0" borderId="0" xfId="0" applyFont="1" applyAlignment="1">
      <alignment horizontal="left" vertical="top"/>
    </xf>
    <xf numFmtId="0" fontId="145" fillId="0" borderId="0" xfId="0" applyFont="1" applyAlignment="1">
      <alignment vertical="distributed"/>
    </xf>
    <xf numFmtId="0" fontId="107" fillId="0" borderId="6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right" vertical="center"/>
      <protection locked="0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right" vertical="center"/>
      <protection hidden="1"/>
    </xf>
    <xf numFmtId="177" fontId="4" fillId="0" borderId="11" xfId="0" applyNumberFormat="1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7" fontId="4" fillId="0" borderId="220" xfId="0" applyNumberFormat="1" applyFont="1" applyBorder="1" applyAlignment="1" applyProtection="1">
      <alignment horizontal="right" vertical="center"/>
      <protection locked="0"/>
    </xf>
    <xf numFmtId="177" fontId="4" fillId="0" borderId="221" xfId="0" applyNumberFormat="1" applyFont="1" applyBorder="1" applyAlignment="1" applyProtection="1">
      <alignment horizontal="right" vertical="center"/>
      <protection locked="0"/>
    </xf>
    <xf numFmtId="0" fontId="3" fillId="0" borderId="114" xfId="0" applyFont="1" applyBorder="1" applyAlignment="1" applyProtection="1">
      <alignment horizontal="right" vertical="center"/>
      <protection hidden="1"/>
    </xf>
    <xf numFmtId="0" fontId="3" fillId="0" borderId="150" xfId="0" applyFont="1" applyBorder="1" applyAlignment="1" applyProtection="1">
      <alignment horizontal="right" vertical="center"/>
      <protection hidden="1"/>
    </xf>
    <xf numFmtId="177" fontId="4" fillId="0" borderId="24" xfId="0" applyNumberFormat="1" applyFont="1" applyBorder="1" applyAlignment="1" applyProtection="1">
      <alignment horizontal="right" vertical="center"/>
      <protection hidden="1"/>
    </xf>
    <xf numFmtId="177" fontId="4" fillId="0" borderId="8" xfId="0" applyNumberFormat="1" applyFont="1" applyBorder="1" applyAlignment="1" applyProtection="1">
      <alignment horizontal="right" vertical="center"/>
      <protection hidden="1"/>
    </xf>
    <xf numFmtId="0" fontId="3" fillId="0" borderId="221" xfId="0" applyFont="1" applyBorder="1" applyAlignment="1">
      <alignment horizontal="center" vertical="center"/>
    </xf>
    <xf numFmtId="0" fontId="3" fillId="0" borderId="2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177" fontId="4" fillId="0" borderId="114" xfId="0" applyNumberFormat="1" applyFont="1" applyBorder="1" applyAlignment="1" applyProtection="1">
      <alignment horizontal="center" vertical="center"/>
      <protection hidden="1"/>
    </xf>
    <xf numFmtId="177" fontId="4" fillId="0" borderId="220" xfId="0" applyNumberFormat="1" applyFont="1" applyBorder="1" applyAlignment="1" applyProtection="1">
      <alignment horizontal="right" vertical="center"/>
      <protection hidden="1"/>
    </xf>
    <xf numFmtId="177" fontId="4" fillId="0" borderId="221" xfId="0" applyNumberFormat="1" applyFont="1" applyBorder="1" applyAlignment="1" applyProtection="1">
      <alignment horizontal="right" vertical="center"/>
      <protection hidden="1"/>
    </xf>
    <xf numFmtId="177" fontId="3" fillId="0" borderId="221" xfId="0" applyNumberFormat="1" applyFont="1" applyBorder="1" applyAlignment="1" applyProtection="1">
      <alignment horizontal="center" vertical="center"/>
      <protection hidden="1"/>
    </xf>
    <xf numFmtId="0" fontId="3" fillId="0" borderId="221" xfId="0" applyFont="1" applyBorder="1" applyAlignment="1">
      <alignment horizontal="left" vertical="center"/>
    </xf>
    <xf numFmtId="0" fontId="3" fillId="0" borderId="223" xfId="0" applyFont="1" applyBorder="1" applyAlignment="1">
      <alignment horizontal="left" vertical="center"/>
    </xf>
    <xf numFmtId="177" fontId="4" fillId="0" borderId="22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17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7" fontId="4" fillId="0" borderId="113" xfId="0" applyNumberFormat="1" applyFont="1" applyBorder="1" applyAlignment="1" applyProtection="1">
      <alignment horizontal="center" vertical="center"/>
      <protection hidden="1"/>
    </xf>
    <xf numFmtId="177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21" xfId="0" applyFont="1" applyBorder="1" applyAlignment="1">
      <alignment horizontal="center" vertical="center" wrapText="1"/>
    </xf>
    <xf numFmtId="0" fontId="4" fillId="0" borderId="222" xfId="0" applyFont="1" applyBorder="1" applyAlignment="1">
      <alignment horizontal="center" vertical="center" wrapText="1"/>
    </xf>
    <xf numFmtId="0" fontId="4" fillId="0" borderId="220" xfId="0" applyFont="1" applyBorder="1" applyAlignment="1">
      <alignment horizontal="center" vertical="center" wrapText="1"/>
    </xf>
    <xf numFmtId="177" fontId="4" fillId="0" borderId="52" xfId="0" applyNumberFormat="1" applyFont="1" applyBorder="1" applyAlignment="1" applyProtection="1">
      <alignment horizontal="right" vertical="center"/>
      <protection locked="0"/>
    </xf>
    <xf numFmtId="177" fontId="4" fillId="0" borderId="176" xfId="0" applyNumberFormat="1" applyFont="1" applyBorder="1" applyAlignment="1" applyProtection="1">
      <alignment horizontal="right" vertical="center"/>
      <protection locked="0"/>
    </xf>
    <xf numFmtId="0" fontId="95" fillId="0" borderId="1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/>
    </xf>
    <xf numFmtId="0" fontId="95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 applyProtection="1">
      <alignment horizontal="center" vertical="center" shrinkToFit="1"/>
      <protection hidden="1"/>
    </xf>
    <xf numFmtId="187" fontId="4" fillId="0" borderId="11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7" fillId="0" borderId="0" xfId="0" applyFont="1" applyAlignment="1">
      <alignment horizontal="left" vertical="top" wrapText="1"/>
    </xf>
    <xf numFmtId="0" fontId="27" fillId="0" borderId="126" xfId="0" applyFont="1" applyBorder="1" applyAlignment="1" applyProtection="1">
      <alignment horizontal="right" vertical="center"/>
      <protection hidden="1"/>
    </xf>
    <xf numFmtId="0" fontId="27" fillId="0" borderId="151" xfId="0" applyFont="1" applyBorder="1" applyAlignment="1" applyProtection="1">
      <alignment horizontal="right" vertical="center"/>
      <protection hidden="1"/>
    </xf>
    <xf numFmtId="0" fontId="112" fillId="0" borderId="166" xfId="0" applyFont="1" applyBorder="1" applyAlignment="1" applyProtection="1">
      <alignment horizontal="right" vertical="center"/>
      <protection locked="0"/>
    </xf>
    <xf numFmtId="0" fontId="112" fillId="0" borderId="95" xfId="0" applyFont="1" applyBorder="1" applyAlignment="1" applyProtection="1">
      <alignment horizontal="right" vertical="center"/>
      <protection locked="0"/>
    </xf>
    <xf numFmtId="0" fontId="28" fillId="11" borderId="10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/>
    </xf>
    <xf numFmtId="0" fontId="27" fillId="0" borderId="164" xfId="0" applyFont="1" applyBorder="1" applyAlignment="1" applyProtection="1">
      <alignment horizontal="left" vertical="center"/>
      <protection locked="0"/>
    </xf>
    <xf numFmtId="0" fontId="27" fillId="0" borderId="101" xfId="0" applyFont="1" applyBorder="1" applyAlignment="1" applyProtection="1">
      <alignment horizontal="left" vertical="center"/>
      <protection locked="0"/>
    </xf>
    <xf numFmtId="0" fontId="107" fillId="0" borderId="139" xfId="0" applyFont="1" applyBorder="1" applyAlignment="1" applyProtection="1">
      <alignment horizontal="left" vertical="center"/>
      <protection locked="0"/>
    </xf>
    <xf numFmtId="0" fontId="107" fillId="0" borderId="49" xfId="0" applyFont="1" applyBorder="1" applyAlignment="1" applyProtection="1">
      <alignment horizontal="left" vertical="center"/>
      <protection locked="0"/>
    </xf>
    <xf numFmtId="0" fontId="107" fillId="0" borderId="14" xfId="0" applyFont="1" applyBorder="1" applyAlignment="1" applyProtection="1">
      <alignment horizontal="left" vertical="center"/>
      <protection locked="0"/>
    </xf>
    <xf numFmtId="0" fontId="107" fillId="0" borderId="15" xfId="0" applyFont="1" applyBorder="1" applyAlignment="1" applyProtection="1">
      <alignment horizontal="left" vertical="center"/>
      <protection locked="0"/>
    </xf>
    <xf numFmtId="0" fontId="27" fillId="15" borderId="108" xfId="0" applyFont="1" applyFill="1" applyBorder="1" applyAlignment="1">
      <alignment horizontal="center" vertical="center"/>
    </xf>
    <xf numFmtId="0" fontId="27" fillId="15" borderId="109" xfId="0" applyFont="1" applyFill="1" applyBorder="1" applyAlignment="1">
      <alignment horizontal="center" vertical="center"/>
    </xf>
    <xf numFmtId="0" fontId="27" fillId="0" borderId="107" xfId="0" applyFont="1" applyBorder="1" applyAlignment="1" applyProtection="1">
      <alignment horizontal="center" vertical="center" wrapText="1"/>
      <protection locked="0"/>
    </xf>
    <xf numFmtId="0" fontId="27" fillId="0" borderId="101" xfId="0" applyFont="1" applyBorder="1" applyAlignment="1" applyProtection="1">
      <alignment horizontal="center" vertical="center" wrapText="1"/>
      <protection locked="0"/>
    </xf>
    <xf numFmtId="0" fontId="31" fillId="7" borderId="136" xfId="0" applyFont="1" applyFill="1" applyBorder="1" applyAlignment="1">
      <alignment horizontal="center" vertical="center" textRotation="255"/>
    </xf>
    <xf numFmtId="0" fontId="31" fillId="7" borderId="127" xfId="0" applyFont="1" applyFill="1" applyBorder="1" applyAlignment="1">
      <alignment horizontal="center" vertical="center" textRotation="255"/>
    </xf>
    <xf numFmtId="0" fontId="31" fillId="7" borderId="153" xfId="0" applyFont="1" applyFill="1" applyBorder="1" applyAlignment="1">
      <alignment horizontal="center" vertical="center" textRotation="255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4" borderId="108" xfId="0" applyFont="1" applyFill="1" applyBorder="1" applyAlignment="1">
      <alignment horizontal="center" vertical="center"/>
    </xf>
    <xf numFmtId="0" fontId="27" fillId="4" borderId="109" xfId="0" applyFont="1" applyFill="1" applyBorder="1" applyAlignment="1">
      <alignment horizontal="center" vertical="center"/>
    </xf>
    <xf numFmtId="0" fontId="31" fillId="6" borderId="126" xfId="0" applyFont="1" applyFill="1" applyBorder="1" applyAlignment="1">
      <alignment horizontal="center" vertical="center" textRotation="255"/>
    </xf>
    <xf numFmtId="0" fontId="31" fillId="6" borderId="99" xfId="0" applyFont="1" applyFill="1" applyBorder="1" applyAlignment="1">
      <alignment horizontal="center" vertical="center" textRotation="255"/>
    </xf>
    <xf numFmtId="0" fontId="27" fillId="0" borderId="107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18" borderId="108" xfId="0" applyFont="1" applyFill="1" applyBorder="1" applyAlignment="1">
      <alignment horizontal="center" vertical="center"/>
    </xf>
    <xf numFmtId="0" fontId="27" fillId="18" borderId="109" xfId="0" applyFont="1" applyFill="1" applyBorder="1" applyAlignment="1">
      <alignment horizontal="center" vertical="center"/>
    </xf>
    <xf numFmtId="0" fontId="115" fillId="0" borderId="1" xfId="0" applyFont="1" applyBorder="1" applyAlignment="1">
      <alignment horizontal="center" vertical="center" wrapText="1"/>
    </xf>
    <xf numFmtId="0" fontId="115" fillId="0" borderId="19" xfId="0" applyFont="1" applyBorder="1" applyAlignment="1">
      <alignment horizontal="center" vertical="center" wrapText="1"/>
    </xf>
    <xf numFmtId="0" fontId="115" fillId="0" borderId="14" xfId="0" applyFont="1" applyBorder="1" applyAlignment="1">
      <alignment horizontal="center" vertical="center" wrapText="1"/>
    </xf>
    <xf numFmtId="0" fontId="115" fillId="0" borderId="16" xfId="0" applyFont="1" applyBorder="1" applyAlignment="1">
      <alignment horizontal="center" vertical="center" wrapText="1"/>
    </xf>
    <xf numFmtId="0" fontId="107" fillId="0" borderId="147" xfId="0" applyFont="1" applyBorder="1" applyAlignment="1" applyProtection="1">
      <alignment horizontal="center" vertical="center"/>
      <protection locked="0"/>
    </xf>
    <xf numFmtId="0" fontId="107" fillId="0" borderId="99" xfId="0" applyFont="1" applyBorder="1" applyAlignment="1" applyProtection="1">
      <alignment horizontal="center" vertical="center"/>
      <protection locked="0"/>
    </xf>
    <xf numFmtId="14" fontId="107" fillId="0" borderId="0" xfId="0" applyNumberFormat="1" applyFont="1" applyAlignment="1">
      <alignment horizontal="center" vertical="center"/>
    </xf>
    <xf numFmtId="0" fontId="31" fillId="8" borderId="127" xfId="0" applyFont="1" applyFill="1" applyBorder="1" applyAlignment="1">
      <alignment horizontal="center" vertical="center" textRotation="255"/>
    </xf>
    <xf numFmtId="0" fontId="27" fillId="0" borderId="115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31" fontId="107" fillId="0" borderId="0" xfId="0" applyNumberFormat="1" applyFont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14" fillId="0" borderId="272" xfId="0" applyFont="1" applyBorder="1" applyAlignment="1">
      <alignment horizontal="center" vertical="center" wrapText="1"/>
    </xf>
    <xf numFmtId="0" fontId="114" fillId="0" borderId="273" xfId="0" applyFont="1" applyBorder="1" applyAlignment="1">
      <alignment horizontal="center" vertical="center" wrapText="1"/>
    </xf>
    <xf numFmtId="0" fontId="114" fillId="0" borderId="147" xfId="0" applyFont="1" applyBorder="1" applyAlignment="1">
      <alignment horizontal="center" vertical="center" wrapText="1"/>
    </xf>
    <xf numFmtId="0" fontId="114" fillId="0" borderId="99" xfId="0" applyFont="1" applyBorder="1" applyAlignment="1">
      <alignment horizontal="center" vertical="center" wrapText="1"/>
    </xf>
    <xf numFmtId="0" fontId="114" fillId="0" borderId="2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41" xfId="0" applyFont="1" applyBorder="1" applyAlignment="1">
      <alignment horizontal="center"/>
    </xf>
    <xf numFmtId="0" fontId="114" fillId="0" borderId="75" xfId="0" applyFont="1" applyBorder="1" applyAlignment="1">
      <alignment horizontal="center"/>
    </xf>
    <xf numFmtId="0" fontId="114" fillId="0" borderId="161" xfId="0" applyFont="1" applyBorder="1" applyAlignment="1">
      <alignment horizontal="center"/>
    </xf>
    <xf numFmtId="0" fontId="107" fillId="0" borderId="7" xfId="0" applyFont="1" applyBorder="1" applyAlignment="1">
      <alignment horizontal="center"/>
    </xf>
    <xf numFmtId="0" fontId="107" fillId="0" borderId="8" xfId="0" applyFont="1" applyBorder="1" applyAlignment="1">
      <alignment horizontal="center"/>
    </xf>
    <xf numFmtId="0" fontId="107" fillId="0" borderId="9" xfId="0" applyFont="1" applyBorder="1" applyAlignment="1">
      <alignment horizontal="center"/>
    </xf>
    <xf numFmtId="0" fontId="107" fillId="0" borderId="18" xfId="0" applyFont="1" applyBorder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107" fillId="0" borderId="74" xfId="0" applyFont="1" applyBorder="1" applyAlignment="1">
      <alignment horizontal="center" vertical="center"/>
    </xf>
    <xf numFmtId="0" fontId="107" fillId="0" borderId="73" xfId="0" applyFont="1" applyBorder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15" xfId="0" applyFont="1" applyBorder="1" applyAlignment="1">
      <alignment horizontal="center" vertical="center"/>
    </xf>
    <xf numFmtId="0" fontId="107" fillId="0" borderId="23" xfId="0" applyFont="1" applyBorder="1" applyAlignment="1">
      <alignment horizontal="center" vertical="center"/>
    </xf>
    <xf numFmtId="0" fontId="107" fillId="0" borderId="20" xfId="0" applyFont="1" applyBorder="1" applyAlignment="1">
      <alignment horizontal="center" vertical="center"/>
    </xf>
    <xf numFmtId="0" fontId="107" fillId="0" borderId="4" xfId="0" applyFont="1" applyBorder="1" applyAlignment="1">
      <alignment horizontal="center" vertical="center"/>
    </xf>
    <xf numFmtId="0" fontId="107" fillId="0" borderId="14" xfId="0" applyFont="1" applyBorder="1" applyAlignment="1">
      <alignment horizontal="center" vertical="center"/>
    </xf>
    <xf numFmtId="0" fontId="107" fillId="0" borderId="136" xfId="0" applyFont="1" applyBorder="1" applyAlignment="1">
      <alignment horizontal="center" vertical="center"/>
    </xf>
    <xf numFmtId="0" fontId="107" fillId="0" borderId="127" xfId="0" applyFont="1" applyBorder="1" applyAlignment="1">
      <alignment horizontal="center" vertical="center"/>
    </xf>
    <xf numFmtId="0" fontId="107" fillId="0" borderId="153" xfId="0" applyFont="1" applyBorder="1" applyAlignment="1">
      <alignment horizontal="center" vertical="center"/>
    </xf>
    <xf numFmtId="0" fontId="108" fillId="0" borderId="4" xfId="0" applyFont="1" applyBorder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7" fillId="0" borderId="6" xfId="0" applyFont="1" applyBorder="1" applyAlignment="1">
      <alignment horizontal="right" vertical="center"/>
    </xf>
    <xf numFmtId="0" fontId="31" fillId="0" borderId="9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177" fontId="29" fillId="0" borderId="31" xfId="0" applyNumberFormat="1" applyFont="1" applyBorder="1" applyAlignment="1" applyProtection="1">
      <alignment horizontal="center" vertical="center"/>
      <protection hidden="1"/>
    </xf>
    <xf numFmtId="177" fontId="29" fillId="0" borderId="33" xfId="0" applyNumberFormat="1" applyFont="1" applyBorder="1" applyAlignment="1" applyProtection="1">
      <alignment horizontal="center" vertical="center"/>
      <protection hidden="1"/>
    </xf>
    <xf numFmtId="177" fontId="29" fillId="0" borderId="34" xfId="0" applyNumberFormat="1" applyFont="1" applyBorder="1" applyAlignment="1" applyProtection="1">
      <alignment horizontal="center" vertical="center"/>
      <protection hidden="1"/>
    </xf>
    <xf numFmtId="0" fontId="107" fillId="0" borderId="20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12" fillId="0" borderId="69" xfId="0" applyFont="1" applyBorder="1" applyAlignment="1" applyProtection="1">
      <alignment horizontal="right" vertical="center"/>
      <protection locked="0"/>
    </xf>
    <xf numFmtId="0" fontId="112" fillId="0" borderId="188" xfId="0" applyFont="1" applyBorder="1" applyAlignment="1" applyProtection="1">
      <alignment horizontal="right" vertical="center"/>
      <protection locked="0"/>
    </xf>
    <xf numFmtId="0" fontId="27" fillId="3" borderId="31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14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12" fillId="0" borderId="30" xfId="0" applyFont="1" applyBorder="1" applyAlignment="1">
      <alignment horizontal="right" vertical="center"/>
    </xf>
    <xf numFmtId="0" fontId="112" fillId="0" borderId="173" xfId="0" applyFont="1" applyBorder="1" applyAlignment="1">
      <alignment horizontal="right" vertical="center"/>
    </xf>
    <xf numFmtId="0" fontId="114" fillId="0" borderId="35" xfId="0" applyFont="1" applyBorder="1" applyAlignment="1">
      <alignment horizontal="center" vertical="center"/>
    </xf>
    <xf numFmtId="0" fontId="114" fillId="0" borderId="191" xfId="0" applyFont="1" applyBorder="1" applyAlignment="1">
      <alignment horizontal="center" vertical="center"/>
    </xf>
    <xf numFmtId="0" fontId="114" fillId="0" borderId="134" xfId="0" applyFont="1" applyBorder="1" applyAlignment="1">
      <alignment horizontal="center" vertical="center"/>
    </xf>
    <xf numFmtId="0" fontId="114" fillId="0" borderId="231" xfId="0" applyFont="1" applyBorder="1" applyAlignment="1">
      <alignment horizontal="center" vertical="center"/>
    </xf>
    <xf numFmtId="0" fontId="107" fillId="15" borderId="10" xfId="0" applyFont="1" applyFill="1" applyBorder="1" applyAlignment="1">
      <alignment horizontal="center" vertical="center"/>
    </xf>
    <xf numFmtId="0" fontId="107" fillId="15" borderId="12" xfId="0" applyFont="1" applyFill="1" applyBorder="1" applyAlignment="1">
      <alignment horizontal="center" vertical="center"/>
    </xf>
    <xf numFmtId="0" fontId="107" fillId="0" borderId="22" xfId="0" applyFont="1" applyBorder="1" applyAlignment="1">
      <alignment horizontal="center" vertical="center"/>
    </xf>
    <xf numFmtId="0" fontId="107" fillId="0" borderId="26" xfId="0" applyFont="1" applyBorder="1" applyAlignment="1">
      <alignment horizontal="center" vertical="center"/>
    </xf>
    <xf numFmtId="0" fontId="107" fillId="17" borderId="23" xfId="0" applyFont="1" applyFill="1" applyBorder="1" applyAlignment="1">
      <alignment horizontal="center" vertical="center"/>
    </xf>
    <xf numFmtId="0" fontId="107" fillId="17" borderId="21" xfId="0" applyFont="1" applyFill="1" applyBorder="1" applyAlignment="1">
      <alignment horizontal="center" vertical="center"/>
    </xf>
    <xf numFmtId="0" fontId="107" fillId="17" borderId="14" xfId="0" applyFont="1" applyFill="1" applyBorder="1" applyAlignment="1">
      <alignment horizontal="center" vertical="center"/>
    </xf>
    <xf numFmtId="0" fontId="107" fillId="17" borderId="16" xfId="0" applyFont="1" applyFill="1" applyBorder="1" applyAlignment="1">
      <alignment horizontal="center" vertical="center"/>
    </xf>
    <xf numFmtId="0" fontId="107" fillId="17" borderId="136" xfId="0" applyFont="1" applyFill="1" applyBorder="1" applyAlignment="1">
      <alignment horizontal="center" vertical="center"/>
    </xf>
    <xf numFmtId="0" fontId="107" fillId="17" borderId="153" xfId="0" applyFont="1" applyFill="1" applyBorder="1" applyAlignment="1">
      <alignment horizontal="center" vertical="center"/>
    </xf>
    <xf numFmtId="0" fontId="112" fillId="0" borderId="27" xfId="0" applyFont="1" applyBorder="1" applyAlignment="1" applyProtection="1">
      <alignment horizontal="center" vertical="center"/>
      <protection locked="0"/>
    </xf>
    <xf numFmtId="0" fontId="112" fillId="0" borderId="173" xfId="0" applyFont="1" applyBorder="1" applyAlignment="1" applyProtection="1">
      <alignment horizontal="center" vertical="center"/>
      <protection locked="0"/>
    </xf>
    <xf numFmtId="0" fontId="112" fillId="0" borderId="103" xfId="0" applyFont="1" applyBorder="1" applyAlignment="1" applyProtection="1">
      <alignment horizontal="center" vertical="center"/>
      <protection locked="0"/>
    </xf>
    <xf numFmtId="0" fontId="112" fillId="0" borderId="16" xfId="0" applyFont="1" applyBorder="1" applyAlignment="1" applyProtection="1">
      <alignment horizontal="center" vertical="center"/>
      <protection locked="0"/>
    </xf>
    <xf numFmtId="0" fontId="114" fillId="0" borderId="4" xfId="0" applyFont="1" applyBorder="1" applyAlignment="1">
      <alignment horizontal="center" vertical="center"/>
    </xf>
    <xf numFmtId="0" fontId="114" fillId="0" borderId="7" xfId="0" applyFont="1" applyBorder="1" applyAlignment="1">
      <alignment horizontal="center" vertical="center"/>
    </xf>
    <xf numFmtId="0" fontId="114" fillId="0" borderId="136" xfId="0" applyFont="1" applyBorder="1" applyAlignment="1">
      <alignment horizontal="center" vertical="center" wrapText="1"/>
    </xf>
    <xf numFmtId="0" fontId="114" fillId="0" borderId="20" xfId="0" applyFont="1" applyBorder="1" applyAlignment="1">
      <alignment horizontal="center" vertical="center"/>
    </xf>
    <xf numFmtId="0" fontId="114" fillId="0" borderId="22" xfId="0" applyFont="1" applyBorder="1" applyAlignment="1">
      <alignment horizontal="center" vertical="center"/>
    </xf>
    <xf numFmtId="0" fontId="114" fillId="0" borderId="26" xfId="0" applyFont="1" applyBorder="1" applyAlignment="1">
      <alignment horizontal="center" vertical="center"/>
    </xf>
    <xf numFmtId="0" fontId="112" fillId="0" borderId="24" xfId="0" applyFont="1" applyBorder="1" applyAlignment="1" applyProtection="1">
      <alignment horizontal="right" vertical="center"/>
      <protection locked="0"/>
    </xf>
    <xf numFmtId="0" fontId="112" fillId="0" borderId="90" xfId="0" applyFont="1" applyBorder="1" applyAlignment="1" applyProtection="1">
      <alignment horizontal="right" vertical="center"/>
      <protection locked="0"/>
    </xf>
    <xf numFmtId="0" fontId="114" fillId="0" borderId="93" xfId="0" applyFont="1" applyBorder="1" applyAlignment="1">
      <alignment horizontal="center" vertical="center" wrapText="1"/>
    </xf>
    <xf numFmtId="0" fontId="114" fillId="0" borderId="21" xfId="0" applyFont="1" applyBorder="1" applyAlignment="1">
      <alignment horizontal="center" vertical="center" wrapText="1"/>
    </xf>
    <xf numFmtId="0" fontId="114" fillId="0" borderId="89" xfId="0" applyFont="1" applyBorder="1" applyAlignment="1">
      <alignment horizontal="center" vertical="center" wrapText="1"/>
    </xf>
    <xf numFmtId="0" fontId="114" fillId="0" borderId="25" xfId="0" applyFont="1" applyBorder="1" applyAlignment="1">
      <alignment horizontal="center" vertical="center" wrapText="1"/>
    </xf>
    <xf numFmtId="0" fontId="114" fillId="0" borderId="23" xfId="0" applyFont="1" applyBorder="1" applyAlignment="1">
      <alignment horizontal="center" vertical="center"/>
    </xf>
    <xf numFmtId="0" fontId="112" fillId="0" borderId="67" xfId="0" applyFont="1" applyBorder="1" applyAlignment="1" applyProtection="1">
      <alignment horizontal="center" vertical="center"/>
      <protection locked="0"/>
    </xf>
    <xf numFmtId="0" fontId="112" fillId="0" borderId="149" xfId="0" applyFont="1" applyBorder="1" applyAlignment="1" applyProtection="1">
      <alignment horizontal="center" vertical="center"/>
      <protection locked="0"/>
    </xf>
    <xf numFmtId="0" fontId="112" fillId="0" borderId="10" xfId="0" applyFont="1" applyBorder="1" applyAlignment="1" applyProtection="1">
      <alignment horizontal="center" vertical="center"/>
      <protection locked="0"/>
    </xf>
    <xf numFmtId="0" fontId="112" fillId="0" borderId="11" xfId="0" applyFont="1" applyBorder="1" applyAlignment="1" applyProtection="1">
      <alignment horizontal="center" vertical="center"/>
      <protection locked="0"/>
    </xf>
    <xf numFmtId="0" fontId="112" fillId="0" borderId="189" xfId="0" applyFont="1" applyBorder="1" applyAlignment="1" applyProtection="1">
      <alignment horizontal="center" vertical="center"/>
      <protection locked="0"/>
    </xf>
    <xf numFmtId="0" fontId="112" fillId="0" borderId="194" xfId="0" applyFont="1" applyBorder="1" applyAlignment="1" applyProtection="1">
      <alignment horizontal="center" vertical="center"/>
      <protection locked="0"/>
    </xf>
    <xf numFmtId="0" fontId="112" fillId="0" borderId="119" xfId="0" applyFont="1" applyBorder="1" applyAlignment="1" applyProtection="1">
      <alignment horizontal="center" vertical="center"/>
      <protection locked="0"/>
    </xf>
    <xf numFmtId="0" fontId="112" fillId="0" borderId="12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07" fillId="0" borderId="139" xfId="0" applyFont="1" applyBorder="1" applyAlignment="1">
      <alignment horizontal="center" vertical="center"/>
    </xf>
    <xf numFmtId="0" fontId="107" fillId="0" borderId="49" xfId="0" applyFont="1" applyBorder="1" applyAlignment="1">
      <alignment horizontal="center" vertical="center"/>
    </xf>
    <xf numFmtId="0" fontId="107" fillId="0" borderId="47" xfId="0" applyFont="1" applyBorder="1" applyAlignment="1">
      <alignment horizontal="center" vertical="center"/>
    </xf>
    <xf numFmtId="0" fontId="27" fillId="19" borderId="108" xfId="0" applyFont="1" applyFill="1" applyBorder="1" applyAlignment="1">
      <alignment horizontal="center" vertical="center"/>
    </xf>
    <xf numFmtId="0" fontId="27" fillId="19" borderId="109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5" borderId="108" xfId="0" applyFont="1" applyFill="1" applyBorder="1" applyAlignment="1">
      <alignment horizontal="center" vertical="center"/>
    </xf>
    <xf numFmtId="0" fontId="27" fillId="5" borderId="109" xfId="0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39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107" fillId="0" borderId="111" xfId="0" applyFont="1" applyBorder="1" applyAlignment="1" applyProtection="1">
      <alignment horizontal="left" vertical="center"/>
      <protection locked="0"/>
    </xf>
    <xf numFmtId="0" fontId="107" fillId="0" borderId="112" xfId="0" applyFont="1" applyBorder="1" applyAlignment="1" applyProtection="1">
      <alignment horizontal="left" vertical="center"/>
      <protection locked="0"/>
    </xf>
    <xf numFmtId="0" fontId="31" fillId="0" borderId="146" xfId="0" applyFont="1" applyBorder="1" applyAlignment="1">
      <alignment horizontal="center" vertical="center" textRotation="255"/>
    </xf>
    <xf numFmtId="0" fontId="31" fillId="0" borderId="125" xfId="0" applyFont="1" applyBorder="1" applyAlignment="1">
      <alignment horizontal="center" vertical="center" textRotation="255"/>
    </xf>
    <xf numFmtId="0" fontId="31" fillId="0" borderId="142" xfId="0" applyFont="1" applyBorder="1" applyAlignment="1">
      <alignment horizontal="center" vertical="center" textRotation="255"/>
    </xf>
    <xf numFmtId="0" fontId="107" fillId="0" borderId="146" xfId="0" applyFont="1" applyBorder="1" applyAlignment="1">
      <alignment horizontal="center" vertical="center" textRotation="255"/>
    </xf>
    <xf numFmtId="0" fontId="107" fillId="0" borderId="125" xfId="0" applyFont="1" applyBorder="1" applyAlignment="1">
      <alignment horizontal="center" vertical="center" textRotation="255"/>
    </xf>
    <xf numFmtId="0" fontId="107" fillId="0" borderId="142" xfId="0" applyFont="1" applyBorder="1" applyAlignment="1">
      <alignment horizontal="center" vertical="center" textRotation="255"/>
    </xf>
    <xf numFmtId="0" fontId="31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6" borderId="136" xfId="0" applyFont="1" applyFill="1" applyBorder="1" applyAlignment="1">
      <alignment horizontal="center" vertical="center" textRotation="255"/>
    </xf>
    <xf numFmtId="0" fontId="29" fillId="0" borderId="31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0" fontId="107" fillId="0" borderId="55" xfId="0" applyFont="1" applyBorder="1" applyAlignment="1">
      <alignment horizontal="center" vertical="center"/>
    </xf>
    <xf numFmtId="0" fontId="107" fillId="0" borderId="56" xfId="0" applyFont="1" applyBorder="1" applyAlignment="1">
      <alignment horizontal="center" vertical="center"/>
    </xf>
    <xf numFmtId="0" fontId="107" fillId="0" borderId="129" xfId="0" applyFont="1" applyBorder="1" applyAlignment="1">
      <alignment horizontal="center" vertical="center"/>
    </xf>
    <xf numFmtId="0" fontId="27" fillId="15" borderId="280" xfId="0" applyFont="1" applyFill="1" applyBorder="1" applyAlignment="1">
      <alignment horizontal="center" vertical="center"/>
    </xf>
    <xf numFmtId="0" fontId="31" fillId="0" borderId="164" xfId="0" applyFont="1" applyBorder="1" applyProtection="1">
      <alignment vertical="center"/>
      <protection locked="0"/>
    </xf>
    <xf numFmtId="0" fontId="31" fillId="0" borderId="101" xfId="0" applyFont="1" applyBorder="1" applyProtection="1">
      <alignment vertical="center"/>
      <protection locked="0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1" fillId="0" borderId="140" xfId="0" applyFont="1" applyBorder="1" applyProtection="1">
      <alignment vertical="center"/>
      <protection locked="0"/>
    </xf>
    <xf numFmtId="0" fontId="31" fillId="0" borderId="141" xfId="0" applyFont="1" applyBorder="1" applyProtection="1">
      <alignment vertical="center"/>
      <protection locked="0"/>
    </xf>
    <xf numFmtId="0" fontId="114" fillId="0" borderId="19" xfId="0" applyFont="1" applyBorder="1" applyAlignment="1">
      <alignment horizontal="center" vertical="center" textRotation="255"/>
    </xf>
    <xf numFmtId="0" fontId="114" fillId="0" borderId="25" xfId="0" applyFont="1" applyBorder="1" applyAlignment="1">
      <alignment horizontal="center" vertical="center" textRotation="255"/>
    </xf>
    <xf numFmtId="0" fontId="114" fillId="0" borderId="111" xfId="0" applyFont="1" applyBorder="1" applyAlignment="1">
      <alignment horizontal="left" vertical="top" wrapText="1"/>
    </xf>
    <xf numFmtId="0" fontId="114" fillId="0" borderId="112" xfId="0" applyFont="1" applyBorder="1" applyAlignment="1">
      <alignment horizontal="left" vertical="top"/>
    </xf>
    <xf numFmtId="0" fontId="114" fillId="0" borderId="164" xfId="0" applyFont="1" applyBorder="1" applyAlignment="1">
      <alignment horizontal="left" vertical="top"/>
    </xf>
    <xf numFmtId="0" fontId="114" fillId="0" borderId="101" xfId="0" applyFont="1" applyBorder="1" applyAlignment="1">
      <alignment horizontal="left" vertical="top"/>
    </xf>
    <xf numFmtId="0" fontId="31" fillId="8" borderId="147" xfId="0" applyFont="1" applyFill="1" applyBorder="1" applyAlignment="1">
      <alignment horizontal="center" vertical="center" textRotation="255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164" xfId="0" applyFont="1" applyBorder="1" applyAlignment="1">
      <alignment horizontal="center" vertical="center"/>
    </xf>
    <xf numFmtId="0" fontId="27" fillId="0" borderId="192" xfId="0" applyFont="1" applyBorder="1" applyAlignment="1">
      <alignment horizontal="center" vertical="center"/>
    </xf>
    <xf numFmtId="0" fontId="107" fillId="0" borderId="102" xfId="0" applyFont="1" applyBorder="1" applyAlignment="1">
      <alignment horizontal="center" vertical="center"/>
    </xf>
    <xf numFmtId="0" fontId="27" fillId="15" borderId="108" xfId="0" applyFont="1" applyFill="1" applyBorder="1" applyAlignment="1" applyProtection="1">
      <alignment horizontal="center" vertical="center"/>
      <protection hidden="1"/>
    </xf>
    <xf numFmtId="0" fontId="27" fillId="15" borderId="109" xfId="0" applyFont="1" applyFill="1" applyBorder="1" applyAlignment="1" applyProtection="1">
      <alignment horizontal="center" vertical="center"/>
      <protection hidden="1"/>
    </xf>
    <xf numFmtId="0" fontId="107" fillId="0" borderId="2" xfId="0" applyFont="1" applyBorder="1" applyAlignment="1">
      <alignment horizontal="left" vertical="center" wrapText="1"/>
    </xf>
    <xf numFmtId="0" fontId="112" fillId="0" borderId="163" xfId="0" applyFont="1" applyBorder="1" applyAlignment="1" applyProtection="1">
      <alignment horizontal="right" vertical="center"/>
      <protection locked="0"/>
    </xf>
    <xf numFmtId="0" fontId="112" fillId="0" borderId="162" xfId="0" applyFont="1" applyBorder="1" applyAlignment="1" applyProtection="1">
      <alignment horizontal="right" vertical="center"/>
      <protection locked="0"/>
    </xf>
    <xf numFmtId="20" fontId="16" fillId="0" borderId="7" xfId="0" applyNumberFormat="1" applyFont="1" applyBorder="1" applyAlignment="1" applyProtection="1">
      <alignment horizontal="center" vertical="center" justifyLastLine="1"/>
      <protection locked="0"/>
    </xf>
    <xf numFmtId="20" fontId="16" fillId="0" borderId="90" xfId="0" applyNumberFormat="1" applyFont="1" applyBorder="1" applyAlignment="1" applyProtection="1">
      <alignment horizontal="center" vertical="center" justifyLastLine="1"/>
      <protection locked="0"/>
    </xf>
    <xf numFmtId="20" fontId="15" fillId="0" borderId="180" xfId="0" applyNumberFormat="1" applyFont="1" applyBorder="1" applyAlignment="1" applyProtection="1">
      <alignment horizontal="center" vertical="center" textRotation="255" shrinkToFit="1"/>
      <protection locked="0"/>
    </xf>
    <xf numFmtId="20" fontId="15" fillId="0" borderId="182" xfId="0" applyNumberFormat="1" applyFont="1" applyBorder="1" applyAlignment="1" applyProtection="1">
      <alignment horizontal="center" vertical="center" textRotation="255" shrinkToFit="1"/>
      <protection locked="0"/>
    </xf>
    <xf numFmtId="177" fontId="11" fillId="0" borderId="1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2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3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4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0" xfId="0" applyNumberFormat="1" applyFont="1" applyAlignment="1" applyProtection="1">
      <alignment horizontal="center" vertical="center" textRotation="255" shrinkToFit="1"/>
      <protection hidden="1"/>
    </xf>
    <xf numFmtId="177" fontId="11" fillId="0" borderId="6" xfId="0" applyNumberFormat="1" applyFont="1" applyBorder="1" applyAlignment="1" applyProtection="1">
      <alignment horizontal="center" vertical="center" textRotation="255" shrinkToFit="1"/>
      <protection hidden="1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 applyProtection="1">
      <alignment horizontal="center" vertical="center"/>
      <protection hidden="1"/>
    </xf>
    <xf numFmtId="177" fontId="20" fillId="0" borderId="6" xfId="0" applyNumberFormat="1" applyFont="1" applyBorder="1" applyAlignment="1" applyProtection="1">
      <alignment horizontal="center" vertical="center"/>
      <protection hidden="1"/>
    </xf>
    <xf numFmtId="177" fontId="131" fillId="0" borderId="4" xfId="0" applyNumberFormat="1" applyFont="1" applyBorder="1" applyAlignment="1" applyProtection="1">
      <alignment horizontal="center" vertical="center"/>
      <protection hidden="1"/>
    </xf>
    <xf numFmtId="177" fontId="131" fillId="0" borderId="0" xfId="0" applyNumberFormat="1" applyFont="1" applyAlignment="1" applyProtection="1">
      <alignment horizontal="center" vertical="center"/>
      <protection hidden="1"/>
    </xf>
    <xf numFmtId="177" fontId="131" fillId="0" borderId="6" xfId="0" applyNumberFormat="1" applyFont="1" applyBorder="1" applyAlignment="1" applyProtection="1">
      <alignment horizontal="center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131" fillId="0" borderId="4" xfId="0" applyNumberFormat="1" applyFont="1" applyBorder="1" applyAlignment="1" applyProtection="1">
      <alignment horizontal="center" shrinkToFit="1"/>
      <protection hidden="1"/>
    </xf>
    <xf numFmtId="177" fontId="131" fillId="0" borderId="0" xfId="0" applyNumberFormat="1" applyFont="1" applyAlignment="1" applyProtection="1">
      <alignment horizontal="center" shrinkToFit="1"/>
      <protection hidden="1"/>
    </xf>
    <xf numFmtId="177" fontId="131" fillId="0" borderId="6" xfId="0" applyNumberFormat="1" applyFont="1" applyBorder="1" applyAlignment="1" applyProtection="1">
      <alignment horizontal="center" shrinkToFit="1"/>
      <protection hidden="1"/>
    </xf>
    <xf numFmtId="177" fontId="23" fillId="0" borderId="93" xfId="0" applyNumberFormat="1" applyFont="1" applyBorder="1" applyAlignment="1" applyProtection="1">
      <alignment horizontal="right" vertical="center" wrapText="1"/>
      <protection hidden="1"/>
    </xf>
    <xf numFmtId="177" fontId="23" fillId="0" borderId="20" xfId="0" applyNumberFormat="1" applyFont="1" applyBorder="1" applyAlignment="1" applyProtection="1">
      <alignment horizontal="right" vertical="center" wrapText="1"/>
      <protection hidden="1"/>
    </xf>
    <xf numFmtId="177" fontId="23" fillId="0" borderId="26" xfId="0" applyNumberFormat="1" applyFont="1" applyBorder="1" applyAlignment="1" applyProtection="1">
      <alignment horizontal="right" vertical="center" wrapText="1"/>
      <protection hidden="1"/>
    </xf>
    <xf numFmtId="177" fontId="23" fillId="0" borderId="51" xfId="0" applyNumberFormat="1" applyFont="1" applyBorder="1" applyAlignment="1" applyProtection="1">
      <alignment horizontal="right" vertical="center" wrapText="1"/>
      <protection hidden="1"/>
    </xf>
    <xf numFmtId="177" fontId="23" fillId="0" borderId="176" xfId="0" applyNumberFormat="1" applyFont="1" applyBorder="1" applyAlignment="1" applyProtection="1">
      <alignment horizontal="right" vertical="center" wrapText="1"/>
      <protection hidden="1"/>
    </xf>
    <xf numFmtId="177" fontId="23" fillId="0" borderId="178" xfId="0" applyNumberFormat="1" applyFont="1" applyBorder="1" applyAlignment="1" applyProtection="1">
      <alignment horizontal="right" vertical="center" wrapText="1"/>
      <protection hidden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20" fontId="15" fillId="0" borderId="183" xfId="0" applyNumberFormat="1" applyFont="1" applyBorder="1" applyAlignment="1" applyProtection="1">
      <alignment horizontal="center" vertical="center" textRotation="255" shrinkToFit="1"/>
      <protection locked="0"/>
    </xf>
    <xf numFmtId="20" fontId="15" fillId="0" borderId="37" xfId="0" applyNumberFormat="1" applyFont="1" applyBorder="1" applyAlignment="1" applyProtection="1">
      <alignment horizontal="center" vertical="center" textRotation="255" shrinkToFit="1"/>
      <protection locked="0"/>
    </xf>
    <xf numFmtId="0" fontId="65" fillId="0" borderId="23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179" xfId="0" applyFont="1" applyBorder="1" applyAlignment="1">
      <alignment horizontal="center" vertical="center" wrapText="1"/>
    </xf>
    <xf numFmtId="0" fontId="65" fillId="0" borderId="176" xfId="0" applyFont="1" applyBorder="1" applyAlignment="1">
      <alignment horizontal="center" vertical="center" wrapText="1"/>
    </xf>
    <xf numFmtId="177" fontId="23" fillId="0" borderId="87" xfId="0" applyNumberFormat="1" applyFont="1" applyBorder="1" applyAlignment="1" applyProtection="1">
      <alignment horizontal="right" vertical="center" wrapText="1"/>
      <protection hidden="1"/>
    </xf>
    <xf numFmtId="177" fontId="23" fillId="0" borderId="0" xfId="0" applyNumberFormat="1" applyFont="1" applyAlignment="1" applyProtection="1">
      <alignment horizontal="right" vertical="center" wrapText="1"/>
      <protection hidden="1"/>
    </xf>
    <xf numFmtId="177" fontId="23" fillId="0" borderId="6" xfId="0" applyNumberFormat="1" applyFont="1" applyBorder="1" applyAlignment="1" applyProtection="1">
      <alignment horizontal="right" vertical="center" wrapText="1"/>
      <protection hidden="1"/>
    </xf>
    <xf numFmtId="0" fontId="20" fillId="0" borderId="70" xfId="0" applyFont="1" applyBorder="1" applyAlignment="1">
      <alignment horizontal="center" vertical="center" wrapText="1"/>
    </xf>
    <xf numFmtId="0" fontId="16" fillId="0" borderId="87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83" xfId="0" applyFont="1" applyBorder="1" applyAlignment="1" applyProtection="1">
      <alignment horizontal="left" vertical="center" shrinkToFit="1"/>
      <protection locked="0"/>
    </xf>
    <xf numFmtId="20" fontId="16" fillId="0" borderId="4" xfId="0" applyNumberFormat="1" applyFont="1" applyBorder="1" applyAlignment="1" applyProtection="1">
      <alignment horizontal="center" vertical="center" justifyLastLine="1"/>
      <protection locked="0"/>
    </xf>
    <xf numFmtId="20" fontId="16" fillId="0" borderId="83" xfId="0" applyNumberFormat="1" applyFont="1" applyBorder="1" applyAlignment="1" applyProtection="1">
      <alignment horizontal="center" vertical="center" justifyLastLine="1"/>
      <protection locked="0"/>
    </xf>
    <xf numFmtId="0" fontId="16" fillId="0" borderId="80" xfId="0" applyFont="1" applyBorder="1" applyAlignment="1" applyProtection="1">
      <alignment horizontal="left" vertical="center" shrinkToFit="1"/>
      <protection locked="0"/>
    </xf>
    <xf numFmtId="0" fontId="16" fillId="0" borderId="81" xfId="0" applyFont="1" applyBorder="1" applyAlignment="1" applyProtection="1">
      <alignment horizontal="left" vertical="center" shrinkToFit="1"/>
      <protection locked="0"/>
    </xf>
    <xf numFmtId="0" fontId="16" fillId="0" borderId="77" xfId="0" applyFont="1" applyBorder="1" applyAlignment="1" applyProtection="1">
      <alignment horizontal="left" vertical="center" shrinkToFit="1"/>
      <protection locked="0"/>
    </xf>
    <xf numFmtId="0" fontId="19" fillId="0" borderId="189" xfId="0" applyFont="1" applyBorder="1" applyAlignment="1">
      <alignment horizontal="center" vertical="center" justifyLastLine="1"/>
    </xf>
    <xf numFmtId="0" fontId="19" fillId="0" borderId="149" xfId="0" applyFont="1" applyBorder="1" applyAlignment="1">
      <alignment horizontal="center" vertical="center" justifyLastLine="1"/>
    </xf>
    <xf numFmtId="0" fontId="19" fillId="0" borderId="188" xfId="0" applyFont="1" applyBorder="1" applyAlignment="1">
      <alignment horizontal="center" vertical="center" justifyLastLine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20" fontId="19" fillId="0" borderId="87" xfId="0" applyNumberFormat="1" applyFont="1" applyBorder="1" applyAlignment="1" applyProtection="1">
      <alignment horizontal="left" vertical="center" justifyLastLine="1"/>
      <protection locked="0"/>
    </xf>
    <xf numFmtId="20" fontId="19" fillId="0" borderId="0" xfId="0" applyNumberFormat="1" applyFont="1" applyAlignment="1" applyProtection="1">
      <alignment horizontal="left" vertical="center" justifyLastLine="1"/>
      <protection locked="0"/>
    </xf>
    <xf numFmtId="20" fontId="19" fillId="0" borderId="83" xfId="0" applyNumberFormat="1" applyFont="1" applyBorder="1" applyAlignment="1" applyProtection="1">
      <alignment horizontal="left" vertical="center" justifyLastLine="1"/>
      <protection locked="0"/>
    </xf>
    <xf numFmtId="20" fontId="19" fillId="0" borderId="103" xfId="0" applyNumberFormat="1" applyFont="1" applyBorder="1" applyAlignment="1" applyProtection="1">
      <alignment horizontal="left" vertical="center" justifyLastLine="1"/>
      <protection locked="0"/>
    </xf>
    <xf numFmtId="20" fontId="19" fillId="0" borderId="15" xfId="0" applyNumberFormat="1" applyFont="1" applyBorder="1" applyAlignment="1" applyProtection="1">
      <alignment horizontal="left" vertical="center" justifyLastLine="1"/>
      <protection locked="0"/>
    </xf>
    <xf numFmtId="20" fontId="19" fillId="0" borderId="102" xfId="0" applyNumberFormat="1" applyFont="1" applyBorder="1" applyAlignment="1" applyProtection="1">
      <alignment horizontal="left" vertical="center" justifyLastLine="1"/>
      <protection locked="0"/>
    </xf>
    <xf numFmtId="20" fontId="16" fillId="0" borderId="4" xfId="0" applyNumberFormat="1" applyFont="1" applyBorder="1" applyAlignment="1" applyProtection="1">
      <alignment vertical="center" shrinkToFit="1"/>
      <protection locked="0"/>
    </xf>
    <xf numFmtId="20" fontId="16" fillId="0" borderId="83" xfId="0" applyNumberFormat="1" applyFont="1" applyBorder="1" applyAlignment="1" applyProtection="1">
      <alignment vertical="center" shrinkToFit="1"/>
      <protection locked="0"/>
    </xf>
    <xf numFmtId="20" fontId="19" fillId="0" borderId="80" xfId="0" applyNumberFormat="1" applyFont="1" applyBorder="1" applyAlignment="1" applyProtection="1">
      <alignment horizontal="left" vertical="center" shrinkToFit="1"/>
      <protection locked="0"/>
    </xf>
    <xf numFmtId="20" fontId="19" fillId="0" borderId="81" xfId="0" applyNumberFormat="1" applyFont="1" applyBorder="1" applyAlignment="1" applyProtection="1">
      <alignment horizontal="left" vertical="center" shrinkToFit="1"/>
      <protection locked="0"/>
    </xf>
    <xf numFmtId="20" fontId="19" fillId="0" borderId="77" xfId="0" applyNumberFormat="1" applyFont="1" applyBorder="1" applyAlignment="1" applyProtection="1">
      <alignment horizontal="left" vertical="center" shrinkToFit="1"/>
      <protection locked="0"/>
    </xf>
    <xf numFmtId="20" fontId="19" fillId="0" borderId="103" xfId="0" applyNumberFormat="1" applyFont="1" applyBorder="1" applyAlignment="1" applyProtection="1">
      <alignment horizontal="left" vertical="center" shrinkToFit="1"/>
      <protection locked="0"/>
    </xf>
    <xf numFmtId="20" fontId="19" fillId="0" borderId="15" xfId="0" applyNumberFormat="1" applyFont="1" applyBorder="1" applyAlignment="1" applyProtection="1">
      <alignment horizontal="left" vertical="center" shrinkToFit="1"/>
      <protection locked="0"/>
    </xf>
    <xf numFmtId="20" fontId="19" fillId="0" borderId="102" xfId="0" applyNumberFormat="1" applyFont="1" applyBorder="1" applyAlignment="1" applyProtection="1">
      <alignment horizontal="left" vertical="center" shrinkToFit="1"/>
      <protection locked="0"/>
    </xf>
    <xf numFmtId="0" fontId="12" fillId="0" borderId="22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 wrapText="1"/>
    </xf>
    <xf numFmtId="0" fontId="22" fillId="0" borderId="16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/>
    </xf>
    <xf numFmtId="0" fontId="11" fillId="0" borderId="7" xfId="0" applyFont="1" applyBorder="1" applyProtection="1">
      <alignment vertical="center"/>
      <protection locked="0"/>
    </xf>
    <xf numFmtId="0" fontId="11" fillId="0" borderId="90" xfId="0" applyFont="1" applyBorder="1" applyProtection="1">
      <alignment vertical="center"/>
      <protection locked="0"/>
    </xf>
    <xf numFmtId="20" fontId="19" fillId="0" borderId="100" xfId="0" applyNumberFormat="1" applyFont="1" applyBorder="1" applyAlignment="1" applyProtection="1">
      <alignment horizontal="left" vertical="center" shrinkToFit="1"/>
      <protection locked="0"/>
    </xf>
    <xf numFmtId="20" fontId="19" fillId="0" borderId="101" xfId="0" applyNumberFormat="1" applyFont="1" applyBorder="1" applyAlignment="1" applyProtection="1">
      <alignment horizontal="left" vertical="center" shrinkToFit="1"/>
      <protection locked="0"/>
    </xf>
    <xf numFmtId="20" fontId="19" fillId="0" borderId="96" xfId="0" applyNumberFormat="1" applyFont="1" applyBorder="1" applyAlignment="1" applyProtection="1">
      <alignment horizontal="left" vertical="center" shrinkToFit="1"/>
      <protection locked="0"/>
    </xf>
    <xf numFmtId="20" fontId="16" fillId="0" borderId="87" xfId="0" applyNumberFormat="1" applyFont="1" applyBorder="1" applyAlignment="1" applyProtection="1">
      <alignment horizontal="left" vertical="center" shrinkToFit="1"/>
      <protection locked="0"/>
    </xf>
    <xf numFmtId="20" fontId="16" fillId="0" borderId="0" xfId="0" applyNumberFormat="1" applyFont="1" applyAlignment="1" applyProtection="1">
      <alignment horizontal="left" vertical="center" shrinkToFit="1"/>
      <protection locked="0"/>
    </xf>
    <xf numFmtId="20" fontId="16" fillId="0" borderId="83" xfId="0" applyNumberFormat="1" applyFont="1" applyBorder="1" applyAlignment="1" applyProtection="1">
      <alignment horizontal="left" vertical="center" shrinkToFit="1"/>
      <protection locked="0"/>
    </xf>
    <xf numFmtId="20" fontId="16" fillId="0" borderId="93" xfId="0" applyNumberFormat="1" applyFont="1" applyBorder="1" applyAlignment="1" applyProtection="1">
      <alignment horizontal="left" vertical="center" shrinkToFit="1"/>
      <protection locked="0"/>
    </xf>
    <xf numFmtId="20" fontId="16" fillId="0" borderId="20" xfId="0" applyNumberFormat="1" applyFont="1" applyBorder="1" applyAlignment="1" applyProtection="1">
      <alignment horizontal="left" vertical="center" shrinkToFit="1"/>
      <protection locked="0"/>
    </xf>
    <xf numFmtId="20" fontId="16" fillId="0" borderId="91" xfId="0" applyNumberFormat="1" applyFont="1" applyBorder="1" applyAlignment="1" applyProtection="1">
      <alignment horizontal="left" vertical="center" shrinkToFit="1"/>
      <protection locked="0"/>
    </xf>
    <xf numFmtId="20" fontId="19" fillId="0" borderId="93" xfId="0" applyNumberFormat="1" applyFont="1" applyBorder="1" applyAlignment="1" applyProtection="1">
      <alignment horizontal="left" vertical="center" shrinkToFit="1"/>
      <protection locked="0"/>
    </xf>
    <xf numFmtId="20" fontId="19" fillId="0" borderId="20" xfId="0" applyNumberFormat="1" applyFont="1" applyBorder="1" applyAlignment="1" applyProtection="1">
      <alignment horizontal="left" vertical="center" shrinkToFit="1"/>
      <protection locked="0"/>
    </xf>
    <xf numFmtId="20" fontId="19" fillId="0" borderId="91" xfId="0" applyNumberFormat="1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65" fillId="0" borderId="91" xfId="0" applyFont="1" applyBorder="1" applyAlignment="1">
      <alignment horizontal="center" vertical="center" wrapText="1"/>
    </xf>
    <xf numFmtId="0" fontId="65" fillId="0" borderId="53" xfId="0" applyFont="1" applyBorder="1" applyAlignment="1">
      <alignment horizontal="center" vertical="center" wrapText="1"/>
    </xf>
    <xf numFmtId="0" fontId="20" fillId="0" borderId="23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20" fontId="19" fillId="0" borderId="87" xfId="0" applyNumberFormat="1" applyFont="1" applyBorder="1" applyAlignment="1" applyProtection="1">
      <alignment horizontal="center" vertical="center" justifyLastLine="1"/>
      <protection locked="0"/>
    </xf>
    <xf numFmtId="20" fontId="19" fillId="0" borderId="0" xfId="0" applyNumberFormat="1" applyFont="1" applyAlignment="1" applyProtection="1">
      <alignment horizontal="center" vertical="center" justifyLastLine="1"/>
      <protection locked="0"/>
    </xf>
    <xf numFmtId="20" fontId="19" fillId="0" borderId="83" xfId="0" applyNumberFormat="1" applyFont="1" applyBorder="1" applyAlignment="1" applyProtection="1">
      <alignment horizontal="center" vertical="center" justifyLastLine="1"/>
      <protection locked="0"/>
    </xf>
    <xf numFmtId="20" fontId="11" fillId="0" borderId="230" xfId="0" applyNumberFormat="1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135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0" fontId="19" fillId="0" borderId="100" xfId="0" applyNumberFormat="1" applyFont="1" applyBorder="1" applyAlignment="1" applyProtection="1">
      <alignment horizontal="left" vertical="center" justifyLastLine="1"/>
      <protection locked="0"/>
    </xf>
    <xf numFmtId="20" fontId="19" fillId="0" borderId="101" xfId="0" applyNumberFormat="1" applyFont="1" applyBorder="1" applyAlignment="1" applyProtection="1">
      <alignment horizontal="left" vertical="center" justifyLastLine="1"/>
      <protection locked="0"/>
    </xf>
    <xf numFmtId="20" fontId="19" fillId="0" borderId="96" xfId="0" applyNumberFormat="1" applyFont="1" applyBorder="1" applyAlignment="1" applyProtection="1">
      <alignment horizontal="left" vertical="center" justifyLastLine="1"/>
      <protection locked="0"/>
    </xf>
    <xf numFmtId="0" fontId="16" fillId="0" borderId="89" xfId="0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90" xfId="0" applyFont="1" applyBorder="1" applyAlignment="1" applyProtection="1">
      <alignment horizontal="left" vertical="center" shrinkToFit="1"/>
      <protection locked="0"/>
    </xf>
    <xf numFmtId="20" fontId="19" fillId="0" borderId="93" xfId="0" applyNumberFormat="1" applyFont="1" applyBorder="1" applyAlignment="1" applyProtection="1">
      <alignment horizontal="left" vertical="center" justifyLastLine="1"/>
      <protection locked="0"/>
    </xf>
    <xf numFmtId="20" fontId="19" fillId="0" borderId="20" xfId="0" applyNumberFormat="1" applyFont="1" applyBorder="1" applyAlignment="1" applyProtection="1">
      <alignment horizontal="left" vertical="center" justifyLastLine="1"/>
      <protection locked="0"/>
    </xf>
    <xf numFmtId="20" fontId="19" fillId="0" borderId="91" xfId="0" applyNumberFormat="1" applyFont="1" applyBorder="1" applyAlignment="1" applyProtection="1">
      <alignment horizontal="left" vertical="center" justifyLastLine="1"/>
      <protection locked="0"/>
    </xf>
    <xf numFmtId="0" fontId="12" fillId="0" borderId="2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73" xfId="0" applyFont="1" applyBorder="1" applyAlignment="1" applyProtection="1">
      <alignment horizontal="left" vertical="top" wrapText="1"/>
      <protection locked="0"/>
    </xf>
    <xf numFmtId="0" fontId="19" fillId="0" borderId="75" xfId="0" applyFont="1" applyBorder="1" applyAlignment="1">
      <alignment horizontal="center" vertical="center" justifyLastLine="1"/>
    </xf>
    <xf numFmtId="0" fontId="19" fillId="0" borderId="36" xfId="0" applyFont="1" applyBorder="1" applyAlignment="1">
      <alignment horizontal="center" vertical="center" justifyLastLine="1"/>
    </xf>
    <xf numFmtId="0" fontId="19" fillId="0" borderId="40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179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177" fontId="23" fillId="0" borderId="93" xfId="0" applyNumberFormat="1" applyFont="1" applyBorder="1" applyAlignment="1" applyProtection="1">
      <alignment horizontal="right" vertical="center"/>
      <protection hidden="1"/>
    </xf>
    <xf numFmtId="177" fontId="23" fillId="0" borderId="20" xfId="0" applyNumberFormat="1" applyFont="1" applyBorder="1" applyAlignment="1" applyProtection="1">
      <alignment horizontal="right" vertical="center"/>
      <protection hidden="1"/>
    </xf>
    <xf numFmtId="177" fontId="23" fillId="0" borderId="26" xfId="0" applyNumberFormat="1" applyFont="1" applyBorder="1" applyAlignment="1" applyProtection="1">
      <alignment horizontal="right" vertical="center"/>
      <protection hidden="1"/>
    </xf>
    <xf numFmtId="177" fontId="23" fillId="0" borderId="51" xfId="0" applyNumberFormat="1" applyFont="1" applyBorder="1" applyAlignment="1" applyProtection="1">
      <alignment horizontal="right" vertical="center"/>
      <protection hidden="1"/>
    </xf>
    <xf numFmtId="177" fontId="23" fillId="0" borderId="176" xfId="0" applyNumberFormat="1" applyFont="1" applyBorder="1" applyAlignment="1" applyProtection="1">
      <alignment horizontal="right" vertical="center"/>
      <protection hidden="1"/>
    </xf>
    <xf numFmtId="177" fontId="23" fillId="0" borderId="178" xfId="0" applyNumberFormat="1" applyFont="1" applyBorder="1" applyAlignment="1" applyProtection="1">
      <alignment horizontal="right" vertical="center"/>
      <protection hidden="1"/>
    </xf>
    <xf numFmtId="0" fontId="19" fillId="0" borderId="18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177" fontId="47" fillId="0" borderId="100" xfId="0" applyNumberFormat="1" applyFont="1" applyBorder="1" applyAlignment="1" applyProtection="1">
      <alignment horizontal="center" vertical="center" shrinkToFit="1"/>
      <protection hidden="1"/>
    </xf>
    <xf numFmtId="177" fontId="47" fillId="0" borderId="101" xfId="0" applyNumberFormat="1" applyFont="1" applyBorder="1" applyAlignment="1" applyProtection="1">
      <alignment horizontal="center" vertical="center" shrinkToFit="1"/>
      <protection hidden="1"/>
    </xf>
    <xf numFmtId="177" fontId="47" fillId="0" borderId="162" xfId="0" applyNumberFormat="1" applyFont="1" applyBorder="1" applyAlignment="1" applyProtection="1">
      <alignment horizontal="center" vertical="center" shrinkToFit="1"/>
      <protection hidden="1"/>
    </xf>
    <xf numFmtId="0" fontId="66" fillId="0" borderId="23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179" xfId="0" applyFont="1" applyBorder="1" applyAlignment="1">
      <alignment horizontal="center" vertical="center" wrapText="1"/>
    </xf>
    <xf numFmtId="0" fontId="66" fillId="0" borderId="17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3" fillId="0" borderId="259" xfId="0" applyFont="1" applyBorder="1" applyAlignment="1">
      <alignment horizontal="center" vertical="center"/>
    </xf>
    <xf numFmtId="0" fontId="73" fillId="0" borderId="57" xfId="0" applyFont="1" applyBorder="1" applyAlignment="1">
      <alignment horizontal="center" vertical="center"/>
    </xf>
    <xf numFmtId="0" fontId="73" fillId="0" borderId="231" xfId="0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/>
    </xf>
    <xf numFmtId="187" fontId="126" fillId="0" borderId="15" xfId="0" applyNumberFormat="1" applyFont="1" applyBorder="1" applyAlignment="1" applyProtection="1">
      <alignment horizontal="center" vertical="center" shrinkToFit="1"/>
      <protection hidden="1"/>
    </xf>
    <xf numFmtId="177" fontId="23" fillId="0" borderId="117" xfId="0" applyNumberFormat="1" applyFont="1" applyBorder="1" applyAlignment="1" applyProtection="1">
      <alignment horizontal="right" vertical="center"/>
      <protection hidden="1"/>
    </xf>
    <xf numFmtId="177" fontId="23" fillId="0" borderId="112" xfId="0" applyNumberFormat="1" applyFont="1" applyBorder="1" applyAlignment="1" applyProtection="1">
      <alignment horizontal="right" vertical="center"/>
      <protection hidden="1"/>
    </xf>
    <xf numFmtId="177" fontId="23" fillId="0" borderId="163" xfId="0" applyNumberFormat="1" applyFont="1" applyBorder="1" applyAlignment="1" applyProtection="1">
      <alignment horizontal="right" vertical="center"/>
      <protection hidden="1"/>
    </xf>
    <xf numFmtId="0" fontId="12" fillId="0" borderId="146" xfId="0" applyFont="1" applyBorder="1" applyAlignment="1">
      <alignment horizontal="center" vertical="top" wrapText="1"/>
    </xf>
    <xf numFmtId="0" fontId="12" fillId="0" borderId="14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65" fillId="0" borderId="83" xfId="0" applyFont="1" applyBorder="1" applyAlignment="1">
      <alignment horizontal="center" vertical="center" wrapText="1"/>
    </xf>
    <xf numFmtId="177" fontId="67" fillId="0" borderId="87" xfId="0" applyNumberFormat="1" applyFont="1" applyBorder="1" applyAlignment="1" applyProtection="1">
      <alignment horizontal="right" vertical="center" wrapText="1"/>
      <protection hidden="1"/>
    </xf>
    <xf numFmtId="177" fontId="67" fillId="0" borderId="0" xfId="0" applyNumberFormat="1" applyFont="1" applyAlignment="1" applyProtection="1">
      <alignment horizontal="right" vertical="center" wrapText="1"/>
      <protection hidden="1"/>
    </xf>
    <xf numFmtId="177" fontId="67" fillId="0" borderId="6" xfId="0" applyNumberFormat="1" applyFont="1" applyBorder="1" applyAlignment="1" applyProtection="1">
      <alignment horizontal="right" vertical="center" wrapText="1"/>
      <protection hidden="1"/>
    </xf>
    <xf numFmtId="177" fontId="67" fillId="0" borderId="51" xfId="0" applyNumberFormat="1" applyFont="1" applyBorder="1" applyAlignment="1" applyProtection="1">
      <alignment horizontal="right" vertical="center" wrapText="1"/>
      <protection hidden="1"/>
    </xf>
    <xf numFmtId="177" fontId="67" fillId="0" borderId="176" xfId="0" applyNumberFormat="1" applyFont="1" applyBorder="1" applyAlignment="1" applyProtection="1">
      <alignment horizontal="right" vertical="center" wrapText="1"/>
      <protection hidden="1"/>
    </xf>
    <xf numFmtId="177" fontId="67" fillId="0" borderId="178" xfId="0" applyNumberFormat="1" applyFont="1" applyBorder="1" applyAlignment="1" applyProtection="1">
      <alignment horizontal="right" vertical="center" wrapText="1"/>
      <protection hidden="1"/>
    </xf>
    <xf numFmtId="20" fontId="16" fillId="0" borderId="93" xfId="0" applyNumberFormat="1" applyFont="1" applyBorder="1" applyAlignment="1" applyProtection="1">
      <alignment horizontal="left" vertical="center" justifyLastLine="1"/>
      <protection locked="0"/>
    </xf>
    <xf numFmtId="20" fontId="16" fillId="0" borderId="20" xfId="0" applyNumberFormat="1" applyFont="1" applyBorder="1" applyAlignment="1" applyProtection="1">
      <alignment horizontal="left" vertical="center" justifyLastLine="1"/>
      <protection locked="0"/>
    </xf>
    <xf numFmtId="20" fontId="16" fillId="0" borderId="91" xfId="0" applyNumberFormat="1" applyFont="1" applyBorder="1" applyAlignment="1" applyProtection="1">
      <alignment horizontal="left" vertical="center" justifyLastLine="1"/>
      <protection locked="0"/>
    </xf>
    <xf numFmtId="0" fontId="19" fillId="0" borderId="67" xfId="0" applyFont="1" applyBorder="1" applyAlignment="1">
      <alignment horizontal="center" vertical="center" justifyLastLine="1"/>
    </xf>
    <xf numFmtId="0" fontId="32" fillId="0" borderId="0" xfId="0" applyFont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20" fontId="19" fillId="0" borderId="93" xfId="0" applyNumberFormat="1" applyFont="1" applyBorder="1" applyAlignment="1" applyProtection="1">
      <alignment horizontal="center" vertical="center" justifyLastLine="1"/>
      <protection locked="0"/>
    </xf>
    <xf numFmtId="20" fontId="19" fillId="0" borderId="20" xfId="0" applyNumberFormat="1" applyFont="1" applyBorder="1" applyAlignment="1" applyProtection="1">
      <alignment horizontal="center" vertical="center" justifyLastLine="1"/>
      <protection locked="0"/>
    </xf>
    <xf numFmtId="20" fontId="19" fillId="0" borderId="91" xfId="0" applyNumberFormat="1" applyFont="1" applyBorder="1" applyAlignment="1" applyProtection="1">
      <alignment horizontal="center" vertical="center" justifyLastLine="1"/>
      <protection locked="0"/>
    </xf>
    <xf numFmtId="177" fontId="12" fillId="0" borderId="0" xfId="0" applyNumberFormat="1" applyFont="1" applyAlignment="1" applyProtection="1">
      <alignment horizontal="center" vertical="center"/>
      <protection hidden="1"/>
    </xf>
    <xf numFmtId="177" fontId="20" fillId="0" borderId="30" xfId="0" applyNumberFormat="1" applyFont="1" applyBorder="1" applyAlignment="1" applyProtection="1">
      <alignment horizontal="center" vertical="center" wrapText="1"/>
      <protection hidden="1"/>
    </xf>
    <xf numFmtId="177" fontId="20" fillId="0" borderId="28" xfId="0" applyNumberFormat="1" applyFont="1" applyBorder="1" applyAlignment="1" applyProtection="1">
      <alignment horizontal="center" vertical="center" wrapText="1"/>
      <protection hidden="1"/>
    </xf>
    <xf numFmtId="177" fontId="20" fillId="0" borderId="29" xfId="0" applyNumberFormat="1" applyFont="1" applyBorder="1" applyAlignment="1" applyProtection="1">
      <alignment horizontal="center" vertical="center" wrapText="1"/>
      <protection hidden="1"/>
    </xf>
    <xf numFmtId="177" fontId="23" fillId="0" borderId="72" xfId="0" applyNumberFormat="1" applyFont="1" applyBorder="1" applyAlignment="1" applyProtection="1">
      <alignment horizontal="center" vertical="center"/>
      <protection hidden="1"/>
    </xf>
    <xf numFmtId="177" fontId="23" fillId="0" borderId="2" xfId="0" applyNumberFormat="1" applyFont="1" applyBorder="1" applyAlignment="1" applyProtection="1">
      <alignment horizontal="center" vertical="center"/>
      <protection hidden="1"/>
    </xf>
    <xf numFmtId="177" fontId="23" fillId="0" borderId="3" xfId="0" applyNumberFormat="1" applyFont="1" applyBorder="1" applyAlignment="1" applyProtection="1">
      <alignment horizontal="center" vertical="center"/>
      <protection hidden="1"/>
    </xf>
    <xf numFmtId="177" fontId="23" fillId="0" borderId="74" xfId="0" applyNumberFormat="1" applyFont="1" applyBorder="1" applyAlignment="1" applyProtection="1">
      <alignment horizontal="center" vertical="center"/>
      <protection hidden="1"/>
    </xf>
    <xf numFmtId="177" fontId="23" fillId="0" borderId="15" xfId="0" applyNumberFormat="1" applyFont="1" applyBorder="1" applyAlignment="1" applyProtection="1">
      <alignment horizontal="center" vertical="center"/>
      <protection hidden="1"/>
    </xf>
    <xf numFmtId="177" fontId="23" fillId="0" borderId="73" xfId="0" applyNumberFormat="1" applyFont="1" applyBorder="1" applyAlignment="1" applyProtection="1">
      <alignment horizontal="center" vertical="center"/>
      <protection hidden="1"/>
    </xf>
    <xf numFmtId="177" fontId="74" fillId="0" borderId="100" xfId="0" applyNumberFormat="1" applyFont="1" applyBorder="1" applyAlignment="1" applyProtection="1">
      <alignment horizontal="center" vertical="center" shrinkToFit="1"/>
      <protection hidden="1"/>
    </xf>
    <xf numFmtId="177" fontId="74" fillId="0" borderId="101" xfId="0" applyNumberFormat="1" applyFont="1" applyBorder="1" applyAlignment="1" applyProtection="1">
      <alignment horizontal="center" vertical="center" shrinkToFit="1"/>
      <protection hidden="1"/>
    </xf>
    <xf numFmtId="177" fontId="74" fillId="0" borderId="162" xfId="0" applyNumberFormat="1" applyFont="1" applyBorder="1" applyAlignment="1" applyProtection="1">
      <alignment horizontal="center" vertical="center" shrinkToFit="1"/>
      <protection hidden="1"/>
    </xf>
    <xf numFmtId="0" fontId="68" fillId="0" borderId="111" xfId="0" applyFont="1" applyBorder="1" applyAlignment="1">
      <alignment horizontal="center" vertical="center" wrapText="1"/>
    </xf>
    <xf numFmtId="0" fontId="68" fillId="0" borderId="112" xfId="0" applyFont="1" applyBorder="1" applyAlignment="1">
      <alignment horizontal="center" vertical="center"/>
    </xf>
    <xf numFmtId="0" fontId="68" fillId="0" borderId="179" xfId="0" applyFont="1" applyBorder="1" applyAlignment="1">
      <alignment horizontal="center" vertical="center"/>
    </xf>
    <xf numFmtId="0" fontId="68" fillId="0" borderId="176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0" fontId="12" fillId="0" borderId="179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6" fillId="0" borderId="185" xfId="0" applyFont="1" applyBorder="1" applyAlignment="1" applyProtection="1">
      <alignment horizontal="center" vertical="center"/>
      <protection hidden="1"/>
    </xf>
    <xf numFmtId="0" fontId="66" fillId="0" borderId="68" xfId="0" applyFont="1" applyBorder="1" applyAlignment="1" applyProtection="1">
      <alignment horizontal="center" vertical="center"/>
      <protection hidden="1"/>
    </xf>
    <xf numFmtId="0" fontId="65" fillId="0" borderId="186" xfId="0" applyFont="1" applyBorder="1" applyAlignment="1" applyProtection="1">
      <alignment horizontal="center" vertical="center"/>
      <protection hidden="1"/>
    </xf>
    <xf numFmtId="0" fontId="65" fillId="0" borderId="71" xfId="0" applyFont="1" applyBorder="1" applyAlignment="1" applyProtection="1">
      <alignment horizontal="center" vertical="center"/>
      <protection hidden="1"/>
    </xf>
    <xf numFmtId="177" fontId="92" fillId="0" borderId="100" xfId="0" applyNumberFormat="1" applyFont="1" applyBorder="1" applyAlignment="1">
      <alignment horizontal="center" vertical="center" shrinkToFit="1"/>
    </xf>
    <xf numFmtId="177" fontId="92" fillId="0" borderId="101" xfId="0" applyNumberFormat="1" applyFont="1" applyBorder="1" applyAlignment="1">
      <alignment horizontal="center" vertical="center" shrinkToFit="1"/>
    </xf>
    <xf numFmtId="177" fontId="92" fillId="0" borderId="162" xfId="0" applyNumberFormat="1" applyFont="1" applyBorder="1" applyAlignment="1">
      <alignment horizontal="center" vertical="center" shrinkToFit="1"/>
    </xf>
    <xf numFmtId="20" fontId="26" fillId="0" borderId="230" xfId="0" applyNumberFormat="1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 applyProtection="1">
      <alignment horizontal="center" vertical="center"/>
      <protection locked="0"/>
    </xf>
    <xf numFmtId="178" fontId="14" fillId="0" borderId="228" xfId="0" applyNumberFormat="1" applyFont="1" applyBorder="1" applyAlignment="1" applyProtection="1">
      <alignment horizontal="left" vertical="center" wrapText="1"/>
      <protection locked="0"/>
    </xf>
    <xf numFmtId="178" fontId="14" fillId="0" borderId="114" xfId="0" applyNumberFormat="1" applyFont="1" applyBorder="1" applyAlignment="1" applyProtection="1">
      <alignment horizontal="left" vertical="center" wrapText="1"/>
      <protection locked="0"/>
    </xf>
    <xf numFmtId="178" fontId="14" fillId="0" borderId="154" xfId="0" applyNumberFormat="1" applyFont="1" applyBorder="1" applyAlignment="1" applyProtection="1">
      <alignment horizontal="left" vertical="center" wrapText="1"/>
      <protection locked="0"/>
    </xf>
    <xf numFmtId="20" fontId="16" fillId="0" borderId="100" xfId="0" applyNumberFormat="1" applyFont="1" applyBorder="1" applyAlignment="1" applyProtection="1">
      <alignment horizontal="left" vertical="center" justifyLastLine="1"/>
      <protection locked="0"/>
    </xf>
    <xf numFmtId="20" fontId="16" fillId="0" borderId="101" xfId="0" applyNumberFormat="1" applyFont="1" applyBorder="1" applyAlignment="1" applyProtection="1">
      <alignment horizontal="left" vertical="center" justifyLastLine="1"/>
      <protection locked="0"/>
    </xf>
    <xf numFmtId="20" fontId="16" fillId="0" borderId="96" xfId="0" applyNumberFormat="1" applyFont="1" applyBorder="1" applyAlignment="1" applyProtection="1">
      <alignment horizontal="left" vertical="center" justifyLastLine="1"/>
      <protection locked="0"/>
    </xf>
    <xf numFmtId="20" fontId="16" fillId="0" borderId="87" xfId="0" applyNumberFormat="1" applyFont="1" applyBorder="1" applyAlignment="1" applyProtection="1">
      <alignment horizontal="left" vertical="center" justifyLastLine="1"/>
      <protection locked="0"/>
    </xf>
    <xf numFmtId="20" fontId="16" fillId="0" borderId="0" xfId="0" applyNumberFormat="1" applyFont="1" applyAlignment="1" applyProtection="1">
      <alignment horizontal="left" vertical="center" justifyLastLine="1"/>
      <protection locked="0"/>
    </xf>
    <xf numFmtId="20" fontId="16" fillId="0" borderId="83" xfId="0" applyNumberFormat="1" applyFont="1" applyBorder="1" applyAlignment="1" applyProtection="1">
      <alignment horizontal="left" vertical="center" justifyLastLine="1"/>
      <protection locked="0"/>
    </xf>
    <xf numFmtId="20" fontId="16" fillId="0" borderId="103" xfId="0" applyNumberFormat="1" applyFont="1" applyBorder="1" applyAlignment="1" applyProtection="1">
      <alignment horizontal="left" vertical="center" justifyLastLine="1"/>
      <protection locked="0"/>
    </xf>
    <xf numFmtId="20" fontId="16" fillId="0" borderId="15" xfId="0" applyNumberFormat="1" applyFont="1" applyBorder="1" applyAlignment="1" applyProtection="1">
      <alignment horizontal="left" vertical="center" justifyLastLine="1"/>
      <protection locked="0"/>
    </xf>
    <xf numFmtId="20" fontId="16" fillId="0" borderId="102" xfId="0" applyNumberFormat="1" applyFont="1" applyBorder="1" applyAlignment="1" applyProtection="1">
      <alignment horizontal="left" vertical="center" justifyLastLine="1"/>
      <protection locked="0"/>
    </xf>
    <xf numFmtId="177" fontId="24" fillId="0" borderId="69" xfId="0" applyNumberFormat="1" applyFont="1" applyBorder="1" applyAlignment="1" applyProtection="1">
      <alignment horizontal="center" vertical="center" wrapText="1"/>
      <protection hidden="1"/>
    </xf>
    <xf numFmtId="177" fontId="24" fillId="0" borderId="149" xfId="0" applyNumberFormat="1" applyFont="1" applyBorder="1" applyAlignment="1" applyProtection="1">
      <alignment horizontal="center" vertical="center" wrapText="1"/>
      <protection hidden="1"/>
    </xf>
    <xf numFmtId="177" fontId="24" fillId="0" borderId="70" xfId="0" applyNumberFormat="1" applyFont="1" applyBorder="1" applyAlignment="1" applyProtection="1">
      <alignment horizontal="center" vertical="center" wrapText="1"/>
      <protection hidden="1"/>
    </xf>
    <xf numFmtId="0" fontId="65" fillId="0" borderId="31" xfId="0" applyFont="1" applyBorder="1" applyAlignment="1" applyProtection="1">
      <alignment horizontal="center" vertical="center"/>
      <protection hidden="1"/>
    </xf>
    <xf numFmtId="0" fontId="65" fillId="0" borderId="32" xfId="0" applyFont="1" applyBorder="1" applyAlignment="1" applyProtection="1">
      <alignment horizontal="center" vertical="center"/>
      <protection hidden="1"/>
    </xf>
    <xf numFmtId="177" fontId="23" fillId="0" borderId="8" xfId="0" applyNumberFormat="1" applyFont="1" applyBorder="1" applyAlignment="1" applyProtection="1">
      <alignment horizontal="left" vertical="center"/>
      <protection hidden="1"/>
    </xf>
    <xf numFmtId="20" fontId="16" fillId="0" borderId="23" xfId="0" applyNumberFormat="1" applyFont="1" applyBorder="1" applyAlignment="1" applyProtection="1">
      <alignment horizontal="center" vertical="center" justifyLastLine="1"/>
      <protection locked="0"/>
    </xf>
    <xf numFmtId="20" fontId="16" fillId="0" borderId="91" xfId="0" applyNumberFormat="1" applyFont="1" applyBorder="1" applyAlignment="1" applyProtection="1">
      <alignment horizontal="center" vertical="center" justifyLastLine="1"/>
      <protection locked="0"/>
    </xf>
    <xf numFmtId="20" fontId="16" fillId="0" borderId="179" xfId="0" applyNumberFormat="1" applyFont="1" applyBorder="1" applyAlignment="1" applyProtection="1">
      <alignment horizontal="center" vertical="center" justifyLastLine="1"/>
      <protection locked="0"/>
    </xf>
    <xf numFmtId="20" fontId="16" fillId="0" borderId="53" xfId="0" applyNumberFormat="1" applyFont="1" applyBorder="1" applyAlignment="1" applyProtection="1">
      <alignment horizontal="center" vertical="center" justifyLastLine="1"/>
      <protection locked="0"/>
    </xf>
    <xf numFmtId="20" fontId="19" fillId="0" borderId="100" xfId="0" applyNumberFormat="1" applyFont="1" applyBorder="1" applyAlignment="1" applyProtection="1">
      <alignment horizontal="center" vertical="center" justifyLastLine="1"/>
      <protection locked="0"/>
    </xf>
    <xf numFmtId="20" fontId="19" fillId="0" borderId="101" xfId="0" applyNumberFormat="1" applyFont="1" applyBorder="1" applyAlignment="1" applyProtection="1">
      <alignment horizontal="center" vertical="center" justifyLastLine="1"/>
      <protection locked="0"/>
    </xf>
    <xf numFmtId="20" fontId="19" fillId="0" borderId="96" xfId="0" applyNumberFormat="1" applyFont="1" applyBorder="1" applyAlignment="1" applyProtection="1">
      <alignment horizontal="center" vertical="center" justifyLastLine="1"/>
      <protection locked="0"/>
    </xf>
    <xf numFmtId="0" fontId="22" fillId="0" borderId="19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center" vertical="center" wrapText="1"/>
      <protection locked="0"/>
    </xf>
    <xf numFmtId="0" fontId="7" fillId="0" borderId="284" xfId="0" applyFont="1" applyBorder="1" applyAlignment="1" applyProtection="1">
      <alignment horizontal="center" vertical="center"/>
      <protection locked="0"/>
    </xf>
    <xf numFmtId="0" fontId="7" fillId="0" borderId="285" xfId="0" applyFont="1" applyBorder="1" applyAlignment="1" applyProtection="1">
      <alignment horizontal="center" vertical="center"/>
      <protection locked="0"/>
    </xf>
    <xf numFmtId="177" fontId="9" fillId="0" borderId="237" xfId="0" applyNumberFormat="1" applyFont="1" applyBorder="1" applyAlignment="1" applyProtection="1">
      <alignment horizontal="center" vertical="center" wrapText="1"/>
      <protection locked="0"/>
    </xf>
    <xf numFmtId="177" fontId="9" fillId="0" borderId="154" xfId="0" applyNumberFormat="1" applyFont="1" applyBorder="1" applyAlignment="1" applyProtection="1">
      <alignment horizontal="center" vertical="center" wrapText="1"/>
      <protection locked="0"/>
    </xf>
    <xf numFmtId="177" fontId="9" fillId="0" borderId="174" xfId="0" applyNumberFormat="1" applyFont="1" applyBorder="1" applyAlignment="1" applyProtection="1">
      <alignment horizontal="center" vertical="center" wrapText="1"/>
      <protection locked="0"/>
    </xf>
    <xf numFmtId="177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9" fillId="0" borderId="161" xfId="0" applyFont="1" applyBorder="1" applyAlignment="1" applyProtection="1">
      <alignment horizontal="center" vertical="center" wrapText="1"/>
      <protection hidden="1"/>
    </xf>
    <xf numFmtId="0" fontId="85" fillId="0" borderId="44" xfId="0" applyFont="1" applyBorder="1" applyAlignment="1" applyProtection="1">
      <alignment horizontal="left" vertical="center" wrapText="1"/>
      <protection locked="0"/>
    </xf>
    <xf numFmtId="0" fontId="85" fillId="0" borderId="49" xfId="0" applyFont="1" applyBorder="1" applyAlignment="1" applyProtection="1">
      <alignment horizontal="left" vertical="center" wrapText="1"/>
      <protection locked="0"/>
    </xf>
    <xf numFmtId="0" fontId="85" fillId="0" borderId="50" xfId="0" applyFont="1" applyBorder="1" applyAlignment="1" applyProtection="1">
      <alignment horizontal="left" vertical="center" wrapText="1"/>
      <protection locked="0"/>
    </xf>
    <xf numFmtId="0" fontId="85" fillId="0" borderId="241" xfId="0" applyFont="1" applyBorder="1" applyAlignment="1" applyProtection="1">
      <alignment horizontal="left" vertical="center" wrapText="1"/>
      <protection locked="0"/>
    </xf>
    <xf numFmtId="0" fontId="85" fillId="0" borderId="116" xfId="0" applyFont="1" applyBorder="1" applyAlignment="1" applyProtection="1">
      <alignment horizontal="left" vertical="center" wrapText="1"/>
      <protection locked="0"/>
    </xf>
    <xf numFmtId="0" fontId="85" fillId="0" borderId="242" xfId="0" applyFont="1" applyBorder="1" applyAlignment="1" applyProtection="1">
      <alignment horizontal="left" vertical="center" wrapText="1"/>
      <protection locked="0"/>
    </xf>
    <xf numFmtId="0" fontId="7" fillId="0" borderId="238" xfId="0" applyFont="1" applyBorder="1" applyAlignment="1" applyProtection="1">
      <alignment horizontal="center" vertical="center"/>
      <protection locked="0"/>
    </xf>
    <xf numFmtId="0" fontId="7" fillId="0" borderId="239" xfId="0" applyFont="1" applyBorder="1" applyAlignment="1" applyProtection="1">
      <alignment horizontal="center" vertical="center"/>
      <protection locked="0"/>
    </xf>
    <xf numFmtId="0" fontId="7" fillId="0" borderId="24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254" xfId="0" applyFont="1" applyBorder="1" applyAlignment="1" applyProtection="1">
      <alignment horizontal="center" vertical="center"/>
      <protection locked="0"/>
    </xf>
    <xf numFmtId="0" fontId="7" fillId="0" borderId="255" xfId="0" applyFont="1" applyBorder="1" applyAlignment="1" applyProtection="1">
      <alignment horizontal="center" vertical="center"/>
      <protection locked="0"/>
    </xf>
    <xf numFmtId="0" fontId="7" fillId="0" borderId="256" xfId="0" applyFont="1" applyBorder="1" applyAlignment="1" applyProtection="1">
      <alignment horizontal="center" vertical="center"/>
      <protection locked="0"/>
    </xf>
    <xf numFmtId="0" fontId="7" fillId="0" borderId="195" xfId="0" applyFont="1" applyBorder="1" applyAlignment="1" applyProtection="1">
      <alignment horizontal="center" vertical="center"/>
      <protection hidden="1"/>
    </xf>
    <xf numFmtId="0" fontId="7" fillId="0" borderId="196" xfId="0" applyFont="1" applyBorder="1" applyAlignment="1" applyProtection="1">
      <alignment horizontal="center" vertical="center"/>
      <protection hidden="1"/>
    </xf>
    <xf numFmtId="0" fontId="44" fillId="0" borderId="3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2" borderId="187" xfId="0" applyFont="1" applyFill="1" applyBorder="1" applyAlignment="1" applyProtection="1">
      <alignment horizontal="center" vertical="center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32" xfId="0" applyFont="1" applyFill="1" applyBorder="1" applyAlignment="1" applyProtection="1">
      <alignment horizontal="center" vertical="center"/>
      <protection locked="0"/>
    </xf>
    <xf numFmtId="177" fontId="7" fillId="0" borderId="187" xfId="0" applyNumberFormat="1" applyFont="1" applyBorder="1" applyAlignment="1" applyProtection="1">
      <alignment horizontal="center" vertical="center" wrapText="1"/>
      <protection locked="0" hidden="1"/>
    </xf>
    <xf numFmtId="177" fontId="7" fillId="0" borderId="33" xfId="0" applyNumberFormat="1" applyFont="1" applyBorder="1" applyAlignment="1" applyProtection="1">
      <alignment horizontal="center" vertical="center" wrapText="1"/>
      <protection locked="0" hidden="1"/>
    </xf>
    <xf numFmtId="0" fontId="85" fillId="0" borderId="44" xfId="0" applyFont="1" applyBorder="1" applyAlignment="1" applyProtection="1">
      <alignment horizontal="justify" vertical="center" wrapText="1"/>
      <protection locked="0"/>
    </xf>
    <xf numFmtId="0" fontId="85" fillId="0" borderId="49" xfId="0" applyFont="1" applyBorder="1" applyAlignment="1" applyProtection="1">
      <alignment horizontal="justify" vertical="center" wrapText="1"/>
      <protection locked="0"/>
    </xf>
    <xf numFmtId="0" fontId="85" fillId="0" borderId="50" xfId="0" applyFont="1" applyBorder="1" applyAlignment="1" applyProtection="1">
      <alignment horizontal="justify" vertical="center" wrapText="1"/>
      <protection locked="0"/>
    </xf>
    <xf numFmtId="0" fontId="85" fillId="0" borderId="97" xfId="0" applyFont="1" applyBorder="1" applyAlignment="1" applyProtection="1">
      <alignment horizontal="justify" vertical="center" wrapText="1"/>
      <protection locked="0"/>
    </xf>
    <xf numFmtId="0" fontId="85" fillId="0" borderId="98" xfId="0" applyFont="1" applyBorder="1" applyAlignment="1" applyProtection="1">
      <alignment horizontal="justify" vertical="center" wrapText="1"/>
      <protection locked="0"/>
    </xf>
    <xf numFmtId="0" fontId="85" fillId="0" borderId="43" xfId="0" applyFont="1" applyBorder="1" applyAlignment="1" applyProtection="1">
      <alignment horizontal="justify" vertical="center" wrapText="1"/>
      <protection locked="0"/>
    </xf>
    <xf numFmtId="0" fontId="85" fillId="0" borderId="46" xfId="0" applyFont="1" applyBorder="1" applyAlignment="1" applyProtection="1">
      <alignment horizontal="justify" vertical="center" wrapText="1"/>
      <protection locked="0"/>
    </xf>
    <xf numFmtId="0" fontId="7" fillId="0" borderId="69" xfId="0" applyFont="1" applyBorder="1" applyAlignment="1" applyProtection="1">
      <alignment horizontal="center" vertical="center"/>
      <protection hidden="1"/>
    </xf>
    <xf numFmtId="0" fontId="7" fillId="0" borderId="149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top" wrapText="1"/>
    </xf>
    <xf numFmtId="0" fontId="7" fillId="10" borderId="69" xfId="0" applyFont="1" applyFill="1" applyBorder="1" applyAlignment="1" applyProtection="1">
      <alignment horizontal="center" vertical="center"/>
      <protection hidden="1"/>
    </xf>
    <xf numFmtId="0" fontId="7" fillId="10" borderId="194" xfId="0" applyFont="1" applyFill="1" applyBorder="1" applyAlignment="1" applyProtection="1">
      <alignment horizontal="center" vertical="center"/>
      <protection hidden="1"/>
    </xf>
    <xf numFmtId="0" fontId="7" fillId="12" borderId="69" xfId="0" applyFont="1" applyFill="1" applyBorder="1" applyAlignment="1" applyProtection="1">
      <alignment horizontal="center" vertical="center"/>
      <protection hidden="1"/>
    </xf>
    <xf numFmtId="0" fontId="7" fillId="12" borderId="194" xfId="0" applyFont="1" applyFill="1" applyBorder="1" applyAlignment="1" applyProtection="1">
      <alignment horizontal="center" vertical="center"/>
      <protection hidden="1"/>
    </xf>
    <xf numFmtId="0" fontId="7" fillId="11" borderId="68" xfId="0" applyFont="1" applyFill="1" applyBorder="1" applyAlignment="1" applyProtection="1">
      <alignment horizontal="center" vertical="center"/>
      <protection hidden="1"/>
    </xf>
    <xf numFmtId="0" fontId="6" fillId="0" borderId="63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177" fontId="43" fillId="0" borderId="63" xfId="0" applyNumberFormat="1" applyFont="1" applyBorder="1" applyAlignment="1" applyProtection="1">
      <alignment horizontal="center" vertical="center"/>
      <protection hidden="1"/>
    </xf>
    <xf numFmtId="177" fontId="43" fillId="0" borderId="17" xfId="0" applyNumberFormat="1" applyFont="1" applyBorder="1" applyAlignment="1" applyProtection="1">
      <alignment horizontal="center" vertical="center"/>
      <protection hidden="1"/>
    </xf>
    <xf numFmtId="177" fontId="43" fillId="0" borderId="71" xfId="0" applyNumberFormat="1" applyFont="1" applyBorder="1" applyAlignment="1" applyProtection="1">
      <alignment horizontal="center" vertical="center"/>
      <protection hidden="1"/>
    </xf>
    <xf numFmtId="177" fontId="43" fillId="0" borderId="30" xfId="0" applyNumberFormat="1" applyFont="1" applyBorder="1" applyAlignment="1" applyProtection="1">
      <alignment horizontal="center" vertical="center"/>
      <protection hidden="1"/>
    </xf>
    <xf numFmtId="0" fontId="7" fillId="0" borderId="120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177" fontId="43" fillId="0" borderId="120" xfId="0" applyNumberFormat="1" applyFont="1" applyBorder="1" applyAlignment="1" applyProtection="1">
      <alignment horizontal="center" vertical="center"/>
      <protection hidden="1"/>
    </xf>
    <xf numFmtId="177" fontId="43" fillId="0" borderId="175" xfId="0" applyNumberFormat="1" applyFont="1" applyBorder="1" applyAlignment="1" applyProtection="1">
      <alignment horizontal="center" vertical="center"/>
      <protection hidden="1"/>
    </xf>
    <xf numFmtId="177" fontId="7" fillId="0" borderId="187" xfId="0" applyNumberFormat="1" applyFont="1" applyBorder="1" applyAlignment="1" applyProtection="1">
      <alignment horizontal="center" vertical="center" wrapText="1"/>
      <protection hidden="1"/>
    </xf>
    <xf numFmtId="177" fontId="7" fillId="0" borderId="33" xfId="0" applyNumberFormat="1" applyFont="1" applyBorder="1" applyAlignment="1" applyProtection="1">
      <alignment horizontal="center" vertical="center" wrapText="1"/>
      <protection hidden="1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40" fillId="0" borderId="64" xfId="0" applyFont="1" applyBorder="1" applyAlignment="1" applyProtection="1">
      <alignment horizontal="left" vertical="center"/>
      <protection locked="0"/>
    </xf>
    <xf numFmtId="0" fontId="40" fillId="0" borderId="65" xfId="0" applyFont="1" applyBorder="1" applyAlignment="1" applyProtection="1">
      <alignment horizontal="left" vertical="center"/>
      <protection locked="0"/>
    </xf>
    <xf numFmtId="0" fontId="40" fillId="0" borderId="66" xfId="0" applyFont="1" applyBorder="1" applyAlignment="1" applyProtection="1">
      <alignment horizontal="left" vertical="center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41" fillId="0" borderId="21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38" fillId="0" borderId="64" xfId="0" applyFont="1" applyBorder="1" applyAlignment="1" applyProtection="1">
      <alignment horizontal="left" vertical="center" shrinkToFit="1"/>
      <protection locked="0"/>
    </xf>
    <xf numFmtId="0" fontId="38" fillId="0" borderId="65" xfId="0" applyFont="1" applyBorder="1" applyAlignment="1" applyProtection="1">
      <alignment horizontal="left" vertical="center" shrinkToFit="1"/>
      <protection locked="0"/>
    </xf>
    <xf numFmtId="0" fontId="38" fillId="0" borderId="66" xfId="0" applyFont="1" applyBorder="1" applyAlignment="1" applyProtection="1">
      <alignment horizontal="left" vertical="center" shrinkToFit="1"/>
      <protection locked="0"/>
    </xf>
    <xf numFmtId="0" fontId="38" fillId="0" borderId="22" xfId="0" applyFont="1" applyBorder="1" applyAlignment="1" applyProtection="1">
      <alignment horizontal="left" vertical="center" wrapText="1" shrinkToFit="1"/>
      <protection locked="0"/>
    </xf>
    <xf numFmtId="0" fontId="38" fillId="0" borderId="20" xfId="0" applyFont="1" applyBorder="1" applyAlignment="1" applyProtection="1">
      <alignment horizontal="left" vertical="center" wrapText="1" shrinkToFit="1"/>
      <protection locked="0"/>
    </xf>
    <xf numFmtId="0" fontId="38" fillId="0" borderId="21" xfId="0" applyFont="1" applyBorder="1" applyAlignment="1" applyProtection="1">
      <alignment horizontal="left" vertical="center" wrapText="1" shrinkToFit="1"/>
      <protection locked="0"/>
    </xf>
    <xf numFmtId="0" fontId="38" fillId="0" borderId="22" xfId="0" applyFont="1" applyBorder="1" applyAlignment="1" applyProtection="1">
      <alignment horizontal="left" vertical="center" shrinkToFit="1"/>
      <protection locked="0"/>
    </xf>
    <xf numFmtId="0" fontId="38" fillId="0" borderId="20" xfId="0" applyFont="1" applyBorder="1" applyAlignment="1" applyProtection="1">
      <alignment horizontal="left" vertical="center" shrinkToFit="1"/>
      <protection locked="0"/>
    </xf>
    <xf numFmtId="0" fontId="38" fillId="0" borderId="21" xfId="0" applyFont="1" applyBorder="1" applyAlignment="1" applyProtection="1">
      <alignment horizontal="left" vertical="center" shrinkToFit="1"/>
      <protection locked="0"/>
    </xf>
    <xf numFmtId="0" fontId="38" fillId="0" borderId="22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4" xfId="0" applyFont="1" applyBorder="1" applyAlignment="1" applyProtection="1">
      <alignment horizontal="center" vertical="center" shrinkToFit="1"/>
      <protection locked="0"/>
    </xf>
    <xf numFmtId="0" fontId="38" fillId="0" borderId="8" xfId="0" applyFont="1" applyBorder="1" applyAlignment="1" applyProtection="1">
      <alignment horizontal="center" vertical="center" shrinkToFit="1"/>
      <protection locked="0"/>
    </xf>
    <xf numFmtId="0" fontId="38" fillId="0" borderId="25" xfId="0" applyFont="1" applyBorder="1" applyAlignment="1" applyProtection="1">
      <alignment horizontal="center" vertical="center" shrinkToFit="1"/>
      <protection locked="0"/>
    </xf>
    <xf numFmtId="0" fontId="42" fillId="0" borderId="76" xfId="0" applyFont="1" applyBorder="1" applyAlignment="1" applyProtection="1">
      <alignment horizontal="left" vertical="center"/>
      <protection locked="0"/>
    </xf>
    <xf numFmtId="0" fontId="42" fillId="0" borderId="81" xfId="0" applyFont="1" applyBorder="1" applyAlignment="1" applyProtection="1">
      <alignment horizontal="left" vertical="center"/>
      <protection locked="0"/>
    </xf>
    <xf numFmtId="0" fontId="42" fillId="0" borderId="199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8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8" fillId="0" borderId="45" xfId="0" applyFont="1" applyBorder="1" applyAlignment="1" applyProtection="1">
      <alignment horizontal="left" vertical="center" shrinkToFit="1"/>
      <protection locked="0"/>
    </xf>
    <xf numFmtId="0" fontId="38" fillId="0" borderId="49" xfId="0" applyFont="1" applyBorder="1" applyAlignment="1" applyProtection="1">
      <alignment horizontal="left" vertical="center" shrinkToFit="1"/>
      <protection locked="0"/>
    </xf>
    <xf numFmtId="0" fontId="38" fillId="0" borderId="50" xfId="0" applyFont="1" applyBorder="1" applyAlignment="1" applyProtection="1">
      <alignment horizontal="left" vertical="center" shrinkToFit="1"/>
      <protection locked="0"/>
    </xf>
    <xf numFmtId="0" fontId="38" fillId="0" borderId="45" xfId="0" applyFont="1" applyBorder="1" applyAlignment="1" applyProtection="1">
      <alignment horizontal="left" vertical="center" wrapText="1" shrinkToFit="1"/>
      <protection locked="0"/>
    </xf>
    <xf numFmtId="0" fontId="38" fillId="0" borderId="49" xfId="0" applyFont="1" applyBorder="1" applyAlignment="1" applyProtection="1">
      <alignment horizontal="left" vertical="center" wrapText="1" shrinkToFit="1"/>
      <protection locked="0"/>
    </xf>
    <xf numFmtId="0" fontId="38" fillId="0" borderId="50" xfId="0" applyFont="1" applyBorder="1" applyAlignment="1" applyProtection="1">
      <alignment horizontal="left" vertical="center" wrapText="1" shrinkToFit="1"/>
      <protection locked="0"/>
    </xf>
    <xf numFmtId="0" fontId="38" fillId="0" borderId="134" xfId="0" applyFont="1" applyBorder="1" applyAlignment="1" applyProtection="1">
      <alignment horizontal="left" vertical="center" shrinkToFit="1"/>
      <protection locked="0"/>
    </xf>
    <xf numFmtId="0" fontId="38" fillId="0" borderId="57" xfId="0" applyFont="1" applyBorder="1" applyAlignment="1" applyProtection="1">
      <alignment horizontal="left" vertical="center" shrinkToFit="1"/>
      <protection locked="0"/>
    </xf>
    <xf numFmtId="0" fontId="38" fillId="0" borderId="224" xfId="0" applyFont="1" applyBorder="1" applyAlignment="1" applyProtection="1">
      <alignment horizontal="left" vertical="center" shrinkToFit="1"/>
      <protection locked="0"/>
    </xf>
    <xf numFmtId="0" fontId="38" fillId="0" borderId="24" xfId="0" applyFont="1" applyBorder="1" applyAlignment="1" applyProtection="1">
      <alignment horizontal="left" vertical="center" wrapText="1" shrinkToFit="1"/>
      <protection locked="0"/>
    </xf>
    <xf numFmtId="0" fontId="38" fillId="0" borderId="8" xfId="0" applyFont="1" applyBorder="1" applyAlignment="1" applyProtection="1">
      <alignment horizontal="left" vertical="center" wrapText="1" shrinkToFit="1"/>
      <protection locked="0"/>
    </xf>
    <xf numFmtId="0" fontId="38" fillId="0" borderId="25" xfId="0" applyFont="1" applyBorder="1" applyAlignment="1" applyProtection="1">
      <alignment horizontal="left" vertical="center" wrapText="1" shrinkToFit="1"/>
      <protection locked="0"/>
    </xf>
    <xf numFmtId="0" fontId="38" fillId="0" borderId="24" xfId="0" applyFont="1" applyBorder="1" applyAlignment="1" applyProtection="1">
      <alignment horizontal="left" vertical="center" shrinkToFit="1"/>
      <protection locked="0"/>
    </xf>
    <xf numFmtId="0" fontId="38" fillId="0" borderId="8" xfId="0" applyFont="1" applyBorder="1" applyAlignment="1" applyProtection="1">
      <alignment horizontal="left" vertical="center" shrinkToFit="1"/>
      <protection locked="0"/>
    </xf>
    <xf numFmtId="0" fontId="38" fillId="0" borderId="25" xfId="0" applyFont="1" applyBorder="1" applyAlignment="1" applyProtection="1">
      <alignment horizontal="left" vertical="center" shrinkToFit="1"/>
      <protection locked="0"/>
    </xf>
    <xf numFmtId="0" fontId="38" fillId="0" borderId="107" xfId="0" applyFont="1" applyBorder="1" applyAlignment="1" applyProtection="1">
      <alignment horizontal="left" vertical="center" shrinkToFit="1"/>
      <protection locked="0"/>
    </xf>
    <xf numFmtId="0" fontId="38" fillId="0" borderId="101" xfId="0" applyFont="1" applyBorder="1" applyAlignment="1" applyProtection="1">
      <alignment horizontal="left" vertical="center" shrinkToFit="1"/>
      <protection locked="0"/>
    </xf>
    <xf numFmtId="0" fontId="38" fillId="0" borderId="192" xfId="0" applyFont="1" applyBorder="1" applyAlignment="1" applyProtection="1">
      <alignment horizontal="left" vertical="center" shrinkToFit="1"/>
      <protection locked="0"/>
    </xf>
    <xf numFmtId="0" fontId="38" fillId="0" borderId="18" xfId="0" applyFont="1" applyBorder="1" applyAlignment="1" applyProtection="1">
      <alignment horizontal="left" vertical="center" wrapText="1" shrinkToFit="1"/>
      <protection locked="0"/>
    </xf>
    <xf numFmtId="0" fontId="38" fillId="0" borderId="0" xfId="0" applyFont="1" applyAlignment="1" applyProtection="1">
      <alignment horizontal="left" vertical="center" wrapText="1" shrinkToFit="1"/>
      <protection locked="0"/>
    </xf>
    <xf numFmtId="0" fontId="38" fillId="0" borderId="5" xfId="0" applyFont="1" applyBorder="1" applyAlignment="1" applyProtection="1">
      <alignment horizontal="left" vertical="center" wrapText="1" shrinkToFit="1"/>
      <protection locked="0"/>
    </xf>
    <xf numFmtId="0" fontId="38" fillId="0" borderId="18" xfId="0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horizontal="left" vertical="center" shrinkToFit="1"/>
      <protection locked="0"/>
    </xf>
    <xf numFmtId="0" fontId="38" fillId="0" borderId="5" xfId="0" applyFont="1" applyBorder="1" applyAlignment="1" applyProtection="1">
      <alignment horizontal="left" vertical="center" shrinkToFit="1"/>
      <protection locked="0"/>
    </xf>
    <xf numFmtId="0" fontId="42" fillId="0" borderId="18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5" xfId="0" applyFont="1" applyBorder="1" applyAlignment="1" applyProtection="1">
      <alignment horizontal="left" vertical="center"/>
      <protection locked="0"/>
    </xf>
    <xf numFmtId="0" fontId="38" fillId="0" borderId="76" xfId="0" applyFont="1" applyBorder="1" applyAlignment="1" applyProtection="1">
      <alignment horizontal="left" vertical="center" shrinkToFit="1"/>
      <protection locked="0"/>
    </xf>
    <xf numFmtId="0" fontId="38" fillId="0" borderId="81" xfId="0" applyFont="1" applyBorder="1" applyAlignment="1" applyProtection="1">
      <alignment horizontal="left" vertical="center" shrinkToFit="1"/>
      <protection locked="0"/>
    </xf>
    <xf numFmtId="0" fontId="38" fillId="0" borderId="199" xfId="0" applyFont="1" applyBorder="1" applyAlignment="1" applyProtection="1">
      <alignment horizontal="left" vertical="center" shrinkToFit="1"/>
      <protection locked="0"/>
    </xf>
    <xf numFmtId="0" fontId="38" fillId="0" borderId="17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17" xfId="0" applyFont="1" applyBorder="1" applyAlignment="1" applyProtection="1">
      <alignment horizontal="center" vertical="center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3" xfId="0" applyFont="1" applyBorder="1" applyAlignment="1" applyProtection="1">
      <alignment horizontal="center" vertical="center" wrapText="1"/>
      <protection hidden="1"/>
    </xf>
    <xf numFmtId="0" fontId="38" fillId="0" borderId="17" xfId="0" applyFont="1" applyBorder="1" applyAlignment="1" applyProtection="1">
      <alignment horizontal="center" vertical="center" shrinkToFit="1"/>
      <protection hidden="1"/>
    </xf>
    <xf numFmtId="0" fontId="38" fillId="0" borderId="11" xfId="0" applyFont="1" applyBorder="1" applyAlignment="1" applyProtection="1">
      <alignment horizontal="center" vertical="center" shrinkToFit="1"/>
      <protection hidden="1"/>
    </xf>
    <xf numFmtId="0" fontId="38" fillId="0" borderId="12" xfId="0" applyFont="1" applyBorder="1" applyAlignment="1" applyProtection="1">
      <alignment horizontal="center" vertical="center" shrinkToFit="1"/>
      <protection hidden="1"/>
    </xf>
    <xf numFmtId="0" fontId="77" fillId="0" borderId="20" xfId="0" applyFont="1" applyBorder="1" applyAlignment="1" applyProtection="1">
      <alignment horizontal="center" vertical="center"/>
      <protection hidden="1"/>
    </xf>
    <xf numFmtId="0" fontId="77" fillId="0" borderId="21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177" fontId="15" fillId="0" borderId="17" xfId="0" applyNumberFormat="1" applyFont="1" applyBorder="1" applyAlignment="1" applyProtection="1">
      <alignment horizontal="center" vertical="center"/>
      <protection hidden="1"/>
    </xf>
    <xf numFmtId="177" fontId="15" fillId="0" borderId="11" xfId="0" applyNumberFormat="1" applyFont="1" applyBorder="1" applyAlignment="1" applyProtection="1">
      <alignment horizontal="center" vertical="center"/>
      <protection hidden="1"/>
    </xf>
    <xf numFmtId="177" fontId="15" fillId="0" borderId="12" xfId="0" applyNumberFormat="1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177" fontId="19" fillId="0" borderId="11" xfId="0" applyNumberFormat="1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177" fontId="19" fillId="0" borderId="11" xfId="0" applyNumberFormat="1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left" vertical="center" wrapText="1" shrinkToFit="1"/>
      <protection locked="0"/>
    </xf>
    <xf numFmtId="0" fontId="38" fillId="0" borderId="65" xfId="0" applyFont="1" applyBorder="1" applyAlignment="1" applyProtection="1">
      <alignment horizontal="left" vertical="center" wrapText="1" shrinkToFit="1"/>
      <protection locked="0"/>
    </xf>
    <xf numFmtId="0" fontId="38" fillId="0" borderId="66" xfId="0" applyFont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 applyProtection="1">
      <alignment horizontal="center" vertical="top"/>
      <protection hidden="1"/>
    </xf>
    <xf numFmtId="0" fontId="11" fillId="0" borderId="8" xfId="0" applyFont="1" applyBorder="1" applyAlignment="1" applyProtection="1">
      <alignment horizontal="center" vertical="top"/>
      <protection hidden="1"/>
    </xf>
    <xf numFmtId="0" fontId="11" fillId="0" borderId="25" xfId="0" applyFont="1" applyBorder="1" applyAlignment="1" applyProtection="1">
      <alignment horizontal="center" vertical="top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177" fontId="14" fillId="0" borderId="18" xfId="0" applyNumberFormat="1" applyFont="1" applyBorder="1" applyAlignment="1" applyProtection="1">
      <alignment horizontal="left" vertical="center"/>
      <protection hidden="1"/>
    </xf>
    <xf numFmtId="177" fontId="14" fillId="0" borderId="0" xfId="0" applyNumberFormat="1" applyFont="1" applyAlignment="1" applyProtection="1">
      <alignment horizontal="left" vertical="center"/>
      <protection hidden="1"/>
    </xf>
    <xf numFmtId="177" fontId="14" fillId="0" borderId="5" xfId="0" applyNumberFormat="1" applyFont="1" applyBorder="1" applyAlignment="1" applyProtection="1">
      <alignment horizontal="left" vertical="center"/>
      <protection hidden="1"/>
    </xf>
    <xf numFmtId="0" fontId="61" fillId="0" borderId="0" xfId="0" applyFont="1" applyAlignment="1" applyProtection="1">
      <alignment horizontal="left" vertical="center"/>
      <protection hidden="1"/>
    </xf>
    <xf numFmtId="0" fontId="90" fillId="0" borderId="0" xfId="0" applyFont="1" applyAlignment="1" applyProtection="1">
      <alignment horizontal="left" vertical="center"/>
      <protection hidden="1"/>
    </xf>
    <xf numFmtId="0" fontId="90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25" xfId="0" applyFont="1" applyBorder="1" applyAlignment="1" applyProtection="1">
      <alignment horizontal="left" vertical="center" wrapText="1"/>
      <protection hidden="1"/>
    </xf>
    <xf numFmtId="177" fontId="14" fillId="0" borderId="18" xfId="0" applyNumberFormat="1" applyFont="1" applyBorder="1" applyAlignment="1" applyProtection="1">
      <alignment horizontal="center" vertical="center"/>
      <protection hidden="1"/>
    </xf>
    <xf numFmtId="177" fontId="14" fillId="0" borderId="0" xfId="0" applyNumberFormat="1" applyFont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38" fillId="0" borderId="22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1" xfId="0" applyFont="1" applyBorder="1" applyAlignment="1" applyProtection="1">
      <alignment horizontal="center" vertical="center"/>
      <protection hidden="1"/>
    </xf>
    <xf numFmtId="0" fontId="38" fillId="0" borderId="18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5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8" xfId="0" applyFont="1" applyBorder="1" applyAlignment="1" applyProtection="1">
      <alignment horizontal="center" vertical="center"/>
      <protection hidden="1"/>
    </xf>
    <xf numFmtId="0" fontId="38" fillId="0" borderId="25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177" fontId="19" fillId="0" borderId="20" xfId="0" applyNumberFormat="1" applyFont="1" applyBorder="1" applyAlignment="1" applyProtection="1">
      <alignment horizontal="right" vertical="center"/>
      <protection hidden="1"/>
    </xf>
    <xf numFmtId="0" fontId="40" fillId="0" borderId="63" xfId="0" applyFont="1" applyBorder="1" applyAlignment="1" applyProtection="1">
      <alignment horizontal="left" vertical="center" wrapText="1"/>
      <protection hidden="1"/>
    </xf>
    <xf numFmtId="0" fontId="37" fillId="0" borderId="63" xfId="0" applyFont="1" applyBorder="1" applyAlignment="1" applyProtection="1">
      <alignment horizontal="center" vertical="center" wrapText="1"/>
      <protection hidden="1"/>
    </xf>
    <xf numFmtId="0" fontId="128" fillId="0" borderId="11" xfId="0" applyFont="1" applyBorder="1" applyAlignment="1">
      <alignment horizontal="center" vertical="center"/>
    </xf>
    <xf numFmtId="0" fontId="136" fillId="22" borderId="17" xfId="0" applyFont="1" applyFill="1" applyBorder="1" applyAlignment="1">
      <alignment horizontal="center" vertical="center" wrapText="1" shrinkToFit="1"/>
    </xf>
    <xf numFmtId="0" fontId="136" fillId="22" borderId="11" xfId="0" applyFont="1" applyFill="1" applyBorder="1" applyAlignment="1">
      <alignment horizontal="center" vertical="center" wrapText="1" shrinkToFit="1"/>
    </xf>
    <xf numFmtId="0" fontId="136" fillId="22" borderId="12" xfId="0" applyFont="1" applyFill="1" applyBorder="1" applyAlignment="1">
      <alignment horizontal="center" vertical="center" wrapText="1" shrinkToFit="1"/>
    </xf>
    <xf numFmtId="0" fontId="40" fillId="0" borderId="22" xfId="0" applyFont="1" applyBorder="1" applyAlignment="1" applyProtection="1">
      <alignment horizontal="center" vertical="center" shrinkToFit="1"/>
      <protection hidden="1"/>
    </xf>
    <xf numFmtId="0" fontId="40" fillId="0" borderId="20" xfId="0" applyFont="1" applyBorder="1" applyAlignment="1" applyProtection="1">
      <alignment horizontal="center" vertical="center" shrinkToFit="1"/>
      <protection hidden="1"/>
    </xf>
    <xf numFmtId="0" fontId="40" fillId="0" borderId="21" xfId="0" applyFont="1" applyBorder="1" applyAlignment="1" applyProtection="1">
      <alignment horizontal="center" vertical="center" shrinkToFit="1"/>
      <protection hidden="1"/>
    </xf>
    <xf numFmtId="0" fontId="40" fillId="0" borderId="24" xfId="0" applyFont="1" applyBorder="1" applyAlignment="1" applyProtection="1">
      <alignment horizontal="center" vertical="center" shrinkToFit="1"/>
      <protection hidden="1"/>
    </xf>
    <xf numFmtId="0" fontId="40" fillId="0" borderId="8" xfId="0" applyFont="1" applyBorder="1" applyAlignment="1" applyProtection="1">
      <alignment horizontal="center" vertical="center" shrinkToFit="1"/>
      <protection hidden="1"/>
    </xf>
    <xf numFmtId="0" fontId="40" fillId="0" borderId="25" xfId="0" applyFont="1" applyBorder="1" applyAlignment="1" applyProtection="1">
      <alignment horizontal="center" vertical="center" shrinkToFit="1"/>
      <protection hidden="1"/>
    </xf>
    <xf numFmtId="0" fontId="40" fillId="0" borderId="63" xfId="0" applyFont="1" applyBorder="1" applyAlignment="1" applyProtection="1">
      <alignment horizontal="left" vertical="center" wrapText="1" shrinkToFit="1"/>
      <protection hidden="1"/>
    </xf>
    <xf numFmtId="0" fontId="40" fillId="0" borderId="24" xfId="0" applyFont="1" applyBorder="1" applyAlignment="1" applyProtection="1">
      <alignment horizontal="center" vertical="top" shrinkToFit="1"/>
      <protection hidden="1"/>
    </xf>
    <xf numFmtId="0" fontId="40" fillId="0" borderId="8" xfId="0" applyFont="1" applyBorder="1" applyAlignment="1" applyProtection="1">
      <alignment horizontal="center" vertical="top" shrinkToFit="1"/>
      <protection hidden="1"/>
    </xf>
    <xf numFmtId="0" fontId="40" fillId="0" borderId="25" xfId="0" applyFont="1" applyBorder="1" applyAlignment="1" applyProtection="1">
      <alignment horizontal="center" vertical="top" shrinkToFit="1"/>
      <protection hidden="1"/>
    </xf>
    <xf numFmtId="0" fontId="40" fillId="0" borderId="63" xfId="0" applyFont="1" applyBorder="1" applyAlignment="1" applyProtection="1">
      <alignment horizontal="left" vertical="center" shrinkToFit="1"/>
      <protection hidden="1"/>
    </xf>
    <xf numFmtId="0" fontId="36" fillId="0" borderId="17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127" fillId="0" borderId="11" xfId="0" applyFont="1" applyBorder="1" applyAlignment="1">
      <alignment horizontal="center" vertical="center"/>
    </xf>
    <xf numFmtId="0" fontId="132" fillId="0" borderId="0" xfId="0" applyFont="1" applyAlignment="1">
      <alignment horizontal="center" vertical="center" wrapText="1" shrinkToFit="1"/>
    </xf>
    <xf numFmtId="0" fontId="132" fillId="0" borderId="5" xfId="0" applyFont="1" applyBorder="1" applyAlignment="1">
      <alignment horizontal="center" vertical="center" wrapText="1" shrinkToFit="1"/>
    </xf>
    <xf numFmtId="0" fontId="40" fillId="0" borderId="63" xfId="0" applyFont="1" applyBorder="1" applyAlignment="1" applyProtection="1">
      <alignment horizontal="center" vertical="center"/>
      <protection hidden="1"/>
    </xf>
    <xf numFmtId="0" fontId="40" fillId="0" borderId="63" xfId="0" applyFont="1" applyBorder="1" applyAlignment="1" applyProtection="1">
      <alignment horizontal="left" vertical="center"/>
      <protection hidden="1"/>
    </xf>
    <xf numFmtId="0" fontId="39" fillId="0" borderId="63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177" fontId="14" fillId="0" borderId="5" xfId="0" applyNumberFormat="1" applyFont="1" applyBorder="1" applyAlignment="1" applyProtection="1">
      <alignment horizontal="center" vertical="center"/>
      <protection hidden="1"/>
    </xf>
    <xf numFmtId="0" fontId="41" fillId="0" borderId="17" xfId="0" applyFont="1" applyBorder="1" applyProtection="1">
      <alignment vertical="center"/>
      <protection hidden="1"/>
    </xf>
    <xf numFmtId="0" fontId="41" fillId="0" borderId="11" xfId="0" applyFont="1" applyBorder="1" applyProtection="1">
      <alignment vertical="center"/>
      <protection hidden="1"/>
    </xf>
    <xf numFmtId="0" fontId="41" fillId="0" borderId="12" xfId="0" applyFont="1" applyBorder="1" applyProtection="1">
      <alignment vertical="center"/>
      <protection hidden="1"/>
    </xf>
    <xf numFmtId="0" fontId="41" fillId="0" borderId="22" xfId="0" applyFont="1" applyBorder="1" applyProtection="1">
      <alignment vertical="center"/>
      <protection hidden="1"/>
    </xf>
    <xf numFmtId="0" fontId="41" fillId="0" borderId="20" xfId="0" applyFont="1" applyBorder="1" applyProtection="1">
      <alignment vertical="center"/>
      <protection hidden="1"/>
    </xf>
    <xf numFmtId="0" fontId="41" fillId="0" borderId="21" xfId="0" applyFont="1" applyBorder="1" applyProtection="1">
      <alignment vertical="center"/>
      <protection hidden="1"/>
    </xf>
    <xf numFmtId="0" fontId="41" fillId="0" borderId="18" xfId="0" applyFont="1" applyBorder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41" fillId="0" borderId="5" xfId="0" applyFont="1" applyBorder="1" applyProtection="1">
      <alignment vertical="center"/>
      <protection hidden="1"/>
    </xf>
    <xf numFmtId="0" fontId="41" fillId="0" borderId="24" xfId="0" applyFont="1" applyBorder="1" applyProtection="1">
      <alignment vertical="center"/>
      <protection hidden="1"/>
    </xf>
    <xf numFmtId="0" fontId="41" fillId="0" borderId="8" xfId="0" applyFont="1" applyBorder="1" applyProtection="1">
      <alignment vertical="center"/>
      <protection hidden="1"/>
    </xf>
    <xf numFmtId="0" fontId="41" fillId="0" borderId="25" xfId="0" applyFont="1" applyBorder="1" applyProtection="1">
      <alignment vertical="center"/>
      <protection hidden="1"/>
    </xf>
    <xf numFmtId="177" fontId="12" fillId="0" borderId="18" xfId="0" applyNumberFormat="1" applyFont="1" applyBorder="1" applyAlignment="1" applyProtection="1">
      <alignment horizontal="left" vertical="center"/>
      <protection hidden="1"/>
    </xf>
    <xf numFmtId="177" fontId="12" fillId="0" borderId="0" xfId="0" applyNumberFormat="1" applyFont="1" applyAlignment="1" applyProtection="1">
      <alignment horizontal="left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0" fontId="76" fillId="0" borderId="20" xfId="0" applyFont="1" applyBorder="1" applyAlignment="1" applyProtection="1">
      <alignment horizontal="center" vertical="center"/>
      <protection hidden="1"/>
    </xf>
    <xf numFmtId="0" fontId="76" fillId="0" borderId="21" xfId="0" applyFont="1" applyBorder="1" applyAlignment="1" applyProtection="1">
      <alignment horizontal="center" vertical="center"/>
      <protection hidden="1"/>
    </xf>
    <xf numFmtId="177" fontId="14" fillId="0" borderId="22" xfId="0" applyNumberFormat="1" applyFont="1" applyBorder="1" applyAlignment="1" applyProtection="1">
      <alignment horizontal="left" vertical="center"/>
      <protection hidden="1"/>
    </xf>
    <xf numFmtId="177" fontId="14" fillId="0" borderId="20" xfId="0" applyNumberFormat="1" applyFont="1" applyBorder="1" applyAlignment="1" applyProtection="1">
      <alignment horizontal="left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hidden="1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5" fillId="0" borderId="2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36" fillId="0" borderId="24" xfId="0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25" xfId="0" applyFont="1" applyBorder="1" applyAlignment="1" applyProtection="1">
      <alignment horizontal="center" vertical="center"/>
      <protection hidden="1"/>
    </xf>
    <xf numFmtId="0" fontId="41" fillId="0" borderId="17" xfId="0" applyFont="1" applyBorder="1" applyAlignment="1" applyProtection="1">
      <alignment horizontal="left" vertical="center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12" xfId="0" applyFont="1" applyBorder="1" applyAlignment="1" applyProtection="1">
      <alignment horizontal="left" vertical="center"/>
      <protection hidden="1"/>
    </xf>
    <xf numFmtId="0" fontId="35" fillId="0" borderId="63" xfId="0" applyFont="1" applyBorder="1" applyAlignment="1" applyProtection="1">
      <alignment horizontal="center" vertical="center"/>
      <protection hidden="1"/>
    </xf>
    <xf numFmtId="0" fontId="41" fillId="0" borderId="22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18" xfId="0" applyFont="1" applyBorder="1" applyAlignment="1" applyProtection="1">
      <alignment horizontal="center" vertical="center"/>
      <protection hidden="1"/>
    </xf>
    <xf numFmtId="0" fontId="41" fillId="0" borderId="5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177" fontId="20" fillId="0" borderId="11" xfId="0" applyNumberFormat="1" applyFont="1" applyBorder="1" applyAlignment="1" applyProtection="1">
      <alignment horizontal="right" vertical="center"/>
      <protection hidden="1"/>
    </xf>
    <xf numFmtId="0" fontId="44" fillId="3" borderId="187" xfId="0" applyFont="1" applyFill="1" applyBorder="1" applyAlignment="1" applyProtection="1">
      <alignment horizontal="center" vertical="center"/>
      <protection locked="0"/>
    </xf>
    <xf numFmtId="0" fontId="44" fillId="3" borderId="33" xfId="0" applyFont="1" applyFill="1" applyBorder="1" applyAlignment="1" applyProtection="1">
      <alignment horizontal="center" vertical="center"/>
      <protection locked="0"/>
    </xf>
    <xf numFmtId="0" fontId="44" fillId="3" borderId="32" xfId="0" applyFont="1" applyFill="1" applyBorder="1" applyAlignment="1" applyProtection="1">
      <alignment horizontal="center" vertical="center"/>
      <protection locked="0"/>
    </xf>
    <xf numFmtId="0" fontId="44" fillId="10" borderId="187" xfId="0" applyFont="1" applyFill="1" applyBorder="1" applyAlignment="1" applyProtection="1">
      <alignment horizontal="center" vertical="center"/>
      <protection locked="0"/>
    </xf>
    <xf numFmtId="0" fontId="44" fillId="10" borderId="33" xfId="0" applyFont="1" applyFill="1" applyBorder="1" applyAlignment="1" applyProtection="1">
      <alignment horizontal="center" vertical="center"/>
      <protection locked="0"/>
    </xf>
    <xf numFmtId="0" fontId="44" fillId="10" borderId="32" xfId="0" applyFont="1" applyFill="1" applyBorder="1" applyAlignment="1" applyProtection="1">
      <alignment horizontal="center" vertical="center"/>
      <protection locked="0"/>
    </xf>
    <xf numFmtId="177" fontId="7" fillId="0" borderId="63" xfId="0" applyNumberFormat="1" applyFont="1" applyBorder="1" applyAlignment="1" applyProtection="1">
      <alignment horizontal="center" vertical="center"/>
      <protection hidden="1"/>
    </xf>
    <xf numFmtId="177" fontId="7" fillId="0" borderId="17" xfId="0" applyNumberFormat="1" applyFont="1" applyBorder="1" applyAlignment="1" applyProtection="1">
      <alignment horizontal="center" vertical="center"/>
      <protection hidden="1"/>
    </xf>
    <xf numFmtId="177" fontId="7" fillId="0" borderId="120" xfId="0" applyNumberFormat="1" applyFont="1" applyBorder="1" applyAlignment="1" applyProtection="1">
      <alignment horizontal="center" vertical="center"/>
      <protection hidden="1"/>
    </xf>
    <xf numFmtId="177" fontId="7" fillId="0" borderId="71" xfId="0" applyNumberFormat="1" applyFont="1" applyBorder="1" applyAlignment="1" applyProtection="1">
      <alignment horizontal="center" vertical="center"/>
      <protection hidden="1"/>
    </xf>
    <xf numFmtId="177" fontId="7" fillId="0" borderId="30" xfId="0" applyNumberFormat="1" applyFont="1" applyBorder="1" applyAlignment="1" applyProtection="1">
      <alignment horizontal="center" vertical="center"/>
      <protection hidden="1"/>
    </xf>
    <xf numFmtId="177" fontId="7" fillId="0" borderId="175" xfId="0" applyNumberFormat="1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>
      <alignment horizontal="left" vertical="top" wrapText="1"/>
    </xf>
    <xf numFmtId="0" fontId="95" fillId="0" borderId="0" xfId="0" applyFont="1" applyAlignment="1">
      <alignment horizontal="center" vertical="center"/>
    </xf>
    <xf numFmtId="0" fontId="95" fillId="0" borderId="0" xfId="0" applyFont="1" applyAlignment="1" applyProtection="1">
      <alignment horizontal="center" vertical="center"/>
      <protection hidden="1"/>
    </xf>
    <xf numFmtId="0" fontId="95" fillId="0" borderId="0" xfId="0" applyFont="1" applyAlignment="1">
      <alignment horizontal="left" vertical="center"/>
    </xf>
    <xf numFmtId="0" fontId="95" fillId="0" borderId="0" xfId="0" applyFont="1" applyAlignment="1">
      <alignment horizontal="left" vertical="center" wrapText="1"/>
    </xf>
    <xf numFmtId="0" fontId="95" fillId="0" borderId="17" xfId="0" applyFont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 wrapText="1"/>
    </xf>
    <xf numFmtId="0" fontId="95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95" fillId="0" borderId="63" xfId="0" applyFont="1" applyBorder="1" applyAlignment="1">
      <alignment horizontal="center" vertical="center" wrapText="1"/>
    </xf>
    <xf numFmtId="49" fontId="95" fillId="0" borderId="20" xfId="0" applyNumberFormat="1" applyFont="1" applyBorder="1" applyAlignment="1">
      <alignment horizontal="center" vertical="center"/>
    </xf>
    <xf numFmtId="49" fontId="95" fillId="0" borderId="8" xfId="0" applyNumberFormat="1" applyFont="1" applyBorder="1" applyAlignment="1">
      <alignment horizontal="center" vertical="center"/>
    </xf>
    <xf numFmtId="180" fontId="95" fillId="0" borderId="20" xfId="0" applyNumberFormat="1" applyFont="1" applyBorder="1" applyAlignment="1" applyProtection="1">
      <alignment horizontal="right" vertical="center" wrapText="1"/>
      <protection locked="0"/>
    </xf>
    <xf numFmtId="180" fontId="95" fillId="0" borderId="8" xfId="0" applyNumberFormat="1" applyFont="1" applyBorder="1" applyAlignment="1" applyProtection="1">
      <alignment horizontal="right" vertical="center" wrapText="1"/>
      <protection locked="0"/>
    </xf>
    <xf numFmtId="31" fontId="95" fillId="0" borderId="22" xfId="0" applyNumberFormat="1" applyFont="1" applyBorder="1" applyAlignment="1">
      <alignment horizontal="right" vertical="center" wrapText="1"/>
    </xf>
    <xf numFmtId="31" fontId="95" fillId="0" borderId="20" xfId="0" applyNumberFormat="1" applyFont="1" applyBorder="1" applyAlignment="1">
      <alignment horizontal="right" vertical="center" wrapText="1"/>
    </xf>
    <xf numFmtId="31" fontId="95" fillId="0" borderId="24" xfId="0" applyNumberFormat="1" applyFont="1" applyBorder="1" applyAlignment="1">
      <alignment horizontal="right" vertical="center" wrapText="1"/>
    </xf>
    <xf numFmtId="31" fontId="95" fillId="0" borderId="8" xfId="0" applyNumberFormat="1" applyFont="1" applyBorder="1" applyAlignment="1">
      <alignment horizontal="right" vertical="center" wrapText="1"/>
    </xf>
    <xf numFmtId="0" fontId="95" fillId="0" borderId="11" xfId="0" applyFont="1" applyBorder="1" applyAlignment="1">
      <alignment horizontal="center" vertical="center"/>
    </xf>
    <xf numFmtId="0" fontId="95" fillId="0" borderId="12" xfId="0" applyFont="1" applyBorder="1" applyAlignment="1">
      <alignment horizontal="center" vertical="center"/>
    </xf>
    <xf numFmtId="0" fontId="95" fillId="1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0" fillId="0" borderId="263" xfId="0" applyFont="1" applyBorder="1" applyAlignment="1" applyProtection="1">
      <alignment horizontal="center" vertical="top" wrapText="1"/>
      <protection locked="0"/>
    </xf>
    <xf numFmtId="0" fontId="140" fillId="0" borderId="264" xfId="0" applyFont="1" applyBorder="1" applyAlignment="1" applyProtection="1">
      <alignment horizontal="center" vertical="top" wrapText="1"/>
      <protection locked="0"/>
    </xf>
    <xf numFmtId="0" fontId="140" fillId="0" borderId="265" xfId="0" applyFont="1" applyBorder="1" applyAlignment="1" applyProtection="1">
      <alignment horizontal="center" vertical="top" wrapText="1"/>
      <protection locked="0"/>
    </xf>
    <xf numFmtId="0" fontId="140" fillId="0" borderId="23" xfId="0" applyFont="1" applyBorder="1" applyAlignment="1" applyProtection="1">
      <alignment horizontal="center" vertical="top" wrapText="1"/>
      <protection locked="0"/>
    </xf>
    <xf numFmtId="0" fontId="140" fillId="0" borderId="20" xfId="0" applyFont="1" applyBorder="1" applyAlignment="1" applyProtection="1">
      <alignment horizontal="center" vertical="top" wrapText="1"/>
      <protection locked="0"/>
    </xf>
    <xf numFmtId="0" fontId="140" fillId="0" borderId="4" xfId="0" applyFont="1" applyBorder="1" applyAlignment="1" applyProtection="1">
      <alignment horizontal="center" vertical="top" wrapText="1"/>
      <protection locked="0"/>
    </xf>
    <xf numFmtId="0" fontId="140" fillId="0" borderId="0" xfId="0" applyFont="1" applyAlignment="1" applyProtection="1">
      <alignment horizontal="center" vertical="top" wrapText="1"/>
      <protection locked="0"/>
    </xf>
    <xf numFmtId="0" fontId="140" fillId="0" borderId="7" xfId="0" applyFont="1" applyBorder="1" applyAlignment="1" applyProtection="1">
      <alignment horizontal="center" vertical="top" wrapText="1"/>
      <protection locked="0"/>
    </xf>
    <xf numFmtId="0" fontId="140" fillId="0" borderId="8" xfId="0" applyFont="1" applyBorder="1" applyAlignment="1" applyProtection="1">
      <alignment horizontal="center" vertical="top" wrapText="1"/>
      <protection locked="0"/>
    </xf>
    <xf numFmtId="0" fontId="140" fillId="0" borderId="23" xfId="0" applyFont="1" applyBorder="1" applyAlignment="1">
      <alignment horizontal="center" vertical="top" wrapText="1"/>
    </xf>
    <xf numFmtId="0" fontId="140" fillId="0" borderId="20" xfId="0" applyFont="1" applyBorder="1" applyAlignment="1">
      <alignment horizontal="center" vertical="top" wrapText="1"/>
    </xf>
    <xf numFmtId="0" fontId="140" fillId="0" borderId="4" xfId="0" applyFont="1" applyBorder="1" applyAlignment="1">
      <alignment horizontal="center" vertical="top" wrapText="1"/>
    </xf>
    <xf numFmtId="0" fontId="140" fillId="0" borderId="0" xfId="0" applyFont="1" applyAlignment="1">
      <alignment horizontal="center" vertical="top" wrapText="1"/>
    </xf>
    <xf numFmtId="0" fontId="140" fillId="0" borderId="7" xfId="0" applyFont="1" applyBorder="1" applyAlignment="1">
      <alignment horizontal="center" vertical="top" wrapText="1"/>
    </xf>
    <xf numFmtId="0" fontId="140" fillId="0" borderId="8" xfId="0" applyFont="1" applyBorder="1" applyAlignment="1">
      <alignment horizontal="center" vertical="top" wrapText="1"/>
    </xf>
    <xf numFmtId="0" fontId="50" fillId="0" borderId="63" xfId="0" applyFont="1" applyBorder="1" applyAlignment="1">
      <alignment horizontal="center" vertical="top" wrapText="1"/>
    </xf>
    <xf numFmtId="0" fontId="50" fillId="0" borderId="136" xfId="0" applyFont="1" applyBorder="1" applyAlignment="1">
      <alignment horizontal="center" vertical="top" wrapText="1"/>
    </xf>
    <xf numFmtId="0" fontId="51" fillId="0" borderId="63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49" fontId="95" fillId="0" borderId="21" xfId="0" applyNumberFormat="1" applyFont="1" applyBorder="1" applyAlignment="1">
      <alignment horizontal="center" vertical="center"/>
    </xf>
    <xf numFmtId="49" fontId="95" fillId="0" borderId="25" xfId="0" applyNumberFormat="1" applyFont="1" applyBorder="1" applyAlignment="1">
      <alignment horizontal="center" vertical="center"/>
    </xf>
    <xf numFmtId="183" fontId="95" fillId="0" borderId="20" xfId="0" applyNumberFormat="1" applyFont="1" applyBorder="1" applyAlignment="1" applyProtection="1">
      <alignment horizontal="right" vertical="center" wrapText="1"/>
      <protection locked="0"/>
    </xf>
    <xf numFmtId="183" fontId="95" fillId="0" borderId="8" xfId="0" applyNumberFormat="1" applyFont="1" applyBorder="1" applyAlignment="1" applyProtection="1">
      <alignment horizontal="right" vertical="center" wrapText="1"/>
      <protection locked="0"/>
    </xf>
    <xf numFmtId="0" fontId="95" fillId="0" borderId="0" xfId="0" applyFont="1" applyAlignment="1" applyProtection="1">
      <alignment horizontal="center" vertical="center"/>
      <protection locked="0"/>
    </xf>
    <xf numFmtId="177" fontId="95" fillId="0" borderId="0" xfId="0" applyNumberFormat="1" applyFont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right" vertical="center"/>
    </xf>
    <xf numFmtId="0" fontId="95" fillId="0" borderId="11" xfId="0" applyFont="1" applyBorder="1" applyAlignment="1" applyProtection="1">
      <alignment horizontal="left" vertical="center" wrapText="1"/>
      <protection locked="0"/>
    </xf>
    <xf numFmtId="0" fontId="95" fillId="0" borderId="12" xfId="0" applyFont="1" applyBorder="1" applyAlignment="1" applyProtection="1">
      <alignment horizontal="left" vertical="center" wrapText="1"/>
      <protection locked="0"/>
    </xf>
    <xf numFmtId="0" fontId="95" fillId="14" borderId="17" xfId="0" applyFont="1" applyFill="1" applyBorder="1" applyAlignment="1">
      <alignment horizontal="left" vertical="center"/>
    </xf>
    <xf numFmtId="0" fontId="95" fillId="14" borderId="11" xfId="0" applyFont="1" applyFill="1" applyBorder="1" applyAlignment="1">
      <alignment horizontal="left" vertical="center"/>
    </xf>
    <xf numFmtId="0" fontId="95" fillId="14" borderId="12" xfId="0" applyFont="1" applyFill="1" applyBorder="1" applyAlignment="1">
      <alignment horizontal="left" vertical="center"/>
    </xf>
    <xf numFmtId="0" fontId="140" fillId="0" borderId="26" xfId="0" applyFont="1" applyBorder="1" applyAlignment="1">
      <alignment horizontal="center" vertical="top" wrapText="1"/>
    </xf>
    <xf numFmtId="0" fontId="140" fillId="0" borderId="6" xfId="0" applyFont="1" applyBorder="1" applyAlignment="1">
      <alignment horizontal="center" vertical="top" wrapText="1"/>
    </xf>
    <xf numFmtId="0" fontId="140" fillId="0" borderId="9" xfId="0" applyFont="1" applyBorder="1" applyAlignment="1">
      <alignment horizontal="center" vertical="top" wrapText="1"/>
    </xf>
    <xf numFmtId="0" fontId="95" fillId="0" borderId="72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95" fillId="0" borderId="22" xfId="0" applyFont="1" applyBorder="1" applyAlignment="1">
      <alignment horizontal="center" vertical="center"/>
    </xf>
    <xf numFmtId="0" fontId="95" fillId="0" borderId="20" xfId="0" applyFont="1" applyBorder="1" applyAlignment="1">
      <alignment horizontal="center" vertical="center"/>
    </xf>
    <xf numFmtId="0" fontId="95" fillId="0" borderId="26" xfId="0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5" fillId="0" borderId="9" xfId="0" applyFont="1" applyBorder="1" applyAlignment="1">
      <alignment horizontal="center" vertical="center"/>
    </xf>
    <xf numFmtId="0" fontId="95" fillId="0" borderId="69" xfId="0" applyFont="1" applyBorder="1" applyAlignment="1" applyProtection="1">
      <alignment horizontal="center" vertical="center" wrapText="1"/>
      <protection locked="0"/>
    </xf>
    <xf numFmtId="0" fontId="95" fillId="0" borderId="149" xfId="0" applyFont="1" applyBorder="1" applyAlignment="1" applyProtection="1">
      <alignment horizontal="center" vertical="center" wrapText="1"/>
      <protection locked="0"/>
    </xf>
    <xf numFmtId="0" fontId="95" fillId="0" borderId="194" xfId="0" applyFont="1" applyBorder="1" applyAlignment="1" applyProtection="1">
      <alignment horizontal="center" vertical="center" wrapText="1"/>
      <protection locked="0"/>
    </xf>
    <xf numFmtId="0" fontId="95" fillId="0" borderId="17" xfId="0" applyFont="1" applyBorder="1" applyAlignment="1">
      <alignment horizontal="right" vertical="center"/>
    </xf>
    <xf numFmtId="0" fontId="95" fillId="0" borderId="11" xfId="0" applyFont="1" applyBorder="1" applyAlignment="1">
      <alignment horizontal="right" vertical="center"/>
    </xf>
    <xf numFmtId="0" fontId="1" fillId="0" borderId="27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5" fillId="0" borderId="17" xfId="0" applyFont="1" applyBorder="1" applyAlignment="1">
      <alignment horizontal="left" vertical="center" wrapText="1"/>
    </xf>
    <xf numFmtId="0" fontId="95" fillId="0" borderId="11" xfId="0" applyFont="1" applyBorder="1" applyAlignment="1">
      <alignment horizontal="left" vertical="center" wrapText="1"/>
    </xf>
    <xf numFmtId="0" fontId="95" fillId="0" borderId="12" xfId="0" applyFont="1" applyBorder="1" applyAlignment="1">
      <alignment horizontal="left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textRotation="255"/>
    </xf>
    <xf numFmtId="0" fontId="4" fillId="0" borderId="5" xfId="0" applyFont="1" applyBorder="1" applyAlignment="1">
      <alignment horizontal="right" vertical="center" textRotation="255"/>
    </xf>
    <xf numFmtId="0" fontId="95" fillId="0" borderId="0" xfId="0" applyFont="1" applyAlignment="1" applyProtection="1">
      <alignment horizontal="right" vertical="center"/>
      <protection locked="0"/>
    </xf>
    <xf numFmtId="0" fontId="95" fillId="0" borderId="0" xfId="0" applyFont="1" applyAlignment="1" applyProtection="1">
      <alignment horizontal="left" vertical="center"/>
      <protection locked="0"/>
    </xf>
    <xf numFmtId="184" fontId="95" fillId="0" borderId="0" xfId="0" applyNumberFormat="1" applyFont="1" applyAlignment="1" applyProtection="1">
      <alignment horizontal="left" vertical="center"/>
      <protection locked="0"/>
    </xf>
    <xf numFmtId="0" fontId="140" fillId="0" borderId="270" xfId="0" applyFont="1" applyBorder="1" applyAlignment="1">
      <alignment horizontal="center" vertical="top" wrapText="1"/>
    </xf>
    <xf numFmtId="0" fontId="140" fillId="0" borderId="271" xfId="0" applyFont="1" applyBorder="1" applyAlignment="1">
      <alignment horizontal="center" vertical="top" wrapText="1"/>
    </xf>
    <xf numFmtId="0" fontId="140" fillId="0" borderId="269" xfId="0" applyFont="1" applyBorder="1" applyAlignment="1">
      <alignment horizontal="center" vertical="top" wrapText="1"/>
    </xf>
    <xf numFmtId="0" fontId="95" fillId="0" borderId="1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5" fillId="0" borderId="23" xfId="0" applyFont="1" applyBorder="1" applyAlignment="1">
      <alignment horizontal="center" vertical="center" wrapText="1"/>
    </xf>
    <xf numFmtId="0" fontId="95" fillId="0" borderId="20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95" fillId="0" borderId="7" xfId="0" applyFont="1" applyBorder="1" applyAlignment="1">
      <alignment horizontal="center" vertical="center" wrapText="1"/>
    </xf>
    <xf numFmtId="0" fontId="95" fillId="0" borderId="8" xfId="0" applyFont="1" applyBorder="1" applyAlignment="1">
      <alignment horizontal="center" vertical="center" wrapText="1"/>
    </xf>
    <xf numFmtId="0" fontId="95" fillId="0" borderId="25" xfId="0" applyFont="1" applyBorder="1" applyAlignment="1">
      <alignment horizontal="center" vertical="center" wrapText="1"/>
    </xf>
    <xf numFmtId="177" fontId="1" fillId="0" borderId="97" xfId="0" applyNumberFormat="1" applyFont="1" applyBorder="1" applyAlignment="1" applyProtection="1">
      <alignment horizontal="center" vertical="center"/>
      <protection hidden="1"/>
    </xf>
    <xf numFmtId="177" fontId="1" fillId="0" borderId="100" xfId="0" applyNumberFormat="1" applyFont="1" applyBorder="1" applyAlignment="1" applyProtection="1">
      <alignment horizontal="center" vertical="center"/>
      <protection hidden="1"/>
    </xf>
    <xf numFmtId="0" fontId="50" fillId="0" borderId="17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274" xfId="0" applyFont="1" applyBorder="1" applyAlignment="1">
      <alignment horizontal="center" vertical="center"/>
    </xf>
    <xf numFmtId="0" fontId="50" fillId="0" borderId="118" xfId="0" applyFont="1" applyBorder="1" applyAlignment="1">
      <alignment horizontal="center" vertical="center"/>
    </xf>
    <xf numFmtId="0" fontId="50" fillId="0" borderId="120" xfId="0" applyFont="1" applyBorder="1" applyAlignment="1">
      <alignment horizontal="center" vertical="center"/>
    </xf>
    <xf numFmtId="0" fontId="95" fillId="0" borderId="64" xfId="0" applyFont="1" applyBorder="1" applyAlignment="1">
      <alignment horizontal="center" vertical="center"/>
    </xf>
    <xf numFmtId="0" fontId="95" fillId="0" borderId="65" xfId="0" applyFont="1" applyBorder="1" applyAlignment="1">
      <alignment horizontal="center" vertical="center"/>
    </xf>
    <xf numFmtId="0" fontId="95" fillId="0" borderId="66" xfId="0" applyFont="1" applyBorder="1" applyAlignment="1">
      <alignment horizontal="center" vertical="center"/>
    </xf>
    <xf numFmtId="177" fontId="1" fillId="0" borderId="101" xfId="0" applyNumberFormat="1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139" fillId="0" borderId="0" xfId="0" applyFont="1" applyAlignment="1">
      <alignment horizontal="center" vertical="center"/>
    </xf>
    <xf numFmtId="0" fontId="95" fillId="0" borderId="45" xfId="0" applyFont="1" applyBorder="1" applyAlignment="1">
      <alignment horizontal="center" vertical="center"/>
    </xf>
    <xf numFmtId="0" fontId="95" fillId="0" borderId="49" xfId="0" applyFont="1" applyBorder="1" applyAlignment="1">
      <alignment horizontal="center" vertical="center"/>
    </xf>
    <xf numFmtId="0" fontId="95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5" fillId="0" borderId="76" xfId="0" applyFont="1" applyBorder="1" applyAlignment="1">
      <alignment horizontal="center" vertical="center" wrapText="1"/>
    </xf>
    <xf numFmtId="0" fontId="95" fillId="0" borderId="81" xfId="0" applyFont="1" applyBorder="1" applyAlignment="1">
      <alignment horizontal="center" vertical="center" wrapText="1"/>
    </xf>
    <xf numFmtId="0" fontId="95" fillId="0" borderId="107" xfId="0" applyFont="1" applyBorder="1" applyAlignment="1">
      <alignment horizontal="center" vertical="center" wrapText="1"/>
    </xf>
    <xf numFmtId="0" fontId="95" fillId="0" borderId="101" xfId="0" applyFont="1" applyBorder="1" applyAlignment="1">
      <alignment horizontal="center" vertical="center" wrapText="1"/>
    </xf>
    <xf numFmtId="0" fontId="95" fillId="0" borderId="81" xfId="0" applyFont="1" applyBorder="1" applyAlignment="1">
      <alignment horizontal="center" vertical="center"/>
    </xf>
    <xf numFmtId="0" fontId="95" fillId="0" borderId="10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 wrapText="1"/>
    </xf>
    <xf numFmtId="0" fontId="50" fillId="0" borderId="199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50" fillId="0" borderId="192" xfId="0" applyFont="1" applyBorder="1" applyAlignment="1">
      <alignment horizontal="center" vertical="center" wrapText="1"/>
    </xf>
    <xf numFmtId="177" fontId="1" fillId="0" borderId="47" xfId="0" applyNumberFormat="1" applyFont="1" applyBorder="1" applyAlignment="1" applyProtection="1">
      <alignment horizontal="center" vertical="center"/>
      <protection locked="0"/>
    </xf>
    <xf numFmtId="177" fontId="1" fillId="0" borderId="44" xfId="0" applyNumberFormat="1" applyFont="1" applyBorder="1" applyAlignment="1" applyProtection="1">
      <alignment horizontal="center" vertical="center"/>
      <protection locked="0"/>
    </xf>
    <xf numFmtId="177" fontId="4" fillId="0" borderId="81" xfId="0" applyNumberFormat="1" applyFont="1" applyBorder="1" applyAlignment="1">
      <alignment horizontal="center" vertical="center"/>
    </xf>
    <xf numFmtId="177" fontId="4" fillId="0" borderId="101" xfId="0" applyNumberFormat="1" applyFont="1" applyBorder="1" applyAlignment="1">
      <alignment horizontal="center" vertical="center"/>
    </xf>
    <xf numFmtId="177" fontId="1" fillId="0" borderId="81" xfId="0" applyNumberFormat="1" applyFont="1" applyBorder="1" applyAlignment="1">
      <alignment horizontal="center" vertical="center"/>
    </xf>
    <xf numFmtId="0" fontId="144" fillId="0" borderId="81" xfId="0" applyFont="1" applyBorder="1">
      <alignment vertical="center"/>
    </xf>
    <xf numFmtId="0" fontId="144" fillId="0" borderId="101" xfId="0" applyFont="1" applyBorder="1">
      <alignment vertical="center"/>
    </xf>
    <xf numFmtId="177" fontId="1" fillId="0" borderId="43" xfId="0" applyNumberFormat="1" applyFont="1" applyBorder="1" applyAlignment="1" applyProtection="1">
      <alignment horizontal="center" vertical="center"/>
      <protection locked="0"/>
    </xf>
    <xf numFmtId="177" fontId="4" fillId="0" borderId="49" xfId="0" applyNumberFormat="1" applyFont="1" applyBorder="1" applyAlignment="1">
      <alignment horizontal="center" vertical="center"/>
    </xf>
    <xf numFmtId="177" fontId="1" fillId="0" borderId="47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95" fillId="0" borderId="43" xfId="0" applyNumberFormat="1" applyFont="1" applyBorder="1" applyAlignment="1" applyProtection="1">
      <alignment horizontal="center" vertical="center"/>
      <protection hidden="1"/>
    </xf>
    <xf numFmtId="177" fontId="95" fillId="0" borderId="44" xfId="0" applyNumberFormat="1" applyFont="1" applyBorder="1" applyAlignment="1" applyProtection="1">
      <alignment horizontal="center" vertical="center"/>
      <protection hidden="1"/>
    </xf>
    <xf numFmtId="177" fontId="4" fillId="0" borderId="47" xfId="0" applyNumberFormat="1" applyFont="1" applyBorder="1" applyAlignment="1" applyProtection="1">
      <alignment horizontal="center" vertical="center"/>
      <protection hidden="1"/>
    </xf>
    <xf numFmtId="177" fontId="4" fillId="0" borderId="44" xfId="0" applyNumberFormat="1" applyFont="1" applyBorder="1" applyAlignment="1" applyProtection="1">
      <alignment horizontal="center" vertical="center"/>
      <protection hidden="1"/>
    </xf>
    <xf numFmtId="177" fontId="1" fillId="0" borderId="47" xfId="0" applyNumberFormat="1" applyFont="1" applyBorder="1" applyAlignment="1" applyProtection="1">
      <alignment horizontal="center" vertical="center"/>
      <protection hidden="1"/>
    </xf>
    <xf numFmtId="177" fontId="1" fillId="0" borderId="43" xfId="0" applyNumberFormat="1" applyFont="1" applyBorder="1" applyAlignment="1" applyProtection="1">
      <alignment horizontal="center" vertical="center"/>
      <protection hidden="1"/>
    </xf>
    <xf numFmtId="177" fontId="1" fillId="0" borderId="44" xfId="0" applyNumberFormat="1" applyFont="1" applyBorder="1" applyAlignment="1" applyProtection="1">
      <alignment horizontal="center" vertical="center"/>
      <protection hidden="1"/>
    </xf>
    <xf numFmtId="0" fontId="4" fillId="0" borderId="107" xfId="0" applyFont="1" applyBorder="1" applyAlignment="1">
      <alignment horizontal="center" vertical="center"/>
    </xf>
    <xf numFmtId="0" fontId="4" fillId="0" borderId="192" xfId="0" applyFont="1" applyBorder="1" applyAlignment="1">
      <alignment horizontal="center" vertical="center"/>
    </xf>
    <xf numFmtId="0" fontId="95" fillId="0" borderId="290" xfId="0" applyFont="1" applyBorder="1" applyAlignment="1">
      <alignment horizontal="center" vertical="top"/>
    </xf>
    <xf numFmtId="0" fontId="95" fillId="0" borderId="20" xfId="0" applyFont="1" applyBorder="1" applyAlignment="1">
      <alignment horizontal="center" vertical="top"/>
    </xf>
    <xf numFmtId="0" fontId="95" fillId="0" borderId="287" xfId="0" applyFont="1" applyBorder="1" applyAlignment="1">
      <alignment horizontal="center" vertical="top"/>
    </xf>
    <xf numFmtId="0" fontId="95" fillId="0" borderId="291" xfId="0" applyFont="1" applyBorder="1" applyAlignment="1">
      <alignment horizontal="center" vertical="top"/>
    </xf>
    <xf numFmtId="0" fontId="95" fillId="0" borderId="0" xfId="0" applyFont="1" applyAlignment="1">
      <alignment horizontal="center" vertical="top"/>
    </xf>
    <xf numFmtId="0" fontId="95" fillId="0" borderId="288" xfId="0" applyFont="1" applyBorder="1" applyAlignment="1">
      <alignment horizontal="center" vertical="top"/>
    </xf>
    <xf numFmtId="0" fontId="95" fillId="0" borderId="292" xfId="0" applyFont="1" applyBorder="1" applyAlignment="1">
      <alignment horizontal="center" vertical="top"/>
    </xf>
    <xf numFmtId="0" fontId="95" fillId="0" borderId="8" xfId="0" applyFont="1" applyBorder="1" applyAlignment="1">
      <alignment horizontal="center" vertical="top"/>
    </xf>
    <xf numFmtId="0" fontId="95" fillId="0" borderId="289" xfId="0" applyFont="1" applyBorder="1" applyAlignment="1">
      <alignment horizontal="center" vertical="top"/>
    </xf>
    <xf numFmtId="0" fontId="1" fillId="13" borderId="4" xfId="0" applyFont="1" applyFill="1" applyBorder="1" applyAlignment="1">
      <alignment horizontal="left" vertical="top" wrapText="1"/>
    </xf>
    <xf numFmtId="0" fontId="1" fillId="13" borderId="0" xfId="0" applyFont="1" applyFill="1" applyAlignment="1">
      <alignment horizontal="left" vertical="top" wrapText="1"/>
    </xf>
    <xf numFmtId="0" fontId="1" fillId="13" borderId="6" xfId="0" applyFont="1" applyFill="1" applyBorder="1" applyAlignment="1">
      <alignment horizontal="left" vertical="top" wrapText="1"/>
    </xf>
    <xf numFmtId="0" fontId="143" fillId="0" borderId="23" xfId="0" applyFont="1" applyBorder="1" applyAlignment="1">
      <alignment horizontal="center" vertical="center"/>
    </xf>
    <xf numFmtId="0" fontId="143" fillId="0" borderId="20" xfId="0" applyFont="1" applyBorder="1" applyAlignment="1">
      <alignment horizontal="center" vertical="center"/>
    </xf>
    <xf numFmtId="0" fontId="143" fillId="0" borderId="26" xfId="0" applyFont="1" applyBorder="1" applyAlignment="1">
      <alignment horizontal="center" vertical="center"/>
    </xf>
    <xf numFmtId="0" fontId="143" fillId="0" borderId="4" xfId="0" applyFont="1" applyBorder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3" fillId="0" borderId="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95" fillId="0" borderId="68" xfId="0" applyFont="1" applyBorder="1" applyAlignment="1">
      <alignment horizontal="center" vertical="center" wrapText="1"/>
    </xf>
    <xf numFmtId="0" fontId="140" fillId="0" borderId="266" xfId="0" applyFont="1" applyBorder="1" applyAlignment="1">
      <alignment horizontal="center" vertical="top" wrapText="1"/>
    </xf>
    <xf numFmtId="0" fontId="140" fillId="0" borderId="293" xfId="0" applyFont="1" applyBorder="1" applyAlignment="1">
      <alignment horizontal="center" vertical="top" wrapText="1"/>
    </xf>
    <xf numFmtId="0" fontId="140" fillId="0" borderId="267" xfId="0" applyFont="1" applyBorder="1" applyAlignment="1">
      <alignment horizontal="center" vertical="top" wrapText="1"/>
    </xf>
    <xf numFmtId="0" fontId="140" fillId="0" borderId="294" xfId="0" applyFont="1" applyBorder="1" applyAlignment="1">
      <alignment horizontal="center" vertical="top" wrapText="1"/>
    </xf>
    <xf numFmtId="0" fontId="140" fillId="0" borderId="268" xfId="0" applyFont="1" applyBorder="1" applyAlignment="1">
      <alignment horizontal="center" vertical="top" wrapText="1"/>
    </xf>
    <xf numFmtId="0" fontId="140" fillId="0" borderId="295" xfId="0" applyFont="1" applyBorder="1" applyAlignment="1">
      <alignment horizontal="center" vertical="top" wrapText="1"/>
    </xf>
    <xf numFmtId="0" fontId="95" fillId="0" borderId="266" xfId="0" applyFont="1" applyBorder="1" applyAlignment="1">
      <alignment horizontal="center" vertical="top"/>
    </xf>
    <xf numFmtId="0" fontId="95" fillId="0" borderId="296" xfId="0" applyFont="1" applyBorder="1" applyAlignment="1">
      <alignment horizontal="center" vertical="top"/>
    </xf>
    <xf numFmtId="0" fontId="95" fillId="0" borderId="267" xfId="0" applyFont="1" applyBorder="1" applyAlignment="1">
      <alignment horizontal="center" vertical="top"/>
    </xf>
    <xf numFmtId="0" fontId="95" fillId="0" borderId="297" xfId="0" applyFont="1" applyBorder="1" applyAlignment="1">
      <alignment horizontal="center" vertical="top"/>
    </xf>
    <xf numFmtId="0" fontId="95" fillId="0" borderId="268" xfId="0" applyFont="1" applyBorder="1" applyAlignment="1">
      <alignment horizontal="center" vertical="top"/>
    </xf>
    <xf numFmtId="0" fontId="95" fillId="0" borderId="298" xfId="0" applyFont="1" applyBorder="1" applyAlignment="1">
      <alignment horizontal="center" vertical="top"/>
    </xf>
    <xf numFmtId="0" fontId="4" fillId="0" borderId="199" xfId="0" applyFont="1" applyBorder="1" applyAlignment="1">
      <alignment horizontal="center" vertical="center"/>
    </xf>
    <xf numFmtId="0" fontId="95" fillId="0" borderId="134" xfId="0" applyFont="1" applyBorder="1" applyAlignment="1">
      <alignment horizontal="center" vertical="center"/>
    </xf>
    <xf numFmtId="0" fontId="95" fillId="0" borderId="57" xfId="0" applyFont="1" applyBorder="1" applyAlignment="1">
      <alignment horizontal="center" vertical="center"/>
    </xf>
    <xf numFmtId="0" fontId="95" fillId="0" borderId="224" xfId="0" applyFont="1" applyBorder="1" applyAlignment="1">
      <alignment horizontal="center" vertical="center"/>
    </xf>
    <xf numFmtId="177" fontId="1" fillId="0" borderId="57" xfId="0" applyNumberFormat="1" applyFont="1" applyBorder="1" applyAlignment="1" applyProtection="1">
      <alignment horizontal="center" vertical="center"/>
      <protection hidden="1"/>
    </xf>
    <xf numFmtId="177" fontId="1" fillId="0" borderId="230" xfId="0" applyNumberFormat="1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231" xfId="0" applyFont="1" applyBorder="1" applyAlignment="1" applyProtection="1">
      <alignment horizontal="center" vertical="center"/>
      <protection hidden="1"/>
    </xf>
    <xf numFmtId="177" fontId="138" fillId="0" borderId="57" xfId="0" applyNumberFormat="1" applyFont="1" applyBorder="1" applyAlignment="1" applyProtection="1">
      <alignment horizontal="center" vertical="center"/>
      <protection hidden="1"/>
    </xf>
    <xf numFmtId="177" fontId="1" fillId="0" borderId="47" xfId="0" applyNumberFormat="1" applyFont="1" applyBorder="1" applyAlignment="1" applyProtection="1">
      <alignment horizontal="right" vertical="center"/>
      <protection locked="0"/>
    </xf>
    <xf numFmtId="177" fontId="1" fillId="0" borderId="44" xfId="0" applyNumberFormat="1" applyFont="1" applyBorder="1" applyAlignment="1" applyProtection="1">
      <alignment horizontal="right" vertical="center"/>
      <protection locked="0"/>
    </xf>
    <xf numFmtId="177" fontId="138" fillId="0" borderId="49" xfId="0" applyNumberFormat="1" applyFont="1" applyBorder="1" applyAlignment="1" applyProtection="1">
      <alignment horizontal="center" vertical="center"/>
      <protection locked="0"/>
    </xf>
    <xf numFmtId="177" fontId="138" fillId="0" borderId="101" xfId="0" applyNumberFormat="1" applyFont="1" applyBorder="1" applyAlignment="1" applyProtection="1">
      <alignment horizontal="center" vertical="center"/>
      <protection locked="0"/>
    </xf>
    <xf numFmtId="0" fontId="95" fillId="0" borderId="274" xfId="0" applyFont="1" applyBorder="1" applyAlignment="1">
      <alignment horizontal="center" vertical="center"/>
    </xf>
    <xf numFmtId="0" fontId="95" fillId="0" borderId="118" xfId="0" applyFont="1" applyBorder="1" applyAlignment="1">
      <alignment horizontal="center" vertical="center"/>
    </xf>
    <xf numFmtId="177" fontId="138" fillId="0" borderId="230" xfId="0" applyNumberFormat="1" applyFont="1" applyBorder="1" applyAlignment="1" applyProtection="1">
      <alignment horizontal="center" vertical="center"/>
      <protection hidden="1"/>
    </xf>
    <xf numFmtId="0" fontId="50" fillId="0" borderId="76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77" fontId="138" fillId="0" borderId="47" xfId="0" applyNumberFormat="1" applyFont="1" applyBorder="1" applyAlignment="1">
      <alignment horizontal="center" vertical="center"/>
    </xf>
    <xf numFmtId="177" fontId="138" fillId="0" borderId="44" xfId="0" applyNumberFormat="1" applyFont="1" applyBorder="1" applyAlignment="1">
      <alignment horizontal="center" vertical="center"/>
    </xf>
    <xf numFmtId="177" fontId="138" fillId="0" borderId="47" xfId="0" applyNumberFormat="1" applyFont="1" applyBorder="1" applyAlignment="1" applyProtection="1">
      <alignment horizontal="center" vertical="center"/>
      <protection hidden="1"/>
    </xf>
    <xf numFmtId="177" fontId="138" fillId="0" borderId="43" xfId="0" applyNumberFormat="1" applyFont="1" applyBorder="1" applyAlignment="1" applyProtection="1">
      <alignment horizontal="center" vertical="center"/>
      <protection hidden="1"/>
    </xf>
    <xf numFmtId="177" fontId="138" fillId="0" borderId="44" xfId="0" applyNumberFormat="1" applyFont="1" applyBorder="1" applyAlignment="1" applyProtection="1">
      <alignment horizontal="center" vertical="center"/>
      <protection hidden="1"/>
    </xf>
    <xf numFmtId="0" fontId="95" fillId="0" borderId="120" xfId="0" applyFont="1" applyBorder="1" applyAlignment="1">
      <alignment horizontal="center" vertical="center"/>
    </xf>
    <xf numFmtId="177" fontId="138" fillId="0" borderId="97" xfId="0" applyNumberFormat="1" applyFont="1" applyBorder="1" applyAlignment="1" applyProtection="1">
      <alignment horizontal="center" vertical="center"/>
      <protection hidden="1"/>
    </xf>
    <xf numFmtId="177" fontId="138" fillId="0" borderId="100" xfId="0" applyNumberFormat="1" applyFont="1" applyBorder="1" applyAlignment="1" applyProtection="1">
      <alignment horizontal="center" vertical="center"/>
      <protection hidden="1"/>
    </xf>
    <xf numFmtId="177" fontId="95" fillId="0" borderId="0" xfId="0" applyNumberFormat="1" applyFont="1" applyAlignment="1" applyProtection="1">
      <alignment horizontal="left" vertical="center"/>
      <protection locked="0"/>
    </xf>
    <xf numFmtId="0" fontId="53" fillId="0" borderId="17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top" wrapText="1"/>
    </xf>
    <xf numFmtId="0" fontId="56" fillId="0" borderId="21" xfId="0" applyFont="1" applyBorder="1" applyAlignment="1">
      <alignment horizontal="center" vertical="top" wrapText="1"/>
    </xf>
    <xf numFmtId="0" fontId="56" fillId="0" borderId="18" xfId="0" applyFont="1" applyBorder="1" applyAlignment="1">
      <alignment horizontal="center" vertical="top" wrapText="1"/>
    </xf>
    <xf numFmtId="0" fontId="56" fillId="0" borderId="5" xfId="0" applyFont="1" applyBorder="1" applyAlignment="1">
      <alignment horizontal="center" vertical="top" wrapText="1"/>
    </xf>
    <xf numFmtId="0" fontId="56" fillId="0" borderId="74" xfId="0" applyFont="1" applyBorder="1" applyAlignment="1">
      <alignment horizontal="center" vertical="top" wrapText="1"/>
    </xf>
    <xf numFmtId="0" fontId="56" fillId="0" borderId="16" xfId="0" applyFont="1" applyBorder="1" applyAlignment="1">
      <alignment horizontal="center" vertical="top" wrapText="1"/>
    </xf>
    <xf numFmtId="0" fontId="57" fillId="0" borderId="22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97" fillId="0" borderId="67" xfId="0" applyFont="1" applyBorder="1" applyAlignment="1">
      <alignment horizontal="center" vertical="center" wrapText="1"/>
    </xf>
    <xf numFmtId="0" fontId="97" fillId="0" borderId="194" xfId="0" applyFont="1" applyBorder="1" applyAlignment="1">
      <alignment horizontal="center" vertical="center" wrapText="1"/>
    </xf>
    <xf numFmtId="0" fontId="97" fillId="0" borderId="149" xfId="0" applyFont="1" applyBorder="1" applyAlignment="1" applyProtection="1">
      <alignment horizontal="distributed" vertical="distributed" wrapText="1" justifyLastLine="1"/>
      <protection locked="0"/>
    </xf>
    <xf numFmtId="0" fontId="97" fillId="0" borderId="68" xfId="0" applyFont="1" applyBorder="1" applyAlignment="1">
      <alignment horizontal="center" vertical="center" wrapText="1"/>
    </xf>
    <xf numFmtId="0" fontId="97" fillId="0" borderId="63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/>
    </xf>
    <xf numFmtId="0" fontId="50" fillId="0" borderId="209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50" fillId="0" borderId="172" xfId="0" applyFont="1" applyBorder="1" applyAlignment="1">
      <alignment horizontal="center" vertical="center"/>
    </xf>
    <xf numFmtId="0" fontId="97" fillId="0" borderId="23" xfId="0" applyFont="1" applyBorder="1" applyAlignment="1">
      <alignment horizontal="center" vertical="center" wrapText="1"/>
    </xf>
    <xf numFmtId="0" fontId="97" fillId="0" borderId="21" xfId="0" applyFont="1" applyBorder="1" applyAlignment="1">
      <alignment horizontal="center" vertical="center" wrapText="1"/>
    </xf>
    <xf numFmtId="0" fontId="97" fillId="0" borderId="7" xfId="0" applyFont="1" applyBorder="1" applyAlignment="1">
      <alignment horizontal="center" vertical="center" wrapText="1"/>
    </xf>
    <xf numFmtId="0" fontId="97" fillId="0" borderId="25" xfId="0" applyFont="1" applyBorder="1" applyAlignment="1">
      <alignment horizontal="center" vertical="center" wrapText="1"/>
    </xf>
    <xf numFmtId="31" fontId="97" fillId="0" borderId="22" xfId="0" applyNumberFormat="1" applyFont="1" applyBorder="1" applyAlignment="1">
      <alignment horizontal="right" vertical="center" wrapText="1"/>
    </xf>
    <xf numFmtId="31" fontId="97" fillId="0" borderId="20" xfId="0" applyNumberFormat="1" applyFont="1" applyBorder="1" applyAlignment="1">
      <alignment horizontal="right" vertical="center" wrapText="1"/>
    </xf>
    <xf numFmtId="31" fontId="97" fillId="0" borderId="24" xfId="0" applyNumberFormat="1" applyFont="1" applyBorder="1" applyAlignment="1">
      <alignment horizontal="right" vertical="center" wrapText="1"/>
    </xf>
    <xf numFmtId="31" fontId="97" fillId="0" borderId="8" xfId="0" applyNumberFormat="1" applyFont="1" applyBorder="1" applyAlignment="1">
      <alignment horizontal="right" vertical="center" wrapText="1"/>
    </xf>
    <xf numFmtId="177" fontId="97" fillId="0" borderId="20" xfId="0" applyNumberFormat="1" applyFont="1" applyBorder="1" applyAlignment="1">
      <alignment horizontal="center" vertical="center" wrapText="1"/>
    </xf>
    <xf numFmtId="177" fontId="97" fillId="0" borderId="8" xfId="0" applyNumberFormat="1" applyFont="1" applyBorder="1" applyAlignment="1">
      <alignment horizontal="center" vertical="center" wrapText="1"/>
    </xf>
    <xf numFmtId="177" fontId="97" fillId="0" borderId="20" xfId="0" applyNumberFormat="1" applyFont="1" applyBorder="1" applyAlignment="1" applyProtection="1">
      <alignment horizontal="center" vertical="center" wrapText="1"/>
      <protection locked="0"/>
    </xf>
    <xf numFmtId="177" fontId="97" fillId="0" borderId="8" xfId="0" applyNumberFormat="1" applyFont="1" applyBorder="1" applyAlignment="1" applyProtection="1">
      <alignment horizontal="center" vertical="center" wrapText="1"/>
      <protection locked="0"/>
    </xf>
    <xf numFmtId="177" fontId="50" fillId="0" borderId="20" xfId="0" applyNumberFormat="1" applyFont="1" applyBorder="1" applyAlignment="1">
      <alignment horizontal="center" vertical="center"/>
    </xf>
    <xf numFmtId="177" fontId="50" fillId="0" borderId="8" xfId="0" applyNumberFormat="1" applyFont="1" applyBorder="1" applyAlignment="1">
      <alignment horizontal="center" vertical="center"/>
    </xf>
    <xf numFmtId="49" fontId="50" fillId="0" borderId="20" xfId="0" applyNumberFormat="1" applyFont="1" applyBorder="1" applyAlignment="1">
      <alignment horizontal="left" vertical="center"/>
    </xf>
    <xf numFmtId="49" fontId="50" fillId="0" borderId="21" xfId="0" applyNumberFormat="1" applyFont="1" applyBorder="1" applyAlignment="1">
      <alignment horizontal="left" vertical="center"/>
    </xf>
    <xf numFmtId="49" fontId="50" fillId="0" borderId="8" xfId="0" applyNumberFormat="1" applyFont="1" applyBorder="1" applyAlignment="1">
      <alignment horizontal="left" vertical="center"/>
    </xf>
    <xf numFmtId="49" fontId="50" fillId="0" borderId="25" xfId="0" applyNumberFormat="1" applyFont="1" applyBorder="1" applyAlignment="1">
      <alignment horizontal="left" vertical="center"/>
    </xf>
    <xf numFmtId="0" fontId="97" fillId="0" borderId="12" xfId="0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right" vertical="center"/>
    </xf>
    <xf numFmtId="0" fontId="50" fillId="0" borderId="11" xfId="0" applyFont="1" applyBorder="1" applyAlignment="1">
      <alignment horizontal="right" vertical="center"/>
    </xf>
    <xf numFmtId="177" fontId="50" fillId="0" borderId="11" xfId="0" applyNumberFormat="1" applyFont="1" applyBorder="1" applyAlignment="1">
      <alignment horizontal="right" vertical="center"/>
    </xf>
    <xf numFmtId="0" fontId="56" fillId="13" borderId="4" xfId="0" applyFont="1" applyFill="1" applyBorder="1" applyAlignment="1">
      <alignment horizontal="left" vertical="distributed" wrapText="1"/>
    </xf>
    <xf numFmtId="0" fontId="56" fillId="13" borderId="0" xfId="0" applyFont="1" applyFill="1" applyAlignment="1">
      <alignment horizontal="left" vertical="distributed" wrapText="1"/>
    </xf>
    <xf numFmtId="0" fontId="56" fillId="13" borderId="6" xfId="0" applyFont="1" applyFill="1" applyBorder="1" applyAlignment="1">
      <alignment horizontal="left" vertical="distributed" wrapText="1"/>
    </xf>
    <xf numFmtId="0" fontId="96" fillId="0" borderId="202" xfId="0" applyFont="1" applyBorder="1" applyAlignment="1" applyProtection="1">
      <alignment horizontal="center" vertical="top" wrapText="1"/>
      <protection locked="0"/>
    </xf>
    <xf numFmtId="0" fontId="96" fillId="0" borderId="203" xfId="0" applyFont="1" applyBorder="1" applyAlignment="1" applyProtection="1">
      <alignment horizontal="center" vertical="top" wrapText="1"/>
      <protection locked="0"/>
    </xf>
    <xf numFmtId="0" fontId="96" fillId="0" borderId="204" xfId="0" applyFont="1" applyBorder="1" applyAlignment="1" applyProtection="1">
      <alignment horizontal="center" vertical="top" wrapText="1"/>
      <protection locked="0"/>
    </xf>
    <xf numFmtId="0" fontId="96" fillId="0" borderId="205" xfId="0" applyFont="1" applyBorder="1" applyAlignment="1" applyProtection="1">
      <alignment horizontal="center" vertical="top" wrapText="1"/>
      <protection locked="0"/>
    </xf>
    <xf numFmtId="0" fontId="96" fillId="0" borderId="210" xfId="0" applyFont="1" applyBorder="1" applyAlignment="1">
      <alignment horizontal="center" vertical="top" wrapText="1"/>
    </xf>
    <xf numFmtId="0" fontId="96" fillId="0" borderId="211" xfId="0" applyFont="1" applyBorder="1" applyAlignment="1">
      <alignment horizontal="center" vertical="top" wrapText="1"/>
    </xf>
    <xf numFmtId="0" fontId="96" fillId="0" borderId="214" xfId="0" applyFont="1" applyBorder="1" applyAlignment="1">
      <alignment horizontal="center" vertical="top" wrapText="1"/>
    </xf>
    <xf numFmtId="0" fontId="96" fillId="0" borderId="215" xfId="0" applyFont="1" applyBorder="1" applyAlignment="1">
      <alignment horizontal="center" vertical="top" wrapText="1"/>
    </xf>
    <xf numFmtId="0" fontId="96" fillId="0" borderId="212" xfId="0" applyFont="1" applyBorder="1" applyAlignment="1">
      <alignment horizontal="center" vertical="top" wrapText="1"/>
    </xf>
    <xf numFmtId="0" fontId="96" fillId="0" borderId="213" xfId="0" applyFont="1" applyBorder="1" applyAlignment="1">
      <alignment horizontal="center" vertical="top" wrapText="1"/>
    </xf>
    <xf numFmtId="0" fontId="96" fillId="0" borderId="216" xfId="0" applyFont="1" applyBorder="1" applyAlignment="1">
      <alignment horizontal="center" vertical="top" wrapText="1"/>
    </xf>
    <xf numFmtId="0" fontId="99" fillId="0" borderId="23" xfId="0" applyFont="1" applyBorder="1" applyAlignment="1">
      <alignment horizontal="center" vertical="center"/>
    </xf>
    <xf numFmtId="0" fontId="99" fillId="0" borderId="20" xfId="0" applyFont="1" applyBorder="1" applyAlignment="1">
      <alignment horizontal="center" vertical="center"/>
    </xf>
    <xf numFmtId="0" fontId="99" fillId="0" borderId="26" xfId="0" applyFont="1" applyBorder="1" applyAlignment="1">
      <alignment horizontal="center" vertical="center"/>
    </xf>
    <xf numFmtId="0" fontId="99" fillId="0" borderId="4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7" fillId="13" borderId="4" xfId="0" applyFont="1" applyFill="1" applyBorder="1" applyAlignment="1">
      <alignment horizontal="left" vertical="center" wrapText="1"/>
    </xf>
    <xf numFmtId="0" fontId="97" fillId="13" borderId="0" xfId="0" applyFont="1" applyFill="1" applyAlignment="1">
      <alignment horizontal="left" vertical="center" wrapText="1"/>
    </xf>
    <xf numFmtId="0" fontId="97" fillId="13" borderId="6" xfId="0" applyFont="1" applyFill="1" applyBorder="1" applyAlignment="1">
      <alignment horizontal="left" vertical="center" wrapText="1"/>
    </xf>
    <xf numFmtId="0" fontId="56" fillId="0" borderId="67" xfId="0" applyFont="1" applyBorder="1" applyAlignment="1">
      <alignment horizontal="center" vertical="center" wrapText="1"/>
    </xf>
    <xf numFmtId="0" fontId="56" fillId="0" borderId="194" xfId="0" applyFont="1" applyBorder="1" applyAlignment="1">
      <alignment horizontal="center" vertical="center" wrapText="1"/>
    </xf>
    <xf numFmtId="0" fontId="56" fillId="0" borderId="149" xfId="0" applyFont="1" applyBorder="1" applyAlignment="1" applyProtection="1">
      <alignment horizontal="distributed" vertical="distributed" wrapText="1" justifyLastLine="1"/>
      <protection locked="0"/>
    </xf>
    <xf numFmtId="0" fontId="56" fillId="0" borderId="68" xfId="0" applyFont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31" fontId="56" fillId="0" borderId="22" xfId="0" applyNumberFormat="1" applyFont="1" applyBorder="1" applyAlignment="1">
      <alignment horizontal="right" vertical="center" wrapText="1"/>
    </xf>
    <xf numFmtId="31" fontId="56" fillId="0" borderId="20" xfId="0" applyNumberFormat="1" applyFont="1" applyBorder="1" applyAlignment="1">
      <alignment horizontal="right" vertical="center" wrapText="1"/>
    </xf>
    <xf numFmtId="31" fontId="56" fillId="0" borderId="24" xfId="0" applyNumberFormat="1" applyFont="1" applyBorder="1" applyAlignment="1">
      <alignment horizontal="right" vertical="center" wrapText="1"/>
    </xf>
    <xf numFmtId="31" fontId="56" fillId="0" borderId="8" xfId="0" applyNumberFormat="1" applyFont="1" applyBorder="1" applyAlignment="1">
      <alignment horizontal="right" vertical="center" wrapText="1"/>
    </xf>
    <xf numFmtId="177" fontId="56" fillId="0" borderId="20" xfId="0" applyNumberFormat="1" applyFont="1" applyBorder="1" applyAlignment="1">
      <alignment horizontal="center" vertical="center" wrapText="1"/>
    </xf>
    <xf numFmtId="177" fontId="56" fillId="0" borderId="8" xfId="0" applyNumberFormat="1" applyFont="1" applyBorder="1" applyAlignment="1">
      <alignment horizontal="center" vertical="center" wrapText="1"/>
    </xf>
    <xf numFmtId="177" fontId="56" fillId="0" borderId="20" xfId="0" applyNumberFormat="1" applyFont="1" applyBorder="1" applyAlignment="1" applyProtection="1">
      <alignment horizontal="center" vertical="center" wrapText="1"/>
      <protection locked="0"/>
    </xf>
    <xf numFmtId="177" fontId="56" fillId="0" borderId="8" xfId="0" applyNumberFormat="1" applyFont="1" applyBorder="1" applyAlignment="1" applyProtection="1">
      <alignment horizontal="center" vertical="center" wrapText="1"/>
      <protection locked="0"/>
    </xf>
    <xf numFmtId="177" fontId="4" fillId="0" borderId="20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0" fontId="56" fillId="0" borderId="12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8" fillId="0" borderId="202" xfId="0" applyFont="1" applyBorder="1" applyAlignment="1" applyProtection="1">
      <alignment horizontal="center" vertical="top" wrapText="1"/>
      <protection locked="0"/>
    </xf>
    <xf numFmtId="0" fontId="48" fillId="0" borderId="203" xfId="0" applyFont="1" applyBorder="1" applyAlignment="1" applyProtection="1">
      <alignment horizontal="center" vertical="top" wrapText="1"/>
      <protection locked="0"/>
    </xf>
    <xf numFmtId="0" fontId="48" fillId="0" borderId="204" xfId="0" applyFont="1" applyBorder="1" applyAlignment="1" applyProtection="1">
      <alignment horizontal="center" vertical="top" wrapText="1"/>
      <protection locked="0"/>
    </xf>
    <xf numFmtId="0" fontId="48" fillId="0" borderId="205" xfId="0" applyFont="1" applyBorder="1" applyAlignment="1" applyProtection="1">
      <alignment horizontal="center" vertical="top" wrapText="1"/>
      <protection locked="0"/>
    </xf>
    <xf numFmtId="0" fontId="48" fillId="0" borderId="210" xfId="0" applyFont="1" applyBorder="1" applyAlignment="1">
      <alignment horizontal="center" vertical="top" wrapText="1"/>
    </xf>
    <xf numFmtId="0" fontId="48" fillId="0" borderId="211" xfId="0" applyFont="1" applyBorder="1" applyAlignment="1">
      <alignment horizontal="center" vertical="top" wrapText="1"/>
    </xf>
    <xf numFmtId="0" fontId="48" fillId="0" borderId="214" xfId="0" applyFont="1" applyBorder="1" applyAlignment="1">
      <alignment horizontal="center" vertical="top" wrapText="1"/>
    </xf>
    <xf numFmtId="0" fontId="48" fillId="0" borderId="215" xfId="0" applyFont="1" applyBorder="1" applyAlignment="1">
      <alignment horizontal="center" vertical="top" wrapText="1"/>
    </xf>
    <xf numFmtId="0" fontId="48" fillId="0" borderId="212" xfId="0" applyFont="1" applyBorder="1" applyAlignment="1">
      <alignment horizontal="center" vertical="top" wrapText="1"/>
    </xf>
    <xf numFmtId="0" fontId="48" fillId="0" borderId="213" xfId="0" applyFont="1" applyBorder="1" applyAlignment="1">
      <alignment horizontal="center" vertical="top" wrapText="1"/>
    </xf>
    <xf numFmtId="0" fontId="48" fillId="0" borderId="216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6" xfId="0" applyFont="1" applyBorder="1" applyAlignment="1">
      <alignment horizontal="center" vertical="center"/>
    </xf>
  </cellXfs>
  <cellStyles count="2">
    <cellStyle name="標準" xfId="0" builtinId="0"/>
    <cellStyle name="標準_23-moushikomi" xfId="1" xr:uid="{00000000-0005-0000-0000-000001000000}"/>
  </cellStyles>
  <dxfs count="1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rgb="FFFF969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69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99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9696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auto="1"/>
      </font>
      <numFmt numFmtId="189" formatCode="\✔"/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26" noThreeD="1"/>
</file>

<file path=xl/ctrlProps/ctrlProp2.xml><?xml version="1.0" encoding="utf-8"?>
<formControlPr xmlns="http://schemas.microsoft.com/office/spreadsheetml/2009/9/main" objectType="CheckBox" fmlaLink="$AL$27" noThreeD="1"/>
</file>

<file path=xl/ctrlProps/ctrlProp3.xml><?xml version="1.0" encoding="utf-8"?>
<formControlPr xmlns="http://schemas.microsoft.com/office/spreadsheetml/2009/9/main" objectType="CheckBox" fmlaLink="$AL$19" lockText="1" noThreeD="1"/>
</file>

<file path=xl/ctrlProps/ctrlProp4.xml><?xml version="1.0" encoding="utf-8"?>
<formControlPr xmlns="http://schemas.microsoft.com/office/spreadsheetml/2009/9/main" objectType="CheckBox" fmlaLink="$AL$23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firstButton="1" fmlaLink="$AL$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申請書!$AL$26" noThreeD="1"/>
</file>

<file path=xl/ctrlProps/ctrlProp75.xml><?xml version="1.0" encoding="utf-8"?>
<formControlPr xmlns="http://schemas.microsoft.com/office/spreadsheetml/2009/9/main" objectType="CheckBox" fmlaLink="申請書!$AL$27" lockText="1" noThreeD="1"/>
</file>

<file path=xl/ctrlProps/ctrlProp76.xml><?xml version="1.0" encoding="utf-8"?>
<formControlPr xmlns="http://schemas.microsoft.com/office/spreadsheetml/2009/9/main" objectType="CheckBox" fmlaLink="申請書!$AL$23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申請書!$AL$26" noThreeD="1"/>
</file>

<file path=xl/ctrlProps/ctrlProp79.xml><?xml version="1.0" encoding="utf-8"?>
<formControlPr xmlns="http://schemas.microsoft.com/office/spreadsheetml/2009/9/main" objectType="CheckBox" fmlaLink="申請書!$AL$27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申請書!$AL$23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167640</xdr:colOff>
      <xdr:row>7</xdr:row>
      <xdr:rowOff>350520</xdr:rowOff>
    </xdr:from>
    <xdr:to>
      <xdr:col>71</xdr:col>
      <xdr:colOff>190500</xdr:colOff>
      <xdr:row>7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0D3BE8F-3491-1F6E-09C2-0DBD053DE129}"/>
            </a:ext>
          </a:extLst>
        </xdr:cNvPr>
        <xdr:cNvCxnSpPr/>
      </xdr:nvCxnSpPr>
      <xdr:spPr>
        <a:xfrm flipV="1">
          <a:off x="10797540" y="19278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198120</xdr:colOff>
      <xdr:row>12</xdr:row>
      <xdr:rowOff>22860</xdr:rowOff>
    </xdr:from>
    <xdr:to>
      <xdr:col>65</xdr:col>
      <xdr:colOff>220980</xdr:colOff>
      <xdr:row>12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B16C156-1225-4CD6-B0E4-ECD6F988BF30}"/>
            </a:ext>
          </a:extLst>
        </xdr:cNvPr>
        <xdr:cNvCxnSpPr/>
      </xdr:nvCxnSpPr>
      <xdr:spPr>
        <a:xfrm flipV="1">
          <a:off x="9494520" y="29946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167640</xdr:colOff>
      <xdr:row>13</xdr:row>
      <xdr:rowOff>0</xdr:rowOff>
    </xdr:from>
    <xdr:to>
      <xdr:col>71</xdr:col>
      <xdr:colOff>190500</xdr:colOff>
      <xdr:row>13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EB25029-979B-41F4-9CA7-61D91869EB36}"/>
            </a:ext>
          </a:extLst>
        </xdr:cNvPr>
        <xdr:cNvCxnSpPr/>
      </xdr:nvCxnSpPr>
      <xdr:spPr>
        <a:xfrm flipV="1">
          <a:off x="10797540" y="321564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20</xdr:row>
          <xdr:rowOff>152400</xdr:rowOff>
        </xdr:from>
        <xdr:to>
          <xdr:col>29</xdr:col>
          <xdr:colOff>9525</xdr:colOff>
          <xdr:row>20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95250</xdr:rowOff>
        </xdr:from>
        <xdr:to>
          <xdr:col>15</xdr:col>
          <xdr:colOff>0</xdr:colOff>
          <xdr:row>18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104775</xdr:rowOff>
        </xdr:from>
        <xdr:to>
          <xdr:col>22</xdr:col>
          <xdr:colOff>219075</xdr:colOff>
          <xdr:row>18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104775</xdr:rowOff>
        </xdr:from>
        <xdr:to>
          <xdr:col>7</xdr:col>
          <xdr:colOff>19050</xdr:colOff>
          <xdr:row>18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52917</xdr:colOff>
      <xdr:row>1</xdr:row>
      <xdr:rowOff>169333</xdr:rowOff>
    </xdr:from>
    <xdr:to>
      <xdr:col>18</xdr:col>
      <xdr:colOff>687917</xdr:colOff>
      <xdr:row>1</xdr:row>
      <xdr:rowOff>451064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19857C2-B9E3-46D4-8FF6-DFCD68D1517B}"/>
            </a:ext>
          </a:extLst>
        </xdr:cNvPr>
        <xdr:cNvSpPr/>
      </xdr:nvSpPr>
      <xdr:spPr>
        <a:xfrm>
          <a:off x="8950388" y="169333"/>
          <a:ext cx="1363382" cy="2817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１４日前必着書類</a:t>
          </a:r>
        </a:p>
      </xdr:txBody>
    </xdr:sp>
    <xdr:clientData/>
  </xdr:twoCellAnchor>
  <xdr:twoCellAnchor>
    <xdr:from>
      <xdr:col>0</xdr:col>
      <xdr:colOff>0</xdr:colOff>
      <xdr:row>5</xdr:row>
      <xdr:rowOff>4762</xdr:rowOff>
    </xdr:from>
    <xdr:to>
      <xdr:col>3</xdr:col>
      <xdr:colOff>4763</xdr:colOff>
      <xdr:row>7</xdr:row>
      <xdr:rowOff>309562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0D9F12-25FB-4BFA-AF3B-3D50EC83960E}"/>
            </a:ext>
          </a:extLst>
        </xdr:cNvPr>
        <xdr:cNvCxnSpPr/>
      </xdr:nvCxnSpPr>
      <xdr:spPr>
        <a:xfrm>
          <a:off x="681038" y="1519237"/>
          <a:ext cx="1495425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21106</xdr:colOff>
      <xdr:row>7</xdr:row>
      <xdr:rowOff>210580</xdr:rowOff>
    </xdr:from>
    <xdr:to>
      <xdr:col>4</xdr:col>
      <xdr:colOff>115333</xdr:colOff>
      <xdr:row>9</xdr:row>
      <xdr:rowOff>44280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42474AB4-6807-3B05-85EF-0F4DFB1B32FB}"/>
            </a:ext>
          </a:extLst>
        </xdr:cNvPr>
        <xdr:cNvSpPr/>
      </xdr:nvSpPr>
      <xdr:spPr>
        <a:xfrm rot="2239167">
          <a:off x="1184701" y="2411627"/>
          <a:ext cx="524139" cy="263612"/>
        </a:xfrm>
        <a:custGeom>
          <a:avLst/>
          <a:gdLst>
            <a:gd name="connsiteX0" fmla="*/ 0 w 734975"/>
            <a:gd name="connsiteY0" fmla="*/ 339533 h 339533"/>
            <a:gd name="connsiteX1" fmla="*/ 520891 w 734975"/>
            <a:gd name="connsiteY1" fmla="*/ 0 h 339533"/>
            <a:gd name="connsiteX2" fmla="*/ 734975 w 734975"/>
            <a:gd name="connsiteY2" fmla="*/ 339533 h 339533"/>
            <a:gd name="connsiteX3" fmla="*/ 0 w 734975"/>
            <a:gd name="connsiteY3" fmla="*/ 339533 h 339533"/>
            <a:gd name="connsiteX0" fmla="*/ 0 w 734975"/>
            <a:gd name="connsiteY0" fmla="*/ 337060 h 337060"/>
            <a:gd name="connsiteX1" fmla="*/ 552741 w 734975"/>
            <a:gd name="connsiteY1" fmla="*/ 0 h 337060"/>
            <a:gd name="connsiteX2" fmla="*/ 734975 w 734975"/>
            <a:gd name="connsiteY2" fmla="*/ 337060 h 337060"/>
            <a:gd name="connsiteX3" fmla="*/ 0 w 734975"/>
            <a:gd name="connsiteY3" fmla="*/ 337060 h 337060"/>
            <a:gd name="connsiteX0" fmla="*/ 0 w 748987"/>
            <a:gd name="connsiteY0" fmla="*/ 335206 h 337060"/>
            <a:gd name="connsiteX1" fmla="*/ 566753 w 748987"/>
            <a:gd name="connsiteY1" fmla="*/ 0 h 337060"/>
            <a:gd name="connsiteX2" fmla="*/ 748987 w 748987"/>
            <a:gd name="connsiteY2" fmla="*/ 337060 h 337060"/>
            <a:gd name="connsiteX3" fmla="*/ 0 w 748987"/>
            <a:gd name="connsiteY3" fmla="*/ 335206 h 337060"/>
            <a:gd name="connsiteX0" fmla="*/ 0 w 733790"/>
            <a:gd name="connsiteY0" fmla="*/ 335206 h 335206"/>
            <a:gd name="connsiteX1" fmla="*/ 566753 w 733790"/>
            <a:gd name="connsiteY1" fmla="*/ 0 h 335206"/>
            <a:gd name="connsiteX2" fmla="*/ 733790 w 733790"/>
            <a:gd name="connsiteY2" fmla="*/ 310223 h 335206"/>
            <a:gd name="connsiteX3" fmla="*/ 0 w 733790"/>
            <a:gd name="connsiteY3" fmla="*/ 335206 h 335206"/>
            <a:gd name="connsiteX0" fmla="*/ 0 w 733790"/>
            <a:gd name="connsiteY0" fmla="*/ 323008 h 323008"/>
            <a:gd name="connsiteX1" fmla="*/ 573660 w 733790"/>
            <a:gd name="connsiteY1" fmla="*/ 0 h 323008"/>
            <a:gd name="connsiteX2" fmla="*/ 733790 w 733790"/>
            <a:gd name="connsiteY2" fmla="*/ 298025 h 323008"/>
            <a:gd name="connsiteX3" fmla="*/ 0 w 733790"/>
            <a:gd name="connsiteY3" fmla="*/ 323008 h 323008"/>
            <a:gd name="connsiteX0" fmla="*/ 0 w 738723"/>
            <a:gd name="connsiteY0" fmla="*/ 325741 h 325741"/>
            <a:gd name="connsiteX1" fmla="*/ 578593 w 738723"/>
            <a:gd name="connsiteY1" fmla="*/ 0 h 325741"/>
            <a:gd name="connsiteX2" fmla="*/ 738723 w 738723"/>
            <a:gd name="connsiteY2" fmla="*/ 298025 h 325741"/>
            <a:gd name="connsiteX3" fmla="*/ 0 w 738723"/>
            <a:gd name="connsiteY3" fmla="*/ 325741 h 325741"/>
            <a:gd name="connsiteX0" fmla="*/ 0 w 738723"/>
            <a:gd name="connsiteY0" fmla="*/ 331239 h 331239"/>
            <a:gd name="connsiteX1" fmla="*/ 483381 w 738723"/>
            <a:gd name="connsiteY1" fmla="*/ 0 h 331239"/>
            <a:gd name="connsiteX2" fmla="*/ 738723 w 738723"/>
            <a:gd name="connsiteY2" fmla="*/ 303523 h 331239"/>
            <a:gd name="connsiteX3" fmla="*/ 0 w 738723"/>
            <a:gd name="connsiteY3" fmla="*/ 331239 h 331239"/>
            <a:gd name="connsiteX0" fmla="*/ 0 w 743989"/>
            <a:gd name="connsiteY0" fmla="*/ 331239 h 331239"/>
            <a:gd name="connsiteX1" fmla="*/ 483381 w 743989"/>
            <a:gd name="connsiteY1" fmla="*/ 0 h 331239"/>
            <a:gd name="connsiteX2" fmla="*/ 743990 w 743989"/>
            <a:gd name="connsiteY2" fmla="*/ 290446 h 331239"/>
            <a:gd name="connsiteX3" fmla="*/ 0 w 743989"/>
            <a:gd name="connsiteY3" fmla="*/ 331239 h 331239"/>
            <a:gd name="connsiteX0" fmla="*/ 1 w 739575"/>
            <a:gd name="connsiteY0" fmla="*/ 320345 h 320345"/>
            <a:gd name="connsiteX1" fmla="*/ 478966 w 739575"/>
            <a:gd name="connsiteY1" fmla="*/ 0 h 320345"/>
            <a:gd name="connsiteX2" fmla="*/ 739575 w 739575"/>
            <a:gd name="connsiteY2" fmla="*/ 290446 h 320345"/>
            <a:gd name="connsiteX3" fmla="*/ 1 w 739575"/>
            <a:gd name="connsiteY3" fmla="*/ 320345 h 320345"/>
            <a:gd name="connsiteX0" fmla="*/ 0 w 739574"/>
            <a:gd name="connsiteY0" fmla="*/ 317801 h 317801"/>
            <a:gd name="connsiteX1" fmla="*/ 481246 w 739574"/>
            <a:gd name="connsiteY1" fmla="*/ -1 h 317801"/>
            <a:gd name="connsiteX2" fmla="*/ 739574 w 739574"/>
            <a:gd name="connsiteY2" fmla="*/ 287902 h 317801"/>
            <a:gd name="connsiteX3" fmla="*/ 0 w 739574"/>
            <a:gd name="connsiteY3" fmla="*/ 317801 h 317801"/>
            <a:gd name="connsiteX0" fmla="*/ 0 w 747127"/>
            <a:gd name="connsiteY0" fmla="*/ 317802 h 317802"/>
            <a:gd name="connsiteX1" fmla="*/ 481246 w 747127"/>
            <a:gd name="connsiteY1" fmla="*/ 0 h 317802"/>
            <a:gd name="connsiteX2" fmla="*/ 747128 w 747127"/>
            <a:gd name="connsiteY2" fmla="*/ 291050 h 317802"/>
            <a:gd name="connsiteX3" fmla="*/ 0 w 747127"/>
            <a:gd name="connsiteY3" fmla="*/ 317802 h 317802"/>
            <a:gd name="connsiteX0" fmla="*/ 0 w 747128"/>
            <a:gd name="connsiteY0" fmla="*/ 312719 h 312719"/>
            <a:gd name="connsiteX1" fmla="*/ 485807 w 747128"/>
            <a:gd name="connsiteY1" fmla="*/ 0 h 312719"/>
            <a:gd name="connsiteX2" fmla="*/ 747128 w 747128"/>
            <a:gd name="connsiteY2" fmla="*/ 285967 h 312719"/>
            <a:gd name="connsiteX3" fmla="*/ 0 w 747128"/>
            <a:gd name="connsiteY3" fmla="*/ 312719 h 312719"/>
            <a:gd name="connsiteX0" fmla="*/ 0 w 747128"/>
            <a:gd name="connsiteY0" fmla="*/ 275683 h 275683"/>
            <a:gd name="connsiteX1" fmla="*/ 526409 w 747128"/>
            <a:gd name="connsiteY1" fmla="*/ 0 h 275683"/>
            <a:gd name="connsiteX2" fmla="*/ 747128 w 747128"/>
            <a:gd name="connsiteY2" fmla="*/ 248931 h 275683"/>
            <a:gd name="connsiteX3" fmla="*/ 0 w 747128"/>
            <a:gd name="connsiteY3" fmla="*/ 275683 h 275683"/>
            <a:gd name="connsiteX0" fmla="*/ 0 w 764565"/>
            <a:gd name="connsiteY0" fmla="*/ 275683 h 275683"/>
            <a:gd name="connsiteX1" fmla="*/ 526409 w 764565"/>
            <a:gd name="connsiteY1" fmla="*/ 0 h 275683"/>
            <a:gd name="connsiteX2" fmla="*/ 764564 w 764565"/>
            <a:gd name="connsiteY2" fmla="*/ 236030 h 275683"/>
            <a:gd name="connsiteX3" fmla="*/ 0 w 764565"/>
            <a:gd name="connsiteY3" fmla="*/ 275683 h 275683"/>
            <a:gd name="connsiteX0" fmla="*/ 0 w 764564"/>
            <a:gd name="connsiteY0" fmla="*/ 266859 h 266859"/>
            <a:gd name="connsiteX1" fmla="*/ 509767 w 764564"/>
            <a:gd name="connsiteY1" fmla="*/ 0 h 266859"/>
            <a:gd name="connsiteX2" fmla="*/ 764564 w 764564"/>
            <a:gd name="connsiteY2" fmla="*/ 227206 h 266859"/>
            <a:gd name="connsiteX3" fmla="*/ 0 w 764564"/>
            <a:gd name="connsiteY3" fmla="*/ 266859 h 26685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6660 h 336660"/>
            <a:gd name="connsiteX1" fmla="*/ 502234 w 764564"/>
            <a:gd name="connsiteY1" fmla="*/ 1 h 336660"/>
            <a:gd name="connsiteX2" fmla="*/ 764564 w 764564"/>
            <a:gd name="connsiteY2" fmla="*/ 297007 h 336660"/>
            <a:gd name="connsiteX3" fmla="*/ 0 w 764564"/>
            <a:gd name="connsiteY3" fmla="*/ 336660 h 3366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4564" h="336660">
              <a:moveTo>
                <a:pt x="0" y="336660"/>
              </a:moveTo>
              <a:cubicBezTo>
                <a:pt x="169154" y="226410"/>
                <a:pt x="338307" y="116160"/>
                <a:pt x="502234" y="1"/>
              </a:cubicBezTo>
              <a:lnTo>
                <a:pt x="764564" y="297007"/>
              </a:lnTo>
              <a:lnTo>
                <a:pt x="0" y="33666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312065</xdr:colOff>
      <xdr:row>7</xdr:row>
      <xdr:rowOff>238471</xdr:rowOff>
    </xdr:from>
    <xdr:to>
      <xdr:col>4</xdr:col>
      <xdr:colOff>79240</xdr:colOff>
      <xdr:row>10</xdr:row>
      <xdr:rowOff>12604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7469C3-C8F2-D80A-BFB3-38AF11600A8C}"/>
            </a:ext>
          </a:extLst>
        </xdr:cNvPr>
        <xdr:cNvGrpSpPr/>
      </xdr:nvGrpSpPr>
      <xdr:grpSpPr>
        <a:xfrm>
          <a:off x="1050253" y="2274440"/>
          <a:ext cx="624425" cy="345633"/>
          <a:chOff x="956723" y="2486190"/>
          <a:chExt cx="621061" cy="33894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58B9C72-AD38-42A6-3628-B5479F980491}"/>
              </a:ext>
            </a:extLst>
          </xdr:cNvPr>
          <xdr:cNvGrpSpPr/>
        </xdr:nvGrpSpPr>
        <xdr:grpSpPr>
          <a:xfrm>
            <a:off x="1039972" y="2486190"/>
            <a:ext cx="537812" cy="323710"/>
            <a:chOff x="1043117" y="2514402"/>
            <a:chExt cx="541097" cy="501526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E4FAA15-7484-EB73-1A5A-3FF857BA2503}"/>
                </a:ext>
              </a:extLst>
            </xdr:cNvPr>
            <xdr:cNvSpPr/>
          </xdr:nvSpPr>
          <xdr:spPr>
            <a:xfrm>
              <a:off x="1043117" y="2514402"/>
              <a:ext cx="541097" cy="2770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kumimoji="1" lang="ja-JP" altLang="en-US" sz="600" b="1">
                  <a:solidFill>
                    <a:sysClr val="windowText" lastClr="000000"/>
                  </a:solidFill>
                </a:rPr>
                <a:t>キャンプ</a:t>
              </a:r>
              <a:endParaRPr kumimoji="1" lang="en-US" altLang="ja-JP" sz="600" b="1">
                <a:solidFill>
                  <a:sysClr val="windowText" lastClr="000000"/>
                </a:solidFill>
              </a:endParaRPr>
            </a:p>
            <a:p>
              <a:pPr algn="r"/>
              <a:endParaRPr kumimoji="1" lang="en-US" altLang="ja-JP" sz="600" b="1">
                <a:solidFill>
                  <a:sysClr val="windowText" lastClr="000000"/>
                </a:solidFill>
              </a:endParaRPr>
            </a:p>
            <a:p>
              <a:pPr algn="r"/>
              <a:r>
                <a:rPr kumimoji="1" lang="ja-JP" altLang="en-US" sz="600" b="1">
                  <a:solidFill>
                    <a:sysClr val="windowText" lastClr="000000"/>
                  </a:solidFill>
                </a:rPr>
                <a:t>　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3B38A19-2493-4BAE-9FC6-2544444588F0}"/>
                </a:ext>
              </a:extLst>
            </xdr:cNvPr>
            <xdr:cNvSpPr/>
          </xdr:nvSpPr>
          <xdr:spPr>
            <a:xfrm>
              <a:off x="1095290" y="2670775"/>
              <a:ext cx="484469" cy="34515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kumimoji="1" lang="ja-JP" altLang="en-US" sz="700" b="1">
                  <a:solidFill>
                    <a:sysClr val="windowText" lastClr="000000"/>
                  </a:solidFill>
                </a:rPr>
                <a:t>場</a:t>
              </a:r>
              <a:endParaRPr kumimoji="1" lang="en-US" altLang="ja-JP" sz="700" b="1">
                <a:solidFill>
                  <a:sysClr val="windowText" lastClr="000000"/>
                </a:solidFill>
              </a:endParaRPr>
            </a:p>
            <a:p>
              <a:pPr algn="r"/>
              <a:endParaRPr kumimoji="1" lang="ja-JP" altLang="en-US" sz="700" b="1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78BB16C-F90D-47F2-84F4-FEB9ACE76047}"/>
              </a:ext>
            </a:extLst>
          </xdr:cNvPr>
          <xdr:cNvSpPr/>
        </xdr:nvSpPr>
        <xdr:spPr>
          <a:xfrm>
            <a:off x="956723" y="2611388"/>
            <a:ext cx="445204" cy="213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kumimoji="1" lang="ja-JP" altLang="en-US" sz="9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曜日</a:t>
            </a:r>
          </a:p>
        </xdr:txBody>
      </xdr:sp>
    </xdr:grpSp>
    <xdr:clientData/>
  </xdr:twoCellAnchor>
  <xdr:twoCellAnchor>
    <xdr:from>
      <xdr:col>9</xdr:col>
      <xdr:colOff>19900</xdr:colOff>
      <xdr:row>32</xdr:row>
      <xdr:rowOff>113732</xdr:rowOff>
    </xdr:from>
    <xdr:to>
      <xdr:col>10</xdr:col>
      <xdr:colOff>248787</xdr:colOff>
      <xdr:row>32</xdr:row>
      <xdr:rowOff>252698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3D6BC16-63DA-E1B1-0703-667EF971DD65}"/>
            </a:ext>
          </a:extLst>
        </xdr:cNvPr>
        <xdr:cNvSpPr/>
      </xdr:nvSpPr>
      <xdr:spPr>
        <a:xfrm>
          <a:off x="3687736" y="8426782"/>
          <a:ext cx="552310" cy="1389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228600</xdr:rowOff>
        </xdr:from>
        <xdr:to>
          <xdr:col>17</xdr:col>
          <xdr:colOff>57150</xdr:colOff>
          <xdr:row>14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0</xdr:rowOff>
        </xdr:from>
        <xdr:to>
          <xdr:col>17</xdr:col>
          <xdr:colOff>0</xdr:colOff>
          <xdr:row>15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228600</xdr:rowOff>
        </xdr:from>
        <xdr:to>
          <xdr:col>17</xdr:col>
          <xdr:colOff>85725</xdr:colOff>
          <xdr:row>16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9525</xdr:rowOff>
        </xdr:from>
        <xdr:to>
          <xdr:col>17</xdr:col>
          <xdr:colOff>28575</xdr:colOff>
          <xdr:row>17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371475</xdr:colOff>
          <xdr:row>41</xdr:row>
          <xdr:rowOff>142875</xdr:rowOff>
        </xdr:from>
        <xdr:to>
          <xdr:col>38</xdr:col>
          <xdr:colOff>647700</xdr:colOff>
          <xdr:row>42</xdr:row>
          <xdr:rowOff>104775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381000</xdr:colOff>
          <xdr:row>43</xdr:row>
          <xdr:rowOff>114300</xdr:rowOff>
        </xdr:from>
        <xdr:to>
          <xdr:col>38</xdr:col>
          <xdr:colOff>628650</xdr:colOff>
          <xdr:row>44</xdr:row>
          <xdr:rowOff>95250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104775</xdr:rowOff>
        </xdr:from>
        <xdr:to>
          <xdr:col>5</xdr:col>
          <xdr:colOff>76200</xdr:colOff>
          <xdr:row>30</xdr:row>
          <xdr:rowOff>104775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45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371475</xdr:colOff>
          <xdr:row>37</xdr:row>
          <xdr:rowOff>142875</xdr:rowOff>
        </xdr:from>
        <xdr:to>
          <xdr:col>38</xdr:col>
          <xdr:colOff>647700</xdr:colOff>
          <xdr:row>38</xdr:row>
          <xdr:rowOff>104775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381000</xdr:colOff>
          <xdr:row>39</xdr:row>
          <xdr:rowOff>114300</xdr:rowOff>
        </xdr:from>
        <xdr:to>
          <xdr:col>38</xdr:col>
          <xdr:colOff>628650</xdr:colOff>
          <xdr:row>40</xdr:row>
          <xdr:rowOff>76200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228600</xdr:rowOff>
        </xdr:from>
        <xdr:to>
          <xdr:col>17</xdr:col>
          <xdr:colOff>57150</xdr:colOff>
          <xdr:row>29</xdr:row>
          <xdr:rowOff>219075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0</xdr:rowOff>
        </xdr:from>
        <xdr:to>
          <xdr:col>17</xdr:col>
          <xdr:colOff>0</xdr:colOff>
          <xdr:row>30</xdr:row>
          <xdr:rowOff>219075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228600</xdr:rowOff>
        </xdr:from>
        <xdr:to>
          <xdr:col>17</xdr:col>
          <xdr:colOff>85725</xdr:colOff>
          <xdr:row>31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9525</xdr:rowOff>
        </xdr:from>
        <xdr:to>
          <xdr:col>17</xdr:col>
          <xdr:colOff>28575</xdr:colOff>
          <xdr:row>32</xdr:row>
          <xdr:rowOff>219075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228600</xdr:rowOff>
        </xdr:from>
        <xdr:to>
          <xdr:col>17</xdr:col>
          <xdr:colOff>57150</xdr:colOff>
          <xdr:row>44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0</xdr:rowOff>
        </xdr:from>
        <xdr:to>
          <xdr:col>17</xdr:col>
          <xdr:colOff>0</xdr:colOff>
          <xdr:row>45</xdr:row>
          <xdr:rowOff>219075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228600</xdr:rowOff>
        </xdr:from>
        <xdr:to>
          <xdr:col>17</xdr:col>
          <xdr:colOff>85725</xdr:colOff>
          <xdr:row>46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9525</xdr:rowOff>
        </xdr:from>
        <xdr:to>
          <xdr:col>17</xdr:col>
          <xdr:colOff>28575</xdr:colOff>
          <xdr:row>47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228600</xdr:rowOff>
        </xdr:from>
        <xdr:to>
          <xdr:col>31</xdr:col>
          <xdr:colOff>85725</xdr:colOff>
          <xdr:row>16</xdr:row>
          <xdr:rowOff>228600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17</xdr:row>
          <xdr:rowOff>9525</xdr:rowOff>
        </xdr:from>
        <xdr:to>
          <xdr:col>31</xdr:col>
          <xdr:colOff>28575</xdr:colOff>
          <xdr:row>17</xdr:row>
          <xdr:rowOff>219075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30</xdr:row>
          <xdr:rowOff>228600</xdr:rowOff>
        </xdr:from>
        <xdr:to>
          <xdr:col>31</xdr:col>
          <xdr:colOff>85725</xdr:colOff>
          <xdr:row>31</xdr:row>
          <xdr:rowOff>228600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32</xdr:row>
          <xdr:rowOff>9525</xdr:rowOff>
        </xdr:from>
        <xdr:to>
          <xdr:col>31</xdr:col>
          <xdr:colOff>28575</xdr:colOff>
          <xdr:row>32</xdr:row>
          <xdr:rowOff>219075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</xdr:row>
          <xdr:rowOff>142875</xdr:rowOff>
        </xdr:from>
        <xdr:to>
          <xdr:col>7</xdr:col>
          <xdr:colOff>114300</xdr:colOff>
          <xdr:row>5</xdr:row>
          <xdr:rowOff>514350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5</xdr:row>
          <xdr:rowOff>66675</xdr:rowOff>
        </xdr:from>
        <xdr:to>
          <xdr:col>12</xdr:col>
          <xdr:colOff>161925</xdr:colOff>
          <xdr:row>5</xdr:row>
          <xdr:rowOff>590550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7</xdr:row>
          <xdr:rowOff>95250</xdr:rowOff>
        </xdr:from>
        <xdr:to>
          <xdr:col>49</xdr:col>
          <xdr:colOff>161925</xdr:colOff>
          <xdr:row>7</xdr:row>
          <xdr:rowOff>390525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468927</xdr:colOff>
      <xdr:row>0</xdr:row>
      <xdr:rowOff>0</xdr:rowOff>
    </xdr:from>
    <xdr:to>
      <xdr:col>26</xdr:col>
      <xdr:colOff>155530</xdr:colOff>
      <xdr:row>46</xdr:row>
      <xdr:rowOff>220980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801EAB-9748-4E9E-B99F-85FD8BB2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27" y="0"/>
          <a:ext cx="17434853" cy="1217485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276287</xdr:colOff>
      <xdr:row>3</xdr:row>
      <xdr:rowOff>174625</xdr:rowOff>
    </xdr:from>
    <xdr:to>
      <xdr:col>9</xdr:col>
      <xdr:colOff>283308</xdr:colOff>
      <xdr:row>7</xdr:row>
      <xdr:rowOff>39077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6B1FBAB-61A7-4329-A7FE-392E8BDD2A7C}"/>
            </a:ext>
          </a:extLst>
        </xdr:cNvPr>
        <xdr:cNvSpPr/>
      </xdr:nvSpPr>
      <xdr:spPr>
        <a:xfrm>
          <a:off x="3006787" y="1635125"/>
          <a:ext cx="3420146" cy="975702"/>
        </a:xfrm>
        <a:prstGeom prst="wedgeRoundRectCallout">
          <a:avLst>
            <a:gd name="adj1" fmla="val -10237"/>
            <a:gd name="adj2" fmla="val 77065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到着後、２０分程度の施設利用に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ついての説明があります。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宿泊される方全員参加となります。</a:t>
          </a:r>
          <a:endParaRPr kumimoji="1" lang="ja-JP" altLang="en-US" sz="9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143047</xdr:colOff>
      <xdr:row>15</xdr:row>
      <xdr:rowOff>29307</xdr:rowOff>
    </xdr:from>
    <xdr:to>
      <xdr:col>13</xdr:col>
      <xdr:colOff>464911</xdr:colOff>
      <xdr:row>19</xdr:row>
      <xdr:rowOff>56697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A60CF17-A09A-4B61-86CE-B10E30E8BB72}"/>
            </a:ext>
          </a:extLst>
        </xdr:cNvPr>
        <xdr:cNvSpPr/>
      </xdr:nvSpPr>
      <xdr:spPr>
        <a:xfrm>
          <a:off x="4905547" y="4678414"/>
          <a:ext cx="4404007" cy="979890"/>
        </a:xfrm>
        <a:prstGeom prst="wedgeRoundRectCallout">
          <a:avLst>
            <a:gd name="adj1" fmla="val -61295"/>
            <a:gd name="adj2" fmla="val 59063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朝のつどいでは、旗係全体で３名（団体数によっては各団体から１名の場合もあります）体操係２～３名、団体紹介１名、チクサクコール係　１名　が必要となります。　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367525</xdr:colOff>
      <xdr:row>24</xdr:row>
      <xdr:rowOff>179994</xdr:rowOff>
    </xdr:from>
    <xdr:to>
      <xdr:col>4</xdr:col>
      <xdr:colOff>136071</xdr:colOff>
      <xdr:row>29</xdr:row>
      <xdr:rowOff>215447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3469644-3528-456A-BAE0-1682DB81F2DC}"/>
            </a:ext>
          </a:extLst>
        </xdr:cNvPr>
        <xdr:cNvSpPr/>
      </xdr:nvSpPr>
      <xdr:spPr>
        <a:xfrm>
          <a:off x="1047882" y="6802137"/>
          <a:ext cx="1809618" cy="1396167"/>
        </a:xfrm>
        <a:prstGeom prst="wedgeRoundRectCallout">
          <a:avLst>
            <a:gd name="adj1" fmla="val 131"/>
            <a:gd name="adj2" fmla="val -88374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朝食は夏時間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７：３０～９：００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冬時間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８：００～９：００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515328</xdr:colOff>
      <xdr:row>2</xdr:row>
      <xdr:rowOff>77457</xdr:rowOff>
    </xdr:from>
    <xdr:to>
      <xdr:col>15</xdr:col>
      <xdr:colOff>408214</xdr:colOff>
      <xdr:row>5</xdr:row>
      <xdr:rowOff>36198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F01B6D5-E4AB-41DB-8785-ABD9FF8638C5}"/>
            </a:ext>
          </a:extLst>
        </xdr:cNvPr>
        <xdr:cNvSpPr/>
      </xdr:nvSpPr>
      <xdr:spPr>
        <a:xfrm>
          <a:off x="7999257" y="1166028"/>
          <a:ext cx="2614314" cy="952063"/>
        </a:xfrm>
        <a:prstGeom prst="wedgeRoundRectCallout">
          <a:avLst>
            <a:gd name="adj1" fmla="val -33432"/>
            <a:gd name="adj2" fmla="val 118994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お弁当注文の場合は受取時間を記入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種類は料金確認表を参照</a:t>
          </a:r>
        </a:p>
      </xdr:txBody>
    </xdr:sp>
    <xdr:clientData/>
  </xdr:twoCellAnchor>
  <xdr:twoCellAnchor>
    <xdr:from>
      <xdr:col>18</xdr:col>
      <xdr:colOff>186338</xdr:colOff>
      <xdr:row>8</xdr:row>
      <xdr:rowOff>114688</xdr:rowOff>
    </xdr:from>
    <xdr:to>
      <xdr:col>21</xdr:col>
      <xdr:colOff>280413</xdr:colOff>
      <xdr:row>11</xdr:row>
      <xdr:rowOff>254000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F58C43D-BABB-4B5A-BDBB-F77A5195C18B}"/>
            </a:ext>
          </a:extLst>
        </xdr:cNvPr>
        <xdr:cNvSpPr/>
      </xdr:nvSpPr>
      <xdr:spPr>
        <a:xfrm>
          <a:off x="30713963" y="2943613"/>
          <a:ext cx="2151475" cy="939412"/>
        </a:xfrm>
        <a:prstGeom prst="wedgeRoundRectCallout">
          <a:avLst>
            <a:gd name="adj1" fmla="val -18468"/>
            <a:gd name="adj2" fmla="val -85558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～１９：００が食べ終わりの時間となります。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254000</xdr:colOff>
      <xdr:row>22</xdr:row>
      <xdr:rowOff>29306</xdr:rowOff>
    </xdr:from>
    <xdr:to>
      <xdr:col>11</xdr:col>
      <xdr:colOff>260804</xdr:colOff>
      <xdr:row>25</xdr:row>
      <xdr:rowOff>183431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A686820-C09E-4E52-84F8-9CDE9BA48939}"/>
            </a:ext>
          </a:extLst>
        </xdr:cNvPr>
        <xdr:cNvSpPr/>
      </xdr:nvSpPr>
      <xdr:spPr>
        <a:xfrm>
          <a:off x="5696857" y="6107163"/>
          <a:ext cx="2047876" cy="970554"/>
        </a:xfrm>
        <a:prstGeom prst="wedgeRoundRectCallout">
          <a:avLst>
            <a:gd name="adj1" fmla="val -93458"/>
            <a:gd name="adj2" fmla="val -2980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宿舎点検時間は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８；４０以降～</a:t>
          </a:r>
        </a:p>
      </xdr:txBody>
    </xdr:sp>
    <xdr:clientData/>
  </xdr:twoCellAnchor>
  <xdr:twoCellAnchor>
    <xdr:from>
      <xdr:col>23</xdr:col>
      <xdr:colOff>200400</xdr:colOff>
      <xdr:row>12</xdr:row>
      <xdr:rowOff>74221</xdr:rowOff>
    </xdr:from>
    <xdr:to>
      <xdr:col>26</xdr:col>
      <xdr:colOff>294474</xdr:colOff>
      <xdr:row>18</xdr:row>
      <xdr:rowOff>24740</xdr:rowOff>
    </xdr:to>
    <xdr:sp macro="" textlink="">
      <xdr:nvSpPr>
        <xdr:cNvPr id="9" name="吹き出し: 角を丸めた四角形 2">
          <a:extLst>
            <a:ext uri="{FF2B5EF4-FFF2-40B4-BE49-F238E27FC236}">
              <a16:creationId xmlns:a16="http://schemas.microsoft.com/office/drawing/2014/main" id="{A17446CD-61D5-4AC1-92D7-E5B7CEC5ED11}"/>
            </a:ext>
          </a:extLst>
        </xdr:cNvPr>
        <xdr:cNvSpPr/>
      </xdr:nvSpPr>
      <xdr:spPr>
        <a:xfrm>
          <a:off x="34157025" y="3969946"/>
          <a:ext cx="2151474" cy="1379269"/>
        </a:xfrm>
        <a:prstGeom prst="wedgeRoundRectCallout">
          <a:avLst>
            <a:gd name="adj1" fmla="val -85095"/>
            <a:gd name="adj2" fmla="val -42793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入浴時間は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１７：３０～２１：５０まで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１６：００～入ることもできます。（要相談）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31750</xdr:colOff>
      <xdr:row>13</xdr:row>
      <xdr:rowOff>63500</xdr:rowOff>
    </xdr:from>
    <xdr:to>
      <xdr:col>9</xdr:col>
      <xdr:colOff>619125</xdr:colOff>
      <xdr:row>14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30115ED-6361-9D5E-97B2-CA6A612874C7}"/>
            </a:ext>
          </a:extLst>
        </xdr:cNvPr>
        <xdr:cNvSpPr/>
      </xdr:nvSpPr>
      <xdr:spPr>
        <a:xfrm>
          <a:off x="6175375" y="4222750"/>
          <a:ext cx="587375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595472</xdr:colOff>
      <xdr:row>13</xdr:row>
      <xdr:rowOff>163285</xdr:rowOff>
    </xdr:from>
    <xdr:to>
      <xdr:col>4</xdr:col>
      <xdr:colOff>598714</xdr:colOff>
      <xdr:row>18</xdr:row>
      <xdr:rowOff>54428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0B8C50C-A942-4E44-956A-1EB59E82F2A8}"/>
            </a:ext>
          </a:extLst>
        </xdr:cNvPr>
        <xdr:cNvSpPr/>
      </xdr:nvSpPr>
      <xdr:spPr>
        <a:xfrm>
          <a:off x="595472" y="4340678"/>
          <a:ext cx="2724671" cy="1115786"/>
        </a:xfrm>
        <a:prstGeom prst="wedgeRoundRectCallout">
          <a:avLst>
            <a:gd name="adj1" fmla="val 75890"/>
            <a:gd name="adj2" fmla="val -22499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晴天時に野外活動をされる団体は、雨天・荒天時の活動をご記入ください。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778727</xdr:colOff>
      <xdr:row>1</xdr:row>
      <xdr:rowOff>46464</xdr:rowOff>
    </xdr:from>
    <xdr:to>
      <xdr:col>7</xdr:col>
      <xdr:colOff>72206</xdr:colOff>
      <xdr:row>49</xdr:row>
      <xdr:rowOff>257461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B4664B-D285-4DA9-B2DF-7415FA52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27" y="513283"/>
          <a:ext cx="10643318" cy="16941047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1770075</xdr:colOff>
      <xdr:row>11</xdr:row>
      <xdr:rowOff>188258</xdr:rowOff>
    </xdr:from>
    <xdr:to>
      <xdr:col>6</xdr:col>
      <xdr:colOff>580794</xdr:colOff>
      <xdr:row>12</xdr:row>
      <xdr:rowOff>98611</xdr:rowOff>
    </xdr:to>
    <xdr:sp macro="" textlink="">
      <xdr:nvSpPr>
        <xdr:cNvPr id="5" name="吹き出し: 角を丸めた四角形 10">
          <a:extLst>
            <a:ext uri="{FF2B5EF4-FFF2-40B4-BE49-F238E27FC236}">
              <a16:creationId xmlns:a16="http://schemas.microsoft.com/office/drawing/2014/main" id="{39525A22-0E1E-495F-98D8-12C56F440D14}"/>
            </a:ext>
          </a:extLst>
        </xdr:cNvPr>
        <xdr:cNvSpPr/>
      </xdr:nvSpPr>
      <xdr:spPr>
        <a:xfrm>
          <a:off x="8391112" y="3417465"/>
          <a:ext cx="1075810" cy="305292"/>
        </a:xfrm>
        <a:prstGeom prst="wedgeRoundRectCallout">
          <a:avLst>
            <a:gd name="adj1" fmla="val 84797"/>
            <a:gd name="adj2" fmla="val -57399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654913</xdr:colOff>
      <xdr:row>0</xdr:row>
      <xdr:rowOff>0</xdr:rowOff>
    </xdr:from>
    <xdr:to>
      <xdr:col>6</xdr:col>
      <xdr:colOff>673720</xdr:colOff>
      <xdr:row>22</xdr:row>
      <xdr:rowOff>174239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76911DE-C283-411D-BAC9-AAA6EF574E94}"/>
            </a:ext>
          </a:extLst>
        </xdr:cNvPr>
        <xdr:cNvGrpSpPr/>
      </xdr:nvGrpSpPr>
      <xdr:grpSpPr>
        <a:xfrm>
          <a:off x="654913" y="0"/>
          <a:ext cx="8898044" cy="7342205"/>
          <a:chOff x="11119984" y="-431040"/>
          <a:chExt cx="8488152" cy="7082876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E19BD9C9-0663-F5D4-25DE-089749E7E9F5}"/>
              </a:ext>
            </a:extLst>
          </xdr:cNvPr>
          <xdr:cNvSpPr/>
        </xdr:nvSpPr>
        <xdr:spPr>
          <a:xfrm>
            <a:off x="11937022" y="6278935"/>
            <a:ext cx="2131687" cy="372901"/>
          </a:xfrm>
          <a:prstGeom prst="wedgeRoundRectCallout">
            <a:avLst>
              <a:gd name="adj1" fmla="val 21494"/>
              <a:gd name="adj2" fmla="val 127065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0">
                <a:solidFill>
                  <a:schemeClr val="tx1"/>
                </a:solidFill>
              </a:rPr>
              <a:t>弁当の種類を選択</a:t>
            </a:r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F85F9BCB-7268-3AD6-B21A-75DA1F2FE725}"/>
              </a:ext>
            </a:extLst>
          </xdr:cNvPr>
          <xdr:cNvSpPr/>
        </xdr:nvSpPr>
        <xdr:spPr>
          <a:xfrm>
            <a:off x="18413384" y="2781933"/>
            <a:ext cx="1194752" cy="504310"/>
          </a:xfrm>
          <a:prstGeom prst="wedgeRoundRectCallout">
            <a:avLst>
              <a:gd name="adj1" fmla="val -33213"/>
              <a:gd name="adj2" fmla="val -96469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0">
                <a:solidFill>
                  <a:schemeClr val="tx1"/>
                </a:solidFill>
              </a:rPr>
              <a:t>日帰りの方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978ED88D-4430-2CCC-991A-970B13056517}"/>
              </a:ext>
            </a:extLst>
          </xdr:cNvPr>
          <xdr:cNvSpPr/>
        </xdr:nvSpPr>
        <xdr:spPr>
          <a:xfrm>
            <a:off x="17584666" y="4861864"/>
            <a:ext cx="1919233" cy="472843"/>
          </a:xfrm>
          <a:prstGeom prst="wedgeRoundRectCallout">
            <a:avLst>
              <a:gd name="adj1" fmla="val 39878"/>
              <a:gd name="adj2" fmla="val -140273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0">
                <a:solidFill>
                  <a:schemeClr val="tx1"/>
                </a:solidFill>
              </a:rPr>
              <a:t>活動項目を選択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CF3BCBF7-777E-93EC-99D6-3562F73EAB43}"/>
              </a:ext>
            </a:extLst>
          </xdr:cNvPr>
          <xdr:cNvSpPr/>
        </xdr:nvSpPr>
        <xdr:spPr>
          <a:xfrm>
            <a:off x="13208411" y="3046634"/>
            <a:ext cx="2255064" cy="425756"/>
          </a:xfrm>
          <a:prstGeom prst="wedgeRoundRectCallout">
            <a:avLst>
              <a:gd name="adj1" fmla="val 61142"/>
              <a:gd name="adj2" fmla="val 192015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600" b="0">
              <a:solidFill>
                <a:schemeClr val="tx1"/>
              </a:solidFill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D329C960-0A2D-8B0A-70AC-7ACC55071E6E}"/>
              </a:ext>
            </a:extLst>
          </xdr:cNvPr>
          <xdr:cNvSpPr/>
        </xdr:nvSpPr>
        <xdr:spPr>
          <a:xfrm>
            <a:off x="11119984" y="-431040"/>
            <a:ext cx="3657601" cy="425756"/>
          </a:xfrm>
          <a:prstGeom prst="wedgeRoundRectCallout">
            <a:avLst>
              <a:gd name="adj1" fmla="val 24942"/>
              <a:gd name="adj2" fmla="val 15958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 b="0">
                <a:solidFill>
                  <a:schemeClr val="tx1"/>
                </a:solidFill>
              </a:rPr>
              <a:t>記入例：</a:t>
            </a:r>
            <a:r>
              <a:rPr kumimoji="1" lang="en-US" altLang="ja-JP" sz="2400" b="0">
                <a:solidFill>
                  <a:schemeClr val="tx1"/>
                </a:solidFill>
              </a:rPr>
              <a:t>1</a:t>
            </a:r>
            <a:r>
              <a:rPr kumimoji="1" lang="ja-JP" altLang="en-US" sz="2400" b="0">
                <a:solidFill>
                  <a:schemeClr val="tx1"/>
                </a:solidFill>
              </a:rPr>
              <a:t>泊</a:t>
            </a:r>
            <a:r>
              <a:rPr kumimoji="1" lang="en-US" altLang="ja-JP" sz="2400" b="0">
                <a:solidFill>
                  <a:schemeClr val="tx1"/>
                </a:solidFill>
              </a:rPr>
              <a:t>2</a:t>
            </a:r>
            <a:r>
              <a:rPr kumimoji="1" lang="ja-JP" altLang="en-US" sz="2400" b="0">
                <a:solidFill>
                  <a:schemeClr val="tx1"/>
                </a:solidFill>
              </a:rPr>
              <a:t>日の場合</a:t>
            </a:r>
          </a:p>
        </xdr:txBody>
      </xdr:sp>
    </xdr:grpSp>
    <xdr:clientData/>
  </xdr:twoCellAnchor>
  <xdr:twoCellAnchor>
    <xdr:from>
      <xdr:col>5</xdr:col>
      <xdr:colOff>1077386</xdr:colOff>
      <xdr:row>34</xdr:row>
      <xdr:rowOff>268035</xdr:rowOff>
    </xdr:from>
    <xdr:to>
      <xdr:col>6</xdr:col>
      <xdr:colOff>383450</xdr:colOff>
      <xdr:row>35</xdr:row>
      <xdr:rowOff>267165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EAF4F38-A469-48C3-B065-F0A9F63D8DD1}"/>
            </a:ext>
          </a:extLst>
        </xdr:cNvPr>
        <xdr:cNvSpPr/>
      </xdr:nvSpPr>
      <xdr:spPr>
        <a:xfrm>
          <a:off x="7704065" y="11779678"/>
          <a:ext cx="1578456" cy="366523"/>
        </a:xfrm>
        <a:prstGeom prst="wedgeRoundRectCallout">
          <a:avLst>
            <a:gd name="adj1" fmla="val 22904"/>
            <a:gd name="adj2" fmla="val -11074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/>
              </a:solidFill>
            </a:rPr>
            <a:t>種類を選択</a:t>
          </a:r>
        </a:p>
      </xdr:txBody>
    </xdr:sp>
    <xdr:clientData/>
  </xdr:twoCellAnchor>
  <xdr:twoCellAnchor>
    <xdr:from>
      <xdr:col>3</xdr:col>
      <xdr:colOff>745978</xdr:colOff>
      <xdr:row>11</xdr:row>
      <xdr:rowOff>303862</xdr:rowOff>
    </xdr:from>
    <xdr:to>
      <xdr:col>4</xdr:col>
      <xdr:colOff>1172294</xdr:colOff>
      <xdr:row>12</xdr:row>
      <xdr:rowOff>381000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8C23F13-849B-404D-854D-ABE2C407F57C}"/>
            </a:ext>
          </a:extLst>
        </xdr:cNvPr>
        <xdr:cNvSpPr/>
      </xdr:nvSpPr>
      <xdr:spPr>
        <a:xfrm>
          <a:off x="2827871" y="3542362"/>
          <a:ext cx="2698709" cy="471745"/>
        </a:xfrm>
        <a:prstGeom prst="wedgeRoundRectCallout">
          <a:avLst>
            <a:gd name="adj1" fmla="val 92972"/>
            <a:gd name="adj2" fmla="val -16020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/>
              </a:solidFill>
            </a:rPr>
            <a:t>免除者もシーツ代は必要</a:t>
          </a:r>
        </a:p>
      </xdr:txBody>
    </xdr:sp>
    <xdr:clientData/>
  </xdr:twoCellAnchor>
  <xdr:twoCellAnchor>
    <xdr:from>
      <xdr:col>6</xdr:col>
      <xdr:colOff>421821</xdr:colOff>
      <xdr:row>30</xdr:row>
      <xdr:rowOff>1</xdr:rowOff>
    </xdr:from>
    <xdr:to>
      <xdr:col>6</xdr:col>
      <xdr:colOff>1496785</xdr:colOff>
      <xdr:row>31</xdr:row>
      <xdr:rowOff>217713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096F743-CDD3-AA7A-4528-8F5827DF62F8}"/>
            </a:ext>
          </a:extLst>
        </xdr:cNvPr>
        <xdr:cNvGrpSpPr/>
      </xdr:nvGrpSpPr>
      <xdr:grpSpPr>
        <a:xfrm>
          <a:off x="9301058" y="10138476"/>
          <a:ext cx="1074964" cy="589025"/>
          <a:chOff x="9320892" y="10042072"/>
          <a:chExt cx="1074964" cy="58510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4C058CA-388D-89CE-F19E-E9F15721E9F0}"/>
              </a:ext>
            </a:extLst>
          </xdr:cNvPr>
          <xdr:cNvSpPr/>
        </xdr:nvSpPr>
        <xdr:spPr>
          <a:xfrm>
            <a:off x="9361714" y="10042072"/>
            <a:ext cx="571500" cy="4354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2117D8D6-CC71-4A92-953B-FED0317E56BB}"/>
              </a:ext>
            </a:extLst>
          </xdr:cNvPr>
          <xdr:cNvSpPr/>
        </xdr:nvSpPr>
        <xdr:spPr>
          <a:xfrm>
            <a:off x="9320892" y="10123712"/>
            <a:ext cx="1074964" cy="50346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>
                <a:solidFill>
                  <a:sysClr val="windowText" lastClr="000000"/>
                </a:solidFill>
              </a:rPr>
              <a:t>1500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1626794</xdr:colOff>
      <xdr:row>31</xdr:row>
      <xdr:rowOff>42437</xdr:rowOff>
    </xdr:from>
    <xdr:to>
      <xdr:col>5</xdr:col>
      <xdr:colOff>113167</xdr:colOff>
      <xdr:row>31</xdr:row>
      <xdr:rowOff>245198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1EB0D4C-69AC-40A7-9E1D-FE95084A9CC9}"/>
            </a:ext>
          </a:extLst>
        </xdr:cNvPr>
        <xdr:cNvSpPr/>
      </xdr:nvSpPr>
      <xdr:spPr>
        <a:xfrm>
          <a:off x="5993205" y="10552944"/>
          <a:ext cx="754455" cy="20276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1688094</xdr:colOff>
      <xdr:row>30</xdr:row>
      <xdr:rowOff>212191</xdr:rowOff>
    </xdr:from>
    <xdr:to>
      <xdr:col>5</xdr:col>
      <xdr:colOff>2240404</xdr:colOff>
      <xdr:row>30</xdr:row>
      <xdr:rowOff>351157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136FBCC-1CC1-4A1F-AD51-25FE4DCC8B55}"/>
            </a:ext>
          </a:extLst>
        </xdr:cNvPr>
        <xdr:cNvSpPr/>
      </xdr:nvSpPr>
      <xdr:spPr>
        <a:xfrm>
          <a:off x="8322587" y="10350186"/>
          <a:ext cx="552310" cy="1389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1655086</xdr:colOff>
      <xdr:row>30</xdr:row>
      <xdr:rowOff>146173</xdr:rowOff>
    </xdr:from>
    <xdr:to>
      <xdr:col>5</xdr:col>
      <xdr:colOff>2207396</xdr:colOff>
      <xdr:row>31</xdr:row>
      <xdr:rowOff>75443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21DE104-3DEA-4F81-B6C4-1B4D9F7BFF3D}"/>
            </a:ext>
          </a:extLst>
        </xdr:cNvPr>
        <xdr:cNvSpPr/>
      </xdr:nvSpPr>
      <xdr:spPr>
        <a:xfrm>
          <a:off x="8289579" y="10284168"/>
          <a:ext cx="552310" cy="3017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１本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5</xdr:row>
      <xdr:rowOff>66675</xdr:rowOff>
    </xdr:from>
    <xdr:to>
      <xdr:col>10</xdr:col>
      <xdr:colOff>171450</xdr:colOff>
      <xdr:row>5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F816193-CC97-4BA8-AF30-CBBD5A06B2F0}"/>
            </a:ext>
          </a:extLst>
        </xdr:cNvPr>
        <xdr:cNvSpPr/>
      </xdr:nvSpPr>
      <xdr:spPr>
        <a:xfrm>
          <a:off x="4191000" y="1409700"/>
          <a:ext cx="561975" cy="238125"/>
        </a:xfrm>
        <a:prstGeom prst="wedgeRoundRectCallout">
          <a:avLst>
            <a:gd name="adj1" fmla="val 376528"/>
            <a:gd name="adj2" fmla="val -114950"/>
            <a:gd name="adj3" fmla="val 16667"/>
          </a:avLst>
        </a:prstGeom>
        <a:solidFill>
          <a:srgbClr val="FF99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200024</xdr:colOff>
      <xdr:row>5</xdr:row>
      <xdr:rowOff>57150</xdr:rowOff>
    </xdr:from>
    <xdr:to>
      <xdr:col>10</xdr:col>
      <xdr:colOff>190499</xdr:colOff>
      <xdr:row>5</xdr:row>
      <xdr:rowOff>304800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441DAD5-39C1-DF9B-59CB-811EE390FBD4}"/>
            </a:ext>
          </a:extLst>
        </xdr:cNvPr>
        <xdr:cNvGrpSpPr/>
      </xdr:nvGrpSpPr>
      <xdr:grpSpPr>
        <a:xfrm>
          <a:off x="4190999" y="1257300"/>
          <a:ext cx="581025" cy="247650"/>
          <a:chOff x="4248149" y="1590675"/>
          <a:chExt cx="581025" cy="247650"/>
        </a:xfrm>
      </xdr:grpSpPr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728EFED-7648-40CE-A6B8-00F6EB33F4EF}"/>
              </a:ext>
            </a:extLst>
          </xdr:cNvPr>
          <xdr:cNvSpPr/>
        </xdr:nvSpPr>
        <xdr:spPr>
          <a:xfrm>
            <a:off x="4248150" y="1600200"/>
            <a:ext cx="561975" cy="238125"/>
          </a:xfrm>
          <a:prstGeom prst="wedgeRoundRectCallout">
            <a:avLst>
              <a:gd name="adj1" fmla="val 156189"/>
              <a:gd name="adj2" fmla="val -114950"/>
              <a:gd name="adj3" fmla="val 16667"/>
            </a:avLst>
          </a:prstGeom>
          <a:solidFill>
            <a:srgbClr val="FF9999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 b="1">
              <a:solidFill>
                <a:schemeClr val="tx1"/>
              </a:solidFill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6F601B85-39C4-431F-88A6-4F3584358C7D}"/>
              </a:ext>
            </a:extLst>
          </xdr:cNvPr>
          <xdr:cNvSpPr/>
        </xdr:nvSpPr>
        <xdr:spPr>
          <a:xfrm>
            <a:off x="4248150" y="1590675"/>
            <a:ext cx="561975" cy="238125"/>
          </a:xfrm>
          <a:prstGeom prst="wedgeRoundRectCallout">
            <a:avLst>
              <a:gd name="adj1" fmla="val -257370"/>
              <a:gd name="adj2" fmla="val -102950"/>
              <a:gd name="adj3" fmla="val 16667"/>
            </a:avLst>
          </a:prstGeom>
          <a:solidFill>
            <a:srgbClr val="FF9999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 b="1">
              <a:solidFill>
                <a:schemeClr val="tx1"/>
              </a:solidFill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5D4ABEF-3B5B-4E80-8D43-F4590718EAFE}"/>
              </a:ext>
            </a:extLst>
          </xdr:cNvPr>
          <xdr:cNvSpPr/>
        </xdr:nvSpPr>
        <xdr:spPr>
          <a:xfrm>
            <a:off x="4248149" y="1590675"/>
            <a:ext cx="581025" cy="238125"/>
          </a:xfrm>
          <a:prstGeom prst="rect">
            <a:avLst/>
          </a:prstGeom>
          <a:solidFill>
            <a:srgbClr val="FF8989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66453</xdr:colOff>
      <xdr:row>9</xdr:row>
      <xdr:rowOff>352426</xdr:rowOff>
    </xdr:from>
    <xdr:to>
      <xdr:col>13</xdr:col>
      <xdr:colOff>109276</xdr:colOff>
      <xdr:row>11</xdr:row>
      <xdr:rowOff>84024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653395D-2CF1-446E-95DF-4F766AB4E8F7}"/>
            </a:ext>
          </a:extLst>
        </xdr:cNvPr>
        <xdr:cNvSpPr/>
      </xdr:nvSpPr>
      <xdr:spPr>
        <a:xfrm>
          <a:off x="5238528" y="2905126"/>
          <a:ext cx="1176298" cy="360248"/>
        </a:xfrm>
        <a:prstGeom prst="wedgeRoundRectCallout">
          <a:avLst>
            <a:gd name="adj1" fmla="val -72937"/>
            <a:gd name="adj2" fmla="val 1390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chemeClr val="tx1"/>
              </a:solidFill>
            </a:rPr>
            <a:t>1</a:t>
          </a:r>
          <a:r>
            <a:rPr kumimoji="1" lang="ja-JP" altLang="en-US" sz="1400" b="1">
              <a:solidFill>
                <a:schemeClr val="tx1"/>
              </a:solidFill>
            </a:rPr>
            <a:t>泊</a:t>
          </a:r>
          <a:r>
            <a:rPr kumimoji="1" lang="en-US" altLang="ja-JP" sz="1400" b="1">
              <a:solidFill>
                <a:schemeClr val="tx1"/>
              </a:solidFill>
            </a:rPr>
            <a:t>2</a:t>
          </a:r>
          <a:r>
            <a:rPr kumimoji="1" lang="ja-JP" altLang="en-US" sz="1400" b="1">
              <a:solidFill>
                <a:schemeClr val="tx1"/>
              </a:solidFill>
            </a:rPr>
            <a:t>日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180975</xdr:colOff>
      <xdr:row>27</xdr:row>
      <xdr:rowOff>66011</xdr:rowOff>
    </xdr:from>
    <xdr:to>
      <xdr:col>7</xdr:col>
      <xdr:colOff>207688</xdr:colOff>
      <xdr:row>28</xdr:row>
      <xdr:rowOff>133351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7C347A0-D91C-46DC-9B1C-5160332531B5}"/>
            </a:ext>
          </a:extLst>
        </xdr:cNvPr>
        <xdr:cNvSpPr/>
      </xdr:nvSpPr>
      <xdr:spPr>
        <a:xfrm>
          <a:off x="819150" y="7133561"/>
          <a:ext cx="2598463" cy="314990"/>
        </a:xfrm>
        <a:prstGeom prst="wedgeRoundRectCallout">
          <a:avLst>
            <a:gd name="adj1" fmla="val 53535"/>
            <a:gd name="adj2" fmla="val -1580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小学生～高校生は学年を記入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399384</xdr:colOff>
      <xdr:row>15</xdr:row>
      <xdr:rowOff>129363</xdr:rowOff>
    </xdr:from>
    <xdr:to>
      <xdr:col>13</xdr:col>
      <xdr:colOff>295275</xdr:colOff>
      <xdr:row>18</xdr:row>
      <xdr:rowOff>228600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F378DAF-0799-4890-A1EF-8847F8F04AF4}"/>
            </a:ext>
          </a:extLst>
        </xdr:cNvPr>
        <xdr:cNvSpPr/>
      </xdr:nvSpPr>
      <xdr:spPr>
        <a:xfrm>
          <a:off x="4980909" y="4053663"/>
          <a:ext cx="1619916" cy="842187"/>
        </a:xfrm>
        <a:prstGeom prst="wedgeRoundRectCallout">
          <a:avLst>
            <a:gd name="adj1" fmla="val -48790"/>
            <a:gd name="adj2" fmla="val -749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２日とも　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（日帰り利用）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145533</xdr:colOff>
      <xdr:row>8</xdr:row>
      <xdr:rowOff>339396</xdr:rowOff>
    </xdr:from>
    <xdr:to>
      <xdr:col>12</xdr:col>
      <xdr:colOff>419100</xdr:colOff>
      <xdr:row>9</xdr:row>
      <xdr:rowOff>217592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66094A8-7D60-4066-BE5C-8F7109232ABA}"/>
            </a:ext>
          </a:extLst>
        </xdr:cNvPr>
        <xdr:cNvSpPr/>
      </xdr:nvSpPr>
      <xdr:spPr>
        <a:xfrm>
          <a:off x="4732861" y="2496206"/>
          <a:ext cx="1455980" cy="381817"/>
        </a:xfrm>
        <a:prstGeom prst="wedgeRoundRectCallout">
          <a:avLst>
            <a:gd name="adj1" fmla="val -72982"/>
            <a:gd name="adj2" fmla="val 335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区分を選択　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33</xdr:row>
          <xdr:rowOff>142875</xdr:rowOff>
        </xdr:from>
        <xdr:to>
          <xdr:col>24</xdr:col>
          <xdr:colOff>314325</xdr:colOff>
          <xdr:row>33</xdr:row>
          <xdr:rowOff>457200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8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36</xdr:row>
          <xdr:rowOff>152400</xdr:rowOff>
        </xdr:from>
        <xdr:to>
          <xdr:col>24</xdr:col>
          <xdr:colOff>314325</xdr:colOff>
          <xdr:row>36</xdr:row>
          <xdr:rowOff>476250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8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37</xdr:row>
          <xdr:rowOff>142875</xdr:rowOff>
        </xdr:from>
        <xdr:to>
          <xdr:col>24</xdr:col>
          <xdr:colOff>314325</xdr:colOff>
          <xdr:row>37</xdr:row>
          <xdr:rowOff>466725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8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46</xdr:row>
          <xdr:rowOff>180975</xdr:rowOff>
        </xdr:from>
        <xdr:to>
          <xdr:col>23</xdr:col>
          <xdr:colOff>47625</xdr:colOff>
          <xdr:row>46</xdr:row>
          <xdr:rowOff>457200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8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45</xdr:row>
          <xdr:rowOff>142875</xdr:rowOff>
        </xdr:from>
        <xdr:to>
          <xdr:col>23</xdr:col>
          <xdr:colOff>57150</xdr:colOff>
          <xdr:row>45</xdr:row>
          <xdr:rowOff>466725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8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33</xdr:row>
          <xdr:rowOff>142875</xdr:rowOff>
        </xdr:from>
        <xdr:to>
          <xdr:col>31</xdr:col>
          <xdr:colOff>47625</xdr:colOff>
          <xdr:row>33</xdr:row>
          <xdr:rowOff>457200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8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66675</xdr:colOff>
          <xdr:row>36</xdr:row>
          <xdr:rowOff>152400</xdr:rowOff>
        </xdr:from>
        <xdr:to>
          <xdr:col>32</xdr:col>
          <xdr:colOff>28575</xdr:colOff>
          <xdr:row>36</xdr:row>
          <xdr:rowOff>476250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8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46</xdr:row>
          <xdr:rowOff>161925</xdr:rowOff>
        </xdr:from>
        <xdr:to>
          <xdr:col>32</xdr:col>
          <xdr:colOff>142875</xdr:colOff>
          <xdr:row>46</xdr:row>
          <xdr:rowOff>438150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8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45</xdr:row>
          <xdr:rowOff>123825</xdr:rowOff>
        </xdr:from>
        <xdr:to>
          <xdr:col>32</xdr:col>
          <xdr:colOff>133350</xdr:colOff>
          <xdr:row>45</xdr:row>
          <xdr:rowOff>438150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8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30</xdr:row>
          <xdr:rowOff>200025</xdr:rowOff>
        </xdr:from>
        <xdr:to>
          <xdr:col>24</xdr:col>
          <xdr:colOff>171450</xdr:colOff>
          <xdr:row>30</xdr:row>
          <xdr:rowOff>523875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8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32</xdr:row>
          <xdr:rowOff>152400</xdr:rowOff>
        </xdr:from>
        <xdr:to>
          <xdr:col>23</xdr:col>
          <xdr:colOff>76200</xdr:colOff>
          <xdr:row>32</xdr:row>
          <xdr:rowOff>476250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08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30</xdr:row>
          <xdr:rowOff>142875</xdr:rowOff>
        </xdr:from>
        <xdr:to>
          <xdr:col>32</xdr:col>
          <xdr:colOff>66675</xdr:colOff>
          <xdr:row>30</xdr:row>
          <xdr:rowOff>457200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08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32</xdr:row>
          <xdr:rowOff>152400</xdr:rowOff>
        </xdr:from>
        <xdr:to>
          <xdr:col>30</xdr:col>
          <xdr:colOff>47625</xdr:colOff>
          <xdr:row>32</xdr:row>
          <xdr:rowOff>476250</xdr:rowOff>
        </xdr:to>
        <xdr:sp macro="" textlink="">
          <xdr:nvSpPr>
            <xdr:cNvPr id="19557" name="Check Box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08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241828</xdr:colOff>
          <xdr:row>30</xdr:row>
          <xdr:rowOff>137513</xdr:rowOff>
        </xdr:from>
        <xdr:to>
          <xdr:col>12</xdr:col>
          <xdr:colOff>121572</xdr:colOff>
          <xdr:row>46</xdr:row>
          <xdr:rowOff>451072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89612DD5-6C67-5D7F-5861-8784BC52ABAB}"/>
                </a:ext>
              </a:extLst>
            </xdr:cNvPr>
            <xdr:cNvGrpSpPr/>
          </xdr:nvGrpSpPr>
          <xdr:grpSpPr>
            <a:xfrm>
              <a:off x="2759931" y="14862944"/>
              <a:ext cx="558538" cy="10123214"/>
              <a:chOff x="2448998" y="11768941"/>
              <a:chExt cx="361451" cy="8949592"/>
            </a:xfrm>
          </xdr:grpSpPr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800-0000054C0000}"/>
                  </a:ext>
                </a:extLst>
              </xdr:cNvPr>
              <xdr:cNvSpPr/>
            </xdr:nvSpPr>
            <xdr:spPr bwMode="auto">
              <a:xfrm>
                <a:off x="2464224" y="11768941"/>
                <a:ext cx="346225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800-0000064C0000}"/>
                  </a:ext>
                </a:extLst>
              </xdr:cNvPr>
              <xdr:cNvSpPr/>
            </xdr:nvSpPr>
            <xdr:spPr bwMode="auto">
              <a:xfrm>
                <a:off x="2464238" y="12305512"/>
                <a:ext cx="31574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7" name="Check Box 11" hidden="1">
                <a:extLst>
                  <a:ext uri="{63B3BB69-23CF-44E3-9099-C40C66FF867C}">
                    <a14:compatExt spid="_x0000_s19467"/>
                  </a:ext>
                  <a:ext uri="{FF2B5EF4-FFF2-40B4-BE49-F238E27FC236}">
                    <a16:creationId xmlns:a16="http://schemas.microsoft.com/office/drawing/2014/main" id="{00000000-0008-0000-0800-00000B4C0000}"/>
                  </a:ext>
                </a:extLst>
              </xdr:cNvPr>
              <xdr:cNvSpPr/>
            </xdr:nvSpPr>
            <xdr:spPr bwMode="auto">
              <a:xfrm>
                <a:off x="2464238" y="1340147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8" name="Check Box 22" hidden="1">
                <a:extLst>
                  <a:ext uri="{63B3BB69-23CF-44E3-9099-C40C66FF867C}">
                    <a14:compatExt spid="_x0000_s19478"/>
                  </a:ext>
                  <a:ext uri="{FF2B5EF4-FFF2-40B4-BE49-F238E27FC236}">
                    <a16:creationId xmlns:a16="http://schemas.microsoft.com/office/drawing/2014/main" id="{00000000-0008-0000-0800-0000164C0000}"/>
                  </a:ext>
                </a:extLst>
              </xdr:cNvPr>
              <xdr:cNvSpPr/>
            </xdr:nvSpPr>
            <xdr:spPr bwMode="auto">
              <a:xfrm>
                <a:off x="2448998" y="14527924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0" name="Check Box 24" hidden="1">
                <a:extLst>
                  <a:ext uri="{63B3BB69-23CF-44E3-9099-C40C66FF867C}">
                    <a14:compatExt spid="_x0000_s19480"/>
                  </a:ext>
                  <a:ext uri="{FF2B5EF4-FFF2-40B4-BE49-F238E27FC236}">
                    <a16:creationId xmlns:a16="http://schemas.microsoft.com/office/drawing/2014/main" id="{00000000-0008-0000-0800-0000184C0000}"/>
                  </a:ext>
                </a:extLst>
              </xdr:cNvPr>
              <xdr:cNvSpPr/>
            </xdr:nvSpPr>
            <xdr:spPr bwMode="auto">
              <a:xfrm>
                <a:off x="2464238" y="15072097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4" name="Check Box 28" hidden="1">
                <a:extLst>
                  <a:ext uri="{63B3BB69-23CF-44E3-9099-C40C66FF867C}">
                    <a14:compatExt spid="_x0000_s19484"/>
                  </a:ext>
                  <a:ext uri="{FF2B5EF4-FFF2-40B4-BE49-F238E27FC236}">
                    <a16:creationId xmlns:a16="http://schemas.microsoft.com/office/drawing/2014/main" id="{00000000-0008-0000-0800-00001C4C0000}"/>
                  </a:ext>
                </a:extLst>
              </xdr:cNvPr>
              <xdr:cNvSpPr/>
            </xdr:nvSpPr>
            <xdr:spPr bwMode="auto">
              <a:xfrm>
                <a:off x="2448998" y="1617568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6" name="Check Box 30" hidden="1">
                <a:extLst>
                  <a:ext uri="{63B3BB69-23CF-44E3-9099-C40C66FF867C}">
                    <a14:compatExt spid="_x0000_s19486"/>
                  </a:ext>
                  <a:ext uri="{FF2B5EF4-FFF2-40B4-BE49-F238E27FC236}">
                    <a16:creationId xmlns:a16="http://schemas.microsoft.com/office/drawing/2014/main" id="{00000000-0008-0000-0800-00001E4C0000}"/>
                  </a:ext>
                </a:extLst>
              </xdr:cNvPr>
              <xdr:cNvSpPr/>
            </xdr:nvSpPr>
            <xdr:spPr bwMode="auto">
              <a:xfrm>
                <a:off x="2448998" y="1708658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08" name="Check Box 52" hidden="1">
                <a:extLst>
                  <a:ext uri="{63B3BB69-23CF-44E3-9099-C40C66FF867C}">
                    <a14:compatExt spid="_x0000_s19508"/>
                  </a:ext>
                  <a:ext uri="{FF2B5EF4-FFF2-40B4-BE49-F238E27FC236}">
                    <a16:creationId xmlns:a16="http://schemas.microsoft.com/office/drawing/2014/main" id="{00000000-0008-0000-0800-0000344C0000}"/>
                  </a:ext>
                </a:extLst>
              </xdr:cNvPr>
              <xdr:cNvSpPr/>
            </xdr:nvSpPr>
            <xdr:spPr bwMode="auto">
              <a:xfrm>
                <a:off x="2448998" y="12864925"/>
                <a:ext cx="1862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30" name="Check Box 74" hidden="1">
                <a:extLst>
                  <a:ext uri="{63B3BB69-23CF-44E3-9099-C40C66FF867C}">
                    <a14:compatExt spid="_x0000_s19530"/>
                  </a:ext>
                  <a:ext uri="{FF2B5EF4-FFF2-40B4-BE49-F238E27FC236}">
                    <a16:creationId xmlns:a16="http://schemas.microsoft.com/office/drawing/2014/main" id="{00000000-0008-0000-0800-00004A4C0000}"/>
                  </a:ext>
                </a:extLst>
              </xdr:cNvPr>
              <xdr:cNvSpPr/>
            </xdr:nvSpPr>
            <xdr:spPr bwMode="auto">
              <a:xfrm>
                <a:off x="2448998" y="16615892"/>
                <a:ext cx="330988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59" name="Check Box 103" hidden="1">
                <a:extLst>
                  <a:ext uri="{63B3BB69-23CF-44E3-9099-C40C66FF867C}">
                    <a14:compatExt spid="_x0000_s19559"/>
                  </a:ext>
                  <a:ext uri="{FF2B5EF4-FFF2-40B4-BE49-F238E27FC236}">
                    <a16:creationId xmlns:a16="http://schemas.microsoft.com/office/drawing/2014/main" id="{00000000-0008-0000-0800-0000674C0000}"/>
                  </a:ext>
                </a:extLst>
              </xdr:cNvPr>
              <xdr:cNvSpPr/>
            </xdr:nvSpPr>
            <xdr:spPr bwMode="auto">
              <a:xfrm>
                <a:off x="2464238" y="1561627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2" name="Check Box 106" hidden="1">
                <a:extLst>
                  <a:ext uri="{63B3BB69-23CF-44E3-9099-C40C66FF867C}">
                    <a14:compatExt spid="_x0000_s19562"/>
                  </a:ext>
                  <a:ext uri="{FF2B5EF4-FFF2-40B4-BE49-F238E27FC236}">
                    <a16:creationId xmlns:a16="http://schemas.microsoft.com/office/drawing/2014/main" id="{00000000-0008-0000-0800-00006A4C0000}"/>
                  </a:ext>
                </a:extLst>
              </xdr:cNvPr>
              <xdr:cNvSpPr/>
            </xdr:nvSpPr>
            <xdr:spPr bwMode="auto">
              <a:xfrm>
                <a:off x="2475274" y="17712827"/>
                <a:ext cx="3005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3" name="Check Box 107" hidden="1">
                <a:extLst>
                  <a:ext uri="{63B3BB69-23CF-44E3-9099-C40C66FF867C}">
                    <a14:compatExt spid="_x0000_s19563"/>
                  </a:ext>
                  <a:ext uri="{FF2B5EF4-FFF2-40B4-BE49-F238E27FC236}">
                    <a16:creationId xmlns:a16="http://schemas.microsoft.com/office/drawing/2014/main" id="{00000000-0008-0000-0800-00006B4C0000}"/>
                  </a:ext>
                </a:extLst>
              </xdr:cNvPr>
              <xdr:cNvSpPr/>
            </xdr:nvSpPr>
            <xdr:spPr bwMode="auto">
              <a:xfrm>
                <a:off x="2475274" y="1875071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4" name="Check Box 108" hidden="1">
                <a:extLst>
                  <a:ext uri="{63B3BB69-23CF-44E3-9099-C40C66FF867C}">
                    <a14:compatExt spid="_x0000_s19564"/>
                  </a:ext>
                  <a:ext uri="{FF2B5EF4-FFF2-40B4-BE49-F238E27FC236}">
                    <a16:creationId xmlns:a16="http://schemas.microsoft.com/office/drawing/2014/main" id="{00000000-0008-0000-0800-00006C4C0000}"/>
                  </a:ext>
                </a:extLst>
              </xdr:cNvPr>
              <xdr:cNvSpPr/>
            </xdr:nvSpPr>
            <xdr:spPr bwMode="auto">
              <a:xfrm>
                <a:off x="2475274" y="1819892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5" name="Check Box 109" hidden="1">
                <a:extLst>
                  <a:ext uri="{63B3BB69-23CF-44E3-9099-C40C66FF867C}">
                    <a14:compatExt spid="_x0000_s19565"/>
                  </a:ext>
                  <a:ext uri="{FF2B5EF4-FFF2-40B4-BE49-F238E27FC236}">
                    <a16:creationId xmlns:a16="http://schemas.microsoft.com/office/drawing/2014/main" id="{00000000-0008-0000-0800-00006D4C0000}"/>
                  </a:ext>
                </a:extLst>
              </xdr:cNvPr>
              <xdr:cNvSpPr/>
            </xdr:nvSpPr>
            <xdr:spPr bwMode="auto">
              <a:xfrm>
                <a:off x="2475274" y="19302511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6" name="Check Box 110" hidden="1">
                <a:extLst>
                  <a:ext uri="{63B3BB69-23CF-44E3-9099-C40C66FF867C}">
                    <a14:compatExt spid="_x0000_s19566"/>
                  </a:ext>
                  <a:ext uri="{FF2B5EF4-FFF2-40B4-BE49-F238E27FC236}">
                    <a16:creationId xmlns:a16="http://schemas.microsoft.com/office/drawing/2014/main" id="{00000000-0008-0000-0800-00006E4C0000}"/>
                  </a:ext>
                </a:extLst>
              </xdr:cNvPr>
              <xdr:cNvSpPr/>
            </xdr:nvSpPr>
            <xdr:spPr bwMode="auto">
              <a:xfrm>
                <a:off x="2475274" y="20444213"/>
                <a:ext cx="330988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7" name="Check Box 111" hidden="1">
                <a:extLst>
                  <a:ext uri="{63B3BB69-23CF-44E3-9099-C40C66FF867C}">
                    <a14:compatExt spid="_x0000_s19567"/>
                  </a:ext>
                  <a:ext uri="{FF2B5EF4-FFF2-40B4-BE49-F238E27FC236}">
                    <a16:creationId xmlns:a16="http://schemas.microsoft.com/office/drawing/2014/main" id="{00000000-0008-0000-0800-00006F4C0000}"/>
                  </a:ext>
                </a:extLst>
              </xdr:cNvPr>
              <xdr:cNvSpPr/>
            </xdr:nvSpPr>
            <xdr:spPr bwMode="auto">
              <a:xfrm>
                <a:off x="2475274" y="1986954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4384</xdr:colOff>
          <xdr:row>30</xdr:row>
          <xdr:rowOff>113863</xdr:rowOff>
        </xdr:from>
        <xdr:to>
          <xdr:col>19</xdr:col>
          <xdr:colOff>26580</xdr:colOff>
          <xdr:row>46</xdr:row>
          <xdr:rowOff>464209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9DE848C-3438-430E-8451-95A4A007DA78}"/>
                </a:ext>
              </a:extLst>
            </xdr:cNvPr>
            <xdr:cNvGrpSpPr/>
          </xdr:nvGrpSpPr>
          <xdr:grpSpPr>
            <a:xfrm>
              <a:off x="4263263" y="14839294"/>
              <a:ext cx="263058" cy="10160001"/>
              <a:chOff x="2448998" y="11768956"/>
              <a:chExt cx="368079" cy="8988302"/>
            </a:xfrm>
          </xdr:grpSpPr>
          <xdr:sp macro="" textlink="">
            <xdr:nvSpPr>
              <xdr:cNvPr id="19568" name="Check Box 112" hidden="1">
                <a:extLst>
                  <a:ext uri="{63B3BB69-23CF-44E3-9099-C40C66FF867C}">
                    <a14:compatExt spid="_x0000_s19568"/>
                  </a:ext>
                  <a:ext uri="{FF2B5EF4-FFF2-40B4-BE49-F238E27FC236}">
                    <a16:creationId xmlns:a16="http://schemas.microsoft.com/office/drawing/2014/main" id="{00000000-0008-0000-0800-0000704C0000}"/>
                  </a:ext>
                </a:extLst>
              </xdr:cNvPr>
              <xdr:cNvSpPr/>
            </xdr:nvSpPr>
            <xdr:spPr bwMode="auto">
              <a:xfrm>
                <a:off x="2464238" y="11768956"/>
                <a:ext cx="346229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9" name="Check Box 113" hidden="1">
                <a:extLst>
                  <a:ext uri="{63B3BB69-23CF-44E3-9099-C40C66FF867C}">
                    <a14:compatExt spid="_x0000_s19569"/>
                  </a:ext>
                  <a:ext uri="{FF2B5EF4-FFF2-40B4-BE49-F238E27FC236}">
                    <a16:creationId xmlns:a16="http://schemas.microsoft.com/office/drawing/2014/main" id="{00000000-0008-0000-0800-0000714C0000}"/>
                  </a:ext>
                </a:extLst>
              </xdr:cNvPr>
              <xdr:cNvSpPr/>
            </xdr:nvSpPr>
            <xdr:spPr bwMode="auto">
              <a:xfrm>
                <a:off x="2464238" y="12305512"/>
                <a:ext cx="31574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0" name="Check Box 114" hidden="1">
                <a:extLst>
                  <a:ext uri="{63B3BB69-23CF-44E3-9099-C40C66FF867C}">
                    <a14:compatExt spid="_x0000_s19570"/>
                  </a:ext>
                  <a:ext uri="{FF2B5EF4-FFF2-40B4-BE49-F238E27FC236}">
                    <a16:creationId xmlns:a16="http://schemas.microsoft.com/office/drawing/2014/main" id="{00000000-0008-0000-0800-0000724C0000}"/>
                  </a:ext>
                </a:extLst>
              </xdr:cNvPr>
              <xdr:cNvSpPr/>
            </xdr:nvSpPr>
            <xdr:spPr bwMode="auto">
              <a:xfrm>
                <a:off x="2464238" y="1340147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1" name="Check Box 115" hidden="1">
                <a:extLst>
                  <a:ext uri="{63B3BB69-23CF-44E3-9099-C40C66FF867C}">
                    <a14:compatExt spid="_x0000_s19571"/>
                  </a:ext>
                  <a:ext uri="{FF2B5EF4-FFF2-40B4-BE49-F238E27FC236}">
                    <a16:creationId xmlns:a16="http://schemas.microsoft.com/office/drawing/2014/main" id="{00000000-0008-0000-0800-0000734C0000}"/>
                  </a:ext>
                </a:extLst>
              </xdr:cNvPr>
              <xdr:cNvSpPr/>
            </xdr:nvSpPr>
            <xdr:spPr bwMode="auto">
              <a:xfrm>
                <a:off x="2448998" y="14527924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2" name="Check Box 116" hidden="1">
                <a:extLst>
                  <a:ext uri="{63B3BB69-23CF-44E3-9099-C40C66FF867C}">
                    <a14:compatExt spid="_x0000_s19572"/>
                  </a:ext>
                  <a:ext uri="{FF2B5EF4-FFF2-40B4-BE49-F238E27FC236}">
                    <a16:creationId xmlns:a16="http://schemas.microsoft.com/office/drawing/2014/main" id="{00000000-0008-0000-0800-0000744C0000}"/>
                  </a:ext>
                </a:extLst>
              </xdr:cNvPr>
              <xdr:cNvSpPr/>
            </xdr:nvSpPr>
            <xdr:spPr bwMode="auto">
              <a:xfrm>
                <a:off x="2464238" y="15072097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3" name="Check Box 117" hidden="1">
                <a:extLst>
                  <a:ext uri="{63B3BB69-23CF-44E3-9099-C40C66FF867C}">
                    <a14:compatExt spid="_x0000_s19573"/>
                  </a:ext>
                  <a:ext uri="{FF2B5EF4-FFF2-40B4-BE49-F238E27FC236}">
                    <a16:creationId xmlns:a16="http://schemas.microsoft.com/office/drawing/2014/main" id="{00000000-0008-0000-0800-0000754C0000}"/>
                  </a:ext>
                </a:extLst>
              </xdr:cNvPr>
              <xdr:cNvSpPr/>
            </xdr:nvSpPr>
            <xdr:spPr bwMode="auto">
              <a:xfrm>
                <a:off x="2448998" y="1617568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5" name="Check Box 119" hidden="1">
                <a:extLst>
                  <a:ext uri="{63B3BB69-23CF-44E3-9099-C40C66FF867C}">
                    <a14:compatExt spid="_x0000_s19575"/>
                  </a:ext>
                  <a:ext uri="{FF2B5EF4-FFF2-40B4-BE49-F238E27FC236}">
                    <a16:creationId xmlns:a16="http://schemas.microsoft.com/office/drawing/2014/main" id="{00000000-0008-0000-0800-0000774C0000}"/>
                  </a:ext>
                </a:extLst>
              </xdr:cNvPr>
              <xdr:cNvSpPr/>
            </xdr:nvSpPr>
            <xdr:spPr bwMode="auto">
              <a:xfrm>
                <a:off x="2448999" y="12864925"/>
                <a:ext cx="315573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6" name="Check Box 120" hidden="1">
                <a:extLst>
                  <a:ext uri="{63B3BB69-23CF-44E3-9099-C40C66FF867C}">
                    <a14:compatExt spid="_x0000_s19576"/>
                  </a:ext>
                  <a:ext uri="{FF2B5EF4-FFF2-40B4-BE49-F238E27FC236}">
                    <a16:creationId xmlns:a16="http://schemas.microsoft.com/office/drawing/2014/main" id="{00000000-0008-0000-0800-0000784C0000}"/>
                  </a:ext>
                </a:extLst>
              </xdr:cNvPr>
              <xdr:cNvSpPr/>
            </xdr:nvSpPr>
            <xdr:spPr bwMode="auto">
              <a:xfrm>
                <a:off x="2448998" y="16615892"/>
                <a:ext cx="330988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7" name="Check Box 121" hidden="1">
                <a:extLst>
                  <a:ext uri="{63B3BB69-23CF-44E3-9099-C40C66FF867C}">
                    <a14:compatExt spid="_x0000_s19577"/>
                  </a:ext>
                  <a:ext uri="{FF2B5EF4-FFF2-40B4-BE49-F238E27FC236}">
                    <a16:creationId xmlns:a16="http://schemas.microsoft.com/office/drawing/2014/main" id="{00000000-0008-0000-0800-0000794C0000}"/>
                  </a:ext>
                </a:extLst>
              </xdr:cNvPr>
              <xdr:cNvSpPr/>
            </xdr:nvSpPr>
            <xdr:spPr bwMode="auto">
              <a:xfrm>
                <a:off x="2464238" y="1561627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8" name="Check Box 122" hidden="1">
                <a:extLst>
                  <a:ext uri="{63B3BB69-23CF-44E3-9099-C40C66FF867C}">
                    <a14:compatExt spid="_x0000_s19578"/>
                  </a:ext>
                  <a:ext uri="{FF2B5EF4-FFF2-40B4-BE49-F238E27FC236}">
                    <a16:creationId xmlns:a16="http://schemas.microsoft.com/office/drawing/2014/main" id="{00000000-0008-0000-0800-00007A4C0000}"/>
                  </a:ext>
                </a:extLst>
              </xdr:cNvPr>
              <xdr:cNvSpPr/>
            </xdr:nvSpPr>
            <xdr:spPr bwMode="auto">
              <a:xfrm>
                <a:off x="2475274" y="17741924"/>
                <a:ext cx="300507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9" name="Check Box 123" hidden="1">
                <a:extLst>
                  <a:ext uri="{63B3BB69-23CF-44E3-9099-C40C66FF867C}">
                    <a14:compatExt spid="_x0000_s19579"/>
                  </a:ext>
                  <a:ext uri="{FF2B5EF4-FFF2-40B4-BE49-F238E27FC236}">
                    <a16:creationId xmlns:a16="http://schemas.microsoft.com/office/drawing/2014/main" id="{00000000-0008-0000-0800-00007B4C0000}"/>
                  </a:ext>
                </a:extLst>
              </xdr:cNvPr>
              <xdr:cNvSpPr/>
            </xdr:nvSpPr>
            <xdr:spPr bwMode="auto">
              <a:xfrm>
                <a:off x="2486087" y="18828204"/>
                <a:ext cx="330990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0" name="Check Box 124" hidden="1">
                <a:extLst>
                  <a:ext uri="{63B3BB69-23CF-44E3-9099-C40C66FF867C}">
                    <a14:compatExt spid="_x0000_s19580"/>
                  </a:ext>
                  <a:ext uri="{FF2B5EF4-FFF2-40B4-BE49-F238E27FC236}">
                    <a16:creationId xmlns:a16="http://schemas.microsoft.com/office/drawing/2014/main" id="{00000000-0008-0000-0800-00007C4C0000}"/>
                  </a:ext>
                </a:extLst>
              </xdr:cNvPr>
              <xdr:cNvSpPr/>
            </xdr:nvSpPr>
            <xdr:spPr bwMode="auto">
              <a:xfrm>
                <a:off x="2475274" y="18266725"/>
                <a:ext cx="330990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1" name="Check Box 125" hidden="1">
                <a:extLst>
                  <a:ext uri="{63B3BB69-23CF-44E3-9099-C40C66FF867C}">
                    <a14:compatExt spid="_x0000_s19581"/>
                  </a:ext>
                  <a:ext uri="{FF2B5EF4-FFF2-40B4-BE49-F238E27FC236}">
                    <a16:creationId xmlns:a16="http://schemas.microsoft.com/office/drawing/2014/main" id="{00000000-0008-0000-0800-00007D4C0000}"/>
                  </a:ext>
                </a:extLst>
              </xdr:cNvPr>
              <xdr:cNvSpPr/>
            </xdr:nvSpPr>
            <xdr:spPr bwMode="auto">
              <a:xfrm>
                <a:off x="2475274" y="19360623"/>
                <a:ext cx="330990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2" name="Check Box 126" hidden="1">
                <a:extLst>
                  <a:ext uri="{63B3BB69-23CF-44E3-9099-C40C66FF867C}">
                    <a14:compatExt spid="_x0000_s19582"/>
                  </a:ext>
                  <a:ext uri="{FF2B5EF4-FFF2-40B4-BE49-F238E27FC236}">
                    <a16:creationId xmlns:a16="http://schemas.microsoft.com/office/drawing/2014/main" id="{00000000-0008-0000-0800-00007E4C0000}"/>
                  </a:ext>
                </a:extLst>
              </xdr:cNvPr>
              <xdr:cNvSpPr/>
            </xdr:nvSpPr>
            <xdr:spPr bwMode="auto">
              <a:xfrm>
                <a:off x="2464457" y="20482938"/>
                <a:ext cx="330990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3" name="Check Box 127" hidden="1">
                <a:extLst>
                  <a:ext uri="{63B3BB69-23CF-44E3-9099-C40C66FF867C}">
                    <a14:compatExt spid="_x0000_s19583"/>
                  </a:ext>
                  <a:ext uri="{FF2B5EF4-FFF2-40B4-BE49-F238E27FC236}">
                    <a16:creationId xmlns:a16="http://schemas.microsoft.com/office/drawing/2014/main" id="{00000000-0008-0000-0800-00007F4C0000}"/>
                  </a:ext>
                </a:extLst>
              </xdr:cNvPr>
              <xdr:cNvSpPr/>
            </xdr:nvSpPr>
            <xdr:spPr bwMode="auto">
              <a:xfrm>
                <a:off x="2453642" y="19917973"/>
                <a:ext cx="330990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65</xdr:row>
          <xdr:rowOff>209550</xdr:rowOff>
        </xdr:from>
        <xdr:to>
          <xdr:col>16</xdr:col>
          <xdr:colOff>114300</xdr:colOff>
          <xdr:row>65</xdr:row>
          <xdr:rowOff>438150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8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65</xdr:row>
          <xdr:rowOff>219075</xdr:rowOff>
        </xdr:from>
        <xdr:to>
          <xdr:col>25</xdr:col>
          <xdr:colOff>19050</xdr:colOff>
          <xdr:row>65</xdr:row>
          <xdr:rowOff>447675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8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228600</xdr:rowOff>
        </xdr:from>
        <xdr:to>
          <xdr:col>8</xdr:col>
          <xdr:colOff>209550</xdr:colOff>
          <xdr:row>65</xdr:row>
          <xdr:rowOff>419100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8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67</xdr:row>
          <xdr:rowOff>161925</xdr:rowOff>
        </xdr:from>
        <xdr:to>
          <xdr:col>29</xdr:col>
          <xdr:colOff>19050</xdr:colOff>
          <xdr:row>67</xdr:row>
          <xdr:rowOff>438150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  <a:ext uri="{FF2B5EF4-FFF2-40B4-BE49-F238E27FC236}">
                  <a16:creationId xmlns:a16="http://schemas.microsoft.com/office/drawing/2014/main" id="{00000000-0008-0000-0800-00008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209550</xdr:rowOff>
        </xdr:from>
        <xdr:to>
          <xdr:col>17</xdr:col>
          <xdr:colOff>28575</xdr:colOff>
          <xdr:row>14</xdr:row>
          <xdr:rowOff>438150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14</xdr:row>
          <xdr:rowOff>209550</xdr:rowOff>
        </xdr:from>
        <xdr:to>
          <xdr:col>24</xdr:col>
          <xdr:colOff>114300</xdr:colOff>
          <xdr:row>14</xdr:row>
          <xdr:rowOff>419100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16</xdr:row>
          <xdr:rowOff>209550</xdr:rowOff>
        </xdr:from>
        <xdr:to>
          <xdr:col>28</xdr:col>
          <xdr:colOff>9525</xdr:colOff>
          <xdr:row>16</xdr:row>
          <xdr:rowOff>409575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228600</xdr:rowOff>
        </xdr:from>
        <xdr:to>
          <xdr:col>8</xdr:col>
          <xdr:colOff>209550</xdr:colOff>
          <xdr:row>14</xdr:row>
          <xdr:rowOff>419100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9" Type="http://schemas.openxmlformats.org/officeDocument/2006/relationships/ctrlProp" Target="../ctrlProps/ctrlProp6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47.xml"/><Relationship Id="rId34" Type="http://schemas.openxmlformats.org/officeDocument/2006/relationships/ctrlProp" Target="../ctrlProps/ctrlProp60.xml"/><Relationship Id="rId42" Type="http://schemas.openxmlformats.org/officeDocument/2006/relationships/ctrlProp" Target="../ctrlProps/ctrlProp68.xml"/><Relationship Id="rId47" Type="http://schemas.openxmlformats.org/officeDocument/2006/relationships/ctrlProp" Target="../ctrlProps/ctrlProp73.xml"/><Relationship Id="rId50" Type="http://schemas.openxmlformats.org/officeDocument/2006/relationships/ctrlProp" Target="../ctrlProps/ctrlProp76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33" Type="http://schemas.openxmlformats.org/officeDocument/2006/relationships/ctrlProp" Target="../ctrlProps/ctrlProp59.xml"/><Relationship Id="rId38" Type="http://schemas.openxmlformats.org/officeDocument/2006/relationships/ctrlProp" Target="../ctrlProps/ctrlProp64.xml"/><Relationship Id="rId46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41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37" Type="http://schemas.openxmlformats.org/officeDocument/2006/relationships/ctrlProp" Target="../ctrlProps/ctrlProp63.xml"/><Relationship Id="rId40" Type="http://schemas.openxmlformats.org/officeDocument/2006/relationships/ctrlProp" Target="../ctrlProps/ctrlProp66.xml"/><Relationship Id="rId45" Type="http://schemas.openxmlformats.org/officeDocument/2006/relationships/ctrlProp" Target="../ctrlProps/ctrlProp71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36" Type="http://schemas.openxmlformats.org/officeDocument/2006/relationships/ctrlProp" Target="../ctrlProps/ctrlProp62.xml"/><Relationship Id="rId49" Type="http://schemas.openxmlformats.org/officeDocument/2006/relationships/ctrlProp" Target="../ctrlProps/ctrlProp75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4" Type="http://schemas.openxmlformats.org/officeDocument/2006/relationships/ctrlProp" Target="../ctrlProps/ctrlProp70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43" Type="http://schemas.openxmlformats.org/officeDocument/2006/relationships/ctrlProp" Target="../ctrlProps/ctrlProp69.xml"/><Relationship Id="rId48" Type="http://schemas.openxmlformats.org/officeDocument/2006/relationships/ctrlProp" Target="../ctrlProps/ctrlProp7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BZ32"/>
  <sheetViews>
    <sheetView showGridLines="0" zoomScale="75" zoomScaleNormal="75" workbookViewId="0">
      <selection activeCell="AA3" sqref="AA3:AB3"/>
    </sheetView>
  </sheetViews>
  <sheetFormatPr defaultColWidth="3.5" defaultRowHeight="14.25"/>
  <cols>
    <col min="1" max="1" width="2.875" style="13" customWidth="1"/>
    <col min="2" max="2" width="3.25" style="13" customWidth="1"/>
    <col min="3" max="4" width="2.75" style="13" customWidth="1"/>
    <col min="5" max="5" width="2.875" style="13" customWidth="1"/>
    <col min="6" max="7" width="2.375" style="13" customWidth="1"/>
    <col min="8" max="8" width="2.875" style="13" customWidth="1"/>
    <col min="9" max="10" width="2.5" style="13" customWidth="1"/>
    <col min="11" max="11" width="2.875" style="13" customWidth="1"/>
    <col min="12" max="12" width="2.5" style="13" customWidth="1"/>
    <col min="13" max="13" width="3" style="13" customWidth="1"/>
    <col min="14" max="14" width="3.5" style="13" customWidth="1"/>
    <col min="15" max="15" width="3" style="13" customWidth="1"/>
    <col min="16" max="16" width="2.5" style="13" customWidth="1"/>
    <col min="17" max="18" width="1.625" style="13" customWidth="1"/>
    <col min="19" max="19" width="1.125" style="13" customWidth="1"/>
    <col min="20" max="20" width="1.625" style="13" customWidth="1"/>
    <col min="21" max="21" width="3.375" style="13" customWidth="1"/>
    <col min="22" max="22" width="2.5" style="13" customWidth="1"/>
    <col min="23" max="23" width="3.375" style="13" customWidth="1"/>
    <col min="24" max="24" width="3.25" style="13" customWidth="1"/>
    <col min="25" max="25" width="2.5" style="13" customWidth="1"/>
    <col min="26" max="26" width="2.625" style="13" customWidth="1"/>
    <col min="27" max="28" width="1.375" style="13" customWidth="1"/>
    <col min="29" max="29" width="2.625" style="13" customWidth="1"/>
    <col min="30" max="30" width="1.875" style="13" customWidth="1"/>
    <col min="31" max="31" width="1.375" style="13" customWidth="1"/>
    <col min="32" max="32" width="2.625" style="13" customWidth="1"/>
    <col min="33" max="33" width="1.25" style="13" customWidth="1"/>
    <col min="34" max="34" width="2" style="13" customWidth="1"/>
    <col min="35" max="35" width="1.375" style="13" customWidth="1"/>
    <col min="36" max="36" width="2.875" style="13" customWidth="1"/>
    <col min="37" max="37" width="3.75" style="13" customWidth="1"/>
    <col min="38" max="38" width="12.125" style="13" hidden="1" customWidth="1"/>
    <col min="39" max="39" width="4.5" style="13" hidden="1" customWidth="1"/>
    <col min="40" max="41" width="3.5" style="13" hidden="1" customWidth="1"/>
    <col min="42" max="42" width="3.5" style="14" hidden="1" customWidth="1"/>
    <col min="43" max="43" width="12.375" style="13" hidden="1" customWidth="1"/>
    <col min="44" max="44" width="4.75" style="13" hidden="1" customWidth="1"/>
    <col min="45" max="45" width="20.125" style="13" hidden="1" customWidth="1"/>
    <col min="46" max="46" width="3.5" style="13" hidden="1" customWidth="1"/>
    <col min="47" max="69" width="3.5" style="13" customWidth="1"/>
    <col min="70" max="72" width="3.5" style="13"/>
    <col min="73" max="75" width="0" style="13" hidden="1" customWidth="1"/>
    <col min="76" max="76" width="3.5" style="13" hidden="1" customWidth="1"/>
    <col min="77" max="97" width="0" style="13" hidden="1" customWidth="1"/>
    <col min="98" max="16384" width="3.5" style="13"/>
  </cols>
  <sheetData>
    <row r="1" spans="1:45" ht="40.5" customHeight="1" thickBot="1">
      <c r="A1" s="362"/>
      <c r="B1" s="375"/>
      <c r="C1" s="363"/>
      <c r="D1" s="363"/>
      <c r="E1" s="363"/>
      <c r="F1" s="363"/>
      <c r="G1" s="363"/>
      <c r="H1" s="363"/>
      <c r="I1" s="363"/>
      <c r="J1" s="363"/>
      <c r="K1" s="363"/>
      <c r="L1" s="363"/>
    </row>
    <row r="2" spans="1:45" ht="37.9" customHeight="1">
      <c r="A2" s="861" t="s">
        <v>0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  <c r="AI2" s="862"/>
      <c r="AJ2" s="863"/>
    </row>
    <row r="3" spans="1:45" ht="20.25" customHeight="1">
      <c r="A3" s="184"/>
      <c r="Y3" s="798" t="s">
        <v>1</v>
      </c>
      <c r="Z3" s="798"/>
      <c r="AA3" s="864"/>
      <c r="AB3" s="864"/>
      <c r="AC3" s="14" t="s">
        <v>2</v>
      </c>
      <c r="AD3" s="864"/>
      <c r="AE3" s="864"/>
      <c r="AF3" s="13" t="s">
        <v>3</v>
      </c>
      <c r="AG3" s="864"/>
      <c r="AH3" s="864"/>
      <c r="AI3" s="865" t="s">
        <v>4</v>
      </c>
      <c r="AJ3" s="866"/>
    </row>
    <row r="4" spans="1:45" ht="20.25" customHeight="1">
      <c r="A4" s="184"/>
      <c r="B4" s="13" t="s">
        <v>5</v>
      </c>
      <c r="AJ4" s="187"/>
    </row>
    <row r="5" spans="1:45" ht="20.25" customHeight="1">
      <c r="A5" s="184"/>
      <c r="B5" s="13" t="s">
        <v>6</v>
      </c>
      <c r="AJ5" s="187"/>
    </row>
    <row r="6" spans="1:45" ht="19.5" customHeight="1">
      <c r="A6" s="184"/>
      <c r="E6" s="13" t="s">
        <v>7</v>
      </c>
      <c r="AJ6" s="187"/>
    </row>
    <row r="7" spans="1:45" ht="7.9" customHeight="1">
      <c r="A7" s="184"/>
      <c r="AJ7" s="187"/>
    </row>
    <row r="8" spans="1:45" ht="30.75" customHeight="1">
      <c r="A8" s="184"/>
      <c r="K8" s="880" t="s">
        <v>8</v>
      </c>
      <c r="L8" s="880"/>
      <c r="M8" s="880"/>
      <c r="N8" s="880"/>
      <c r="O8" s="880"/>
      <c r="P8" s="880"/>
      <c r="Q8" s="883"/>
      <c r="R8" s="883"/>
      <c r="S8" s="883"/>
      <c r="T8" s="883"/>
      <c r="U8" s="883"/>
      <c r="V8" s="883"/>
      <c r="W8" s="883"/>
      <c r="X8" s="883"/>
      <c r="Y8" s="883"/>
      <c r="Z8" s="883"/>
      <c r="AA8" s="883"/>
      <c r="AB8" s="883"/>
      <c r="AC8" s="883"/>
      <c r="AD8" s="883"/>
      <c r="AE8" s="883"/>
      <c r="AF8" s="883"/>
      <c r="AG8" s="883"/>
      <c r="AH8" s="883"/>
      <c r="AI8" s="883"/>
      <c r="AJ8" s="884"/>
    </row>
    <row r="9" spans="1:45" ht="13.9" customHeight="1">
      <c r="A9" s="184"/>
      <c r="K9" s="880" t="s">
        <v>301</v>
      </c>
      <c r="L9" s="880"/>
      <c r="M9" s="880"/>
      <c r="N9" s="880"/>
      <c r="O9" s="880"/>
      <c r="P9" s="880"/>
      <c r="Q9" s="886"/>
      <c r="R9" s="886"/>
      <c r="S9" s="886"/>
      <c r="T9" s="886"/>
      <c r="U9" s="886"/>
      <c r="V9" s="886"/>
      <c r="W9" s="886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604"/>
    </row>
    <row r="10" spans="1:45" ht="15.75" customHeight="1">
      <c r="A10" s="184"/>
      <c r="K10" s="318"/>
      <c r="L10" s="318"/>
      <c r="M10" s="318"/>
      <c r="N10" s="318"/>
      <c r="O10" s="318"/>
      <c r="P10" s="318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2"/>
    </row>
    <row r="11" spans="1:45" ht="18.75" customHeight="1">
      <c r="A11" s="184"/>
      <c r="K11" s="318"/>
      <c r="L11" s="318"/>
      <c r="M11" s="318"/>
      <c r="N11" s="318"/>
      <c r="O11" s="318"/>
      <c r="P11" s="318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81"/>
      <c r="AC11" s="881"/>
      <c r="AD11" s="881"/>
      <c r="AE11" s="881"/>
      <c r="AF11" s="881"/>
      <c r="AG11" s="881"/>
      <c r="AH11" s="881"/>
      <c r="AI11" s="881"/>
      <c r="AJ11" s="882"/>
    </row>
    <row r="12" spans="1:45" ht="31.5" customHeight="1">
      <c r="A12" s="184"/>
      <c r="K12" s="318"/>
      <c r="L12" s="880" t="s">
        <v>302</v>
      </c>
      <c r="M12" s="880"/>
      <c r="N12" s="880"/>
      <c r="O12" s="880"/>
      <c r="P12" s="318"/>
      <c r="Q12" s="883"/>
      <c r="R12" s="883"/>
      <c r="S12" s="883"/>
      <c r="T12" s="883"/>
      <c r="U12" s="883"/>
      <c r="V12" s="883"/>
      <c r="W12" s="883"/>
      <c r="X12" s="883"/>
      <c r="Y12" s="883"/>
      <c r="Z12" s="883"/>
      <c r="AA12" s="883"/>
      <c r="AB12" s="883"/>
      <c r="AC12" s="883"/>
      <c r="AD12" s="883"/>
      <c r="AE12" s="883"/>
      <c r="AF12" s="883"/>
      <c r="AG12" s="883"/>
      <c r="AH12" s="883"/>
      <c r="AI12" s="883"/>
      <c r="AJ12" s="884"/>
      <c r="AQ12" s="13">
        <f>K20+2018</f>
        <v>2018</v>
      </c>
    </row>
    <row r="13" spans="1:45" ht="19.5" customHeight="1">
      <c r="A13" s="184"/>
      <c r="K13" s="318"/>
      <c r="L13" s="880" t="s">
        <v>363</v>
      </c>
      <c r="M13" s="880"/>
      <c r="N13" s="880"/>
      <c r="O13" s="880"/>
      <c r="P13" s="318"/>
      <c r="Q13" s="885"/>
      <c r="R13" s="885"/>
      <c r="S13" s="885"/>
      <c r="T13" s="885"/>
      <c r="U13" s="885"/>
      <c r="V13" s="885"/>
      <c r="W13" s="885"/>
      <c r="X13" s="885"/>
      <c r="Y13" s="885"/>
      <c r="Z13" s="885"/>
      <c r="AA13" s="885"/>
      <c r="AB13" s="327"/>
      <c r="AC13" s="327"/>
      <c r="AD13" s="327"/>
      <c r="AE13" s="327"/>
      <c r="AF13" s="327"/>
      <c r="AG13" s="327"/>
      <c r="AH13" s="327"/>
      <c r="AI13" s="327"/>
      <c r="AJ13" s="605"/>
      <c r="AO13" s="13">
        <v>3</v>
      </c>
      <c r="AQ13" s="13">
        <f>K21+2018</f>
        <v>2018</v>
      </c>
      <c r="AS13" s="364"/>
    </row>
    <row r="14" spans="1:45" ht="19.5" customHeight="1">
      <c r="A14" s="184"/>
      <c r="K14" s="318"/>
      <c r="L14" s="880" t="s">
        <v>364</v>
      </c>
      <c r="M14" s="880"/>
      <c r="N14" s="880"/>
      <c r="O14" s="880"/>
      <c r="P14" s="318"/>
      <c r="Q14" s="885"/>
      <c r="R14" s="885"/>
      <c r="S14" s="885"/>
      <c r="T14" s="885"/>
      <c r="U14" s="885"/>
      <c r="V14" s="885"/>
      <c r="W14" s="885"/>
      <c r="X14" s="885"/>
      <c r="Y14" s="885"/>
      <c r="Z14" s="885"/>
      <c r="AA14" s="885"/>
      <c r="AB14" s="327"/>
      <c r="AC14" s="327"/>
      <c r="AD14" s="327"/>
      <c r="AE14" s="327"/>
      <c r="AF14" s="327"/>
      <c r="AG14" s="327"/>
      <c r="AH14" s="327"/>
      <c r="AI14" s="327"/>
      <c r="AJ14" s="605"/>
      <c r="AS14" s="337"/>
    </row>
    <row r="15" spans="1:45" ht="6.6" customHeight="1">
      <c r="A15" s="184"/>
      <c r="K15" s="318"/>
      <c r="L15" s="318"/>
      <c r="M15" s="318"/>
      <c r="N15" s="318"/>
      <c r="O15" s="318"/>
      <c r="P15" s="318"/>
      <c r="AJ15" s="187"/>
      <c r="AS15" s="337"/>
    </row>
    <row r="16" spans="1:45" ht="20.25" customHeight="1">
      <c r="A16" s="184"/>
      <c r="G16" s="13" t="s">
        <v>9</v>
      </c>
      <c r="AJ16" s="187"/>
      <c r="AS16" s="337"/>
    </row>
    <row r="17" spans="1:78" ht="16.899999999999999" customHeight="1">
      <c r="A17" s="365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 t="s">
        <v>10</v>
      </c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66"/>
      <c r="AS17" s="337"/>
    </row>
    <row r="18" spans="1:78" ht="61.15" customHeight="1">
      <c r="A18" s="867" t="s">
        <v>11</v>
      </c>
      <c r="B18" s="868"/>
      <c r="C18" s="868"/>
      <c r="D18" s="865"/>
      <c r="E18" s="86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39"/>
      <c r="T18" s="839"/>
      <c r="U18" s="839"/>
      <c r="V18" s="839"/>
      <c r="W18" s="839"/>
      <c r="X18" s="839"/>
      <c r="Y18" s="839"/>
      <c r="Z18" s="839"/>
      <c r="AA18" s="839"/>
      <c r="AB18" s="839"/>
      <c r="AC18" s="839"/>
      <c r="AD18" s="839"/>
      <c r="AE18" s="839"/>
      <c r="AF18" s="839"/>
      <c r="AG18" s="839"/>
      <c r="AH18" s="839"/>
      <c r="AI18" s="839"/>
      <c r="AJ18" s="870"/>
      <c r="AS18" s="337"/>
    </row>
    <row r="19" spans="1:78" ht="30.75" customHeight="1">
      <c r="A19" s="848" t="s">
        <v>12</v>
      </c>
      <c r="B19" s="849"/>
      <c r="C19" s="849"/>
      <c r="D19" s="850"/>
      <c r="E19" s="607"/>
      <c r="F19" s="607"/>
      <c r="G19" s="608"/>
      <c r="H19" s="871" t="s">
        <v>13</v>
      </c>
      <c r="I19" s="871"/>
      <c r="J19" s="871" t="b">
        <v>0</v>
      </c>
      <c r="K19" s="609"/>
      <c r="L19" s="607"/>
      <c r="M19" s="607"/>
      <c r="N19" s="607"/>
      <c r="O19" s="610"/>
      <c r="P19" s="607" t="s">
        <v>14</v>
      </c>
      <c r="Q19" s="607"/>
      <c r="R19" s="607"/>
      <c r="S19" s="607"/>
      <c r="T19" s="607"/>
      <c r="U19" s="607"/>
      <c r="V19" s="607"/>
      <c r="W19" s="610"/>
      <c r="X19" s="607" t="s">
        <v>300</v>
      </c>
      <c r="Y19" s="607"/>
      <c r="Z19" s="609"/>
      <c r="AA19" s="877"/>
      <c r="AB19" s="877"/>
      <c r="AC19" s="877"/>
      <c r="AD19" s="877"/>
      <c r="AE19" s="877"/>
      <c r="AF19" s="877"/>
      <c r="AG19" s="877"/>
      <c r="AH19" s="877"/>
      <c r="AI19" s="877"/>
      <c r="AJ19" s="611" t="s">
        <v>365</v>
      </c>
      <c r="AL19" s="13" t="b">
        <v>0</v>
      </c>
    </row>
    <row r="20" spans="1:78" ht="39" customHeight="1" thickBot="1">
      <c r="A20" s="829" t="s">
        <v>17</v>
      </c>
      <c r="B20" s="830"/>
      <c r="C20" s="830"/>
      <c r="D20" s="831"/>
      <c r="E20" s="798" t="s">
        <v>18</v>
      </c>
      <c r="F20" s="798"/>
      <c r="G20" s="798"/>
      <c r="H20" s="799"/>
      <c r="I20" s="800" t="s">
        <v>1</v>
      </c>
      <c r="J20" s="801"/>
      <c r="K20" s="368"/>
      <c r="L20" s="333" t="s">
        <v>2</v>
      </c>
      <c r="M20" s="369"/>
      <c r="N20" s="333" t="s">
        <v>3</v>
      </c>
      <c r="O20" s="369"/>
      <c r="P20" s="333" t="s">
        <v>4</v>
      </c>
      <c r="Q20" s="333" t="s">
        <v>366</v>
      </c>
      <c r="R20" s="876" t="str">
        <f>IF(K20="","",(TEXT(DATE(K20+2018,M20,O20),"aaa")))</f>
        <v/>
      </c>
      <c r="S20" s="876"/>
      <c r="T20" s="103" t="s">
        <v>367</v>
      </c>
      <c r="U20" s="370"/>
      <c r="V20" s="333" t="s">
        <v>19</v>
      </c>
      <c r="W20" s="371"/>
      <c r="X20" s="103" t="s">
        <v>20</v>
      </c>
      <c r="Y20" s="103" t="s">
        <v>368</v>
      </c>
      <c r="Z20" s="103"/>
      <c r="AA20" s="336" t="s">
        <v>369</v>
      </c>
      <c r="AB20" s="878">
        <f>AQ22-AQ20</f>
        <v>0</v>
      </c>
      <c r="AC20" s="878"/>
      <c r="AD20" s="13" t="s">
        <v>370</v>
      </c>
      <c r="AE20" s="801" t="s">
        <v>175</v>
      </c>
      <c r="AF20" s="801"/>
      <c r="AG20" s="879">
        <f>AQ22-AQ20+1</f>
        <v>1</v>
      </c>
      <c r="AH20" s="879"/>
      <c r="AI20" s="92" t="s">
        <v>370</v>
      </c>
      <c r="AJ20" s="187" t="s">
        <v>4</v>
      </c>
      <c r="AL20" s="332">
        <v>2025</v>
      </c>
      <c r="AP20" s="325">
        <v>1</v>
      </c>
      <c r="AQ20" s="15">
        <f>DATE(AQ12,M20,O20)</f>
        <v>43069</v>
      </c>
      <c r="AR20" s="13" t="str">
        <f>TEXT(AQ20,"aaa")</f>
        <v>木</v>
      </c>
      <c r="AS20" s="319">
        <v>43069</v>
      </c>
    </row>
    <row r="21" spans="1:78" ht="39" customHeight="1">
      <c r="A21" s="873"/>
      <c r="B21" s="874"/>
      <c r="C21" s="874"/>
      <c r="D21" s="875"/>
      <c r="E21" s="842" t="s">
        <v>22</v>
      </c>
      <c r="F21" s="842"/>
      <c r="G21" s="842"/>
      <c r="H21" s="843"/>
      <c r="I21" s="800" t="s">
        <v>1</v>
      </c>
      <c r="J21" s="801"/>
      <c r="K21" s="368"/>
      <c r="L21" s="333" t="s">
        <v>2</v>
      </c>
      <c r="M21" s="369"/>
      <c r="N21" s="333" t="s">
        <v>3</v>
      </c>
      <c r="O21" s="369"/>
      <c r="P21" s="333" t="s">
        <v>4</v>
      </c>
      <c r="Q21" s="333" t="s">
        <v>366</v>
      </c>
      <c r="R21" s="876" t="str">
        <f>IF(K21="","",(TEXT(DATE(K21+2018,M21,O21),"aaa")))</f>
        <v/>
      </c>
      <c r="S21" s="876"/>
      <c r="T21" s="103" t="s">
        <v>367</v>
      </c>
      <c r="U21" s="370"/>
      <c r="V21" s="333" t="s">
        <v>19</v>
      </c>
      <c r="W21" s="371"/>
      <c r="X21" s="103" t="s">
        <v>20</v>
      </c>
      <c r="Y21" s="103" t="s">
        <v>371</v>
      </c>
      <c r="Z21" s="104"/>
      <c r="AA21" s="101"/>
      <c r="AD21" s="849" t="s">
        <v>24</v>
      </c>
      <c r="AE21" s="849"/>
      <c r="AF21" s="849"/>
      <c r="AG21" s="849"/>
      <c r="AH21" s="849"/>
      <c r="AI21" s="849"/>
      <c r="AJ21" s="872"/>
      <c r="AL21" s="338" t="e">
        <f>DATE(AL20,Q21,T21)</f>
        <v>#VALUE!</v>
      </c>
      <c r="AP21" s="325">
        <v>2</v>
      </c>
      <c r="AQ21" s="15">
        <f>AQ20+1</f>
        <v>43070</v>
      </c>
      <c r="AR21" s="13" t="str">
        <f>TEXT(AQ21,"aaa")</f>
        <v>金</v>
      </c>
      <c r="AS21" s="319">
        <v>43070</v>
      </c>
    </row>
    <row r="22" spans="1:78" ht="18" customHeight="1">
      <c r="A22" s="841" t="s">
        <v>373</v>
      </c>
      <c r="B22" s="842"/>
      <c r="C22" s="842"/>
      <c r="D22" s="843"/>
      <c r="E22" s="835"/>
      <c r="F22" s="835"/>
      <c r="G22" s="835"/>
      <c r="H22" s="835"/>
      <c r="I22" s="835"/>
      <c r="J22" s="835"/>
      <c r="K22" s="835"/>
      <c r="L22" s="800" t="s">
        <v>25</v>
      </c>
      <c r="M22" s="801"/>
      <c r="N22" s="801"/>
      <c r="O22" s="801"/>
      <c r="P22" s="801"/>
      <c r="Q22" s="801"/>
      <c r="R22" s="801"/>
      <c r="S22" s="854"/>
      <c r="T22" s="797" t="s">
        <v>26</v>
      </c>
      <c r="U22" s="798"/>
      <c r="V22" s="798"/>
      <c r="W22" s="798"/>
      <c r="X22" s="798"/>
      <c r="Y22" s="798"/>
      <c r="Z22" s="799"/>
      <c r="AA22" s="800" t="s">
        <v>306</v>
      </c>
      <c r="AB22" s="801"/>
      <c r="AC22" s="801"/>
      <c r="AD22" s="801"/>
      <c r="AE22" s="801"/>
      <c r="AF22" s="801"/>
      <c r="AG22" s="801"/>
      <c r="AH22" s="801"/>
      <c r="AI22" s="801"/>
      <c r="AJ22" s="802"/>
      <c r="AL22" s="338" t="e">
        <f>DATE(AL20,Q22,T22)</f>
        <v>#VALUE!</v>
      </c>
      <c r="AP22" s="325">
        <v>3</v>
      </c>
      <c r="AQ22" s="15">
        <f>DATE(AQ13,M21,O21)</f>
        <v>43069</v>
      </c>
      <c r="AR22" s="13" t="str">
        <f>TEXT(AQ22,"aaa")</f>
        <v>木</v>
      </c>
      <c r="AS22" s="319">
        <v>43069</v>
      </c>
    </row>
    <row r="23" spans="1:78" ht="33.75" customHeight="1">
      <c r="A23" s="844"/>
      <c r="B23" s="798"/>
      <c r="C23" s="798"/>
      <c r="D23" s="799"/>
      <c r="E23" s="835" t="s">
        <v>28</v>
      </c>
      <c r="F23" s="835"/>
      <c r="G23" s="835"/>
      <c r="H23" s="835"/>
      <c r="I23" s="835"/>
      <c r="J23" s="835"/>
      <c r="K23" s="835"/>
      <c r="L23" s="793"/>
      <c r="M23" s="794"/>
      <c r="N23" s="794"/>
      <c r="O23" s="794"/>
      <c r="P23" s="794"/>
      <c r="Q23" s="103"/>
      <c r="R23" s="791" t="s">
        <v>29</v>
      </c>
      <c r="S23" s="855"/>
      <c r="T23" s="793"/>
      <c r="U23" s="794"/>
      <c r="V23" s="794"/>
      <c r="W23" s="794"/>
      <c r="X23" s="794"/>
      <c r="Y23" s="805" t="s">
        <v>29</v>
      </c>
      <c r="Z23" s="806"/>
      <c r="AA23" s="803">
        <f>SUM(L23:Y23)</f>
        <v>0</v>
      </c>
      <c r="AB23" s="804"/>
      <c r="AC23" s="804"/>
      <c r="AD23" s="804"/>
      <c r="AE23" s="804"/>
      <c r="AF23" s="804"/>
      <c r="AG23" s="804"/>
      <c r="AH23" s="791" t="s">
        <v>29</v>
      </c>
      <c r="AI23" s="791"/>
      <c r="AJ23" s="792"/>
      <c r="AL23" s="603" t="b">
        <v>0</v>
      </c>
      <c r="AM23" s="376" t="b">
        <v>1</v>
      </c>
      <c r="AP23" s="325"/>
      <c r="AQ23" s="15">
        <f>AQ22+AB20-2</f>
        <v>43067</v>
      </c>
      <c r="AR23" s="13" t="str">
        <f>TEXT(AQ23,"aaa")</f>
        <v>火</v>
      </c>
      <c r="AS23" s="319">
        <v>43067</v>
      </c>
    </row>
    <row r="24" spans="1:78" ht="33.75" customHeight="1">
      <c r="A24" s="844"/>
      <c r="B24" s="798"/>
      <c r="C24" s="798"/>
      <c r="D24" s="799"/>
      <c r="E24" s="835" t="s">
        <v>30</v>
      </c>
      <c r="F24" s="835"/>
      <c r="G24" s="835"/>
      <c r="H24" s="835"/>
      <c r="I24" s="835"/>
      <c r="J24" s="835"/>
      <c r="K24" s="835"/>
      <c r="L24" s="793"/>
      <c r="M24" s="794"/>
      <c r="N24" s="794"/>
      <c r="O24" s="794"/>
      <c r="P24" s="794"/>
      <c r="Q24" s="103"/>
      <c r="R24" s="791" t="s">
        <v>29</v>
      </c>
      <c r="S24" s="855"/>
      <c r="T24" s="795"/>
      <c r="U24" s="796"/>
      <c r="V24" s="796"/>
      <c r="W24" s="796"/>
      <c r="X24" s="796"/>
      <c r="Y24" s="807" t="s">
        <v>29</v>
      </c>
      <c r="Z24" s="808"/>
      <c r="AA24" s="803">
        <f>SUM(L24:Y24)</f>
        <v>0</v>
      </c>
      <c r="AB24" s="804"/>
      <c r="AC24" s="804"/>
      <c r="AD24" s="804"/>
      <c r="AE24" s="804"/>
      <c r="AF24" s="804"/>
      <c r="AG24" s="804"/>
      <c r="AH24" s="791" t="s">
        <v>29</v>
      </c>
      <c r="AI24" s="791"/>
      <c r="AJ24" s="792"/>
      <c r="AL24" s="328"/>
      <c r="AM24" s="377" t="b">
        <v>1</v>
      </c>
    </row>
    <row r="25" spans="1:78" ht="33.75" customHeight="1">
      <c r="A25" s="844"/>
      <c r="B25" s="798"/>
      <c r="C25" s="798"/>
      <c r="D25" s="799"/>
      <c r="E25" s="835" t="s">
        <v>31</v>
      </c>
      <c r="F25" s="835"/>
      <c r="G25" s="835"/>
      <c r="H25" s="835"/>
      <c r="I25" s="835"/>
      <c r="J25" s="835"/>
      <c r="K25" s="835"/>
      <c r="L25" s="793"/>
      <c r="M25" s="794"/>
      <c r="N25" s="794"/>
      <c r="O25" s="794"/>
      <c r="P25" s="794"/>
      <c r="Q25" s="103"/>
      <c r="R25" s="791" t="s">
        <v>29</v>
      </c>
      <c r="S25" s="855"/>
      <c r="T25" s="793"/>
      <c r="U25" s="794"/>
      <c r="V25" s="794"/>
      <c r="W25" s="794"/>
      <c r="X25" s="794"/>
      <c r="Y25" s="805" t="s">
        <v>29</v>
      </c>
      <c r="Z25" s="806"/>
      <c r="AA25" s="803">
        <f>SUM(L25:Y25)</f>
        <v>0</v>
      </c>
      <c r="AB25" s="804"/>
      <c r="AC25" s="804"/>
      <c r="AD25" s="804"/>
      <c r="AE25" s="804"/>
      <c r="AF25" s="804"/>
      <c r="AG25" s="804"/>
      <c r="AH25" s="791" t="s">
        <v>29</v>
      </c>
      <c r="AI25" s="791"/>
      <c r="AJ25" s="792"/>
      <c r="AL25" s="328" t="b">
        <v>1</v>
      </c>
      <c r="AM25" s="367" t="b">
        <v>1</v>
      </c>
    </row>
    <row r="26" spans="1:78" ht="33.75" customHeight="1">
      <c r="A26" s="844"/>
      <c r="B26" s="798"/>
      <c r="C26" s="798"/>
      <c r="D26" s="799"/>
      <c r="E26" s="835" t="s">
        <v>32</v>
      </c>
      <c r="F26" s="835"/>
      <c r="G26" s="835"/>
      <c r="H26" s="835"/>
      <c r="I26" s="835"/>
      <c r="J26" s="835"/>
      <c r="K26" s="835"/>
      <c r="L26" s="793"/>
      <c r="M26" s="794"/>
      <c r="N26" s="794"/>
      <c r="O26" s="794"/>
      <c r="P26" s="794"/>
      <c r="Q26" s="103"/>
      <c r="R26" s="791" t="s">
        <v>29</v>
      </c>
      <c r="S26" s="855"/>
      <c r="T26" s="795"/>
      <c r="U26" s="796"/>
      <c r="V26" s="796"/>
      <c r="W26" s="796"/>
      <c r="X26" s="796"/>
      <c r="Y26" s="807" t="s">
        <v>29</v>
      </c>
      <c r="Z26" s="808"/>
      <c r="AA26" s="803">
        <f>SUM(L26:Y26)</f>
        <v>0</v>
      </c>
      <c r="AB26" s="804"/>
      <c r="AC26" s="804"/>
      <c r="AD26" s="804"/>
      <c r="AE26" s="804"/>
      <c r="AF26" s="804"/>
      <c r="AG26" s="804"/>
      <c r="AH26" s="791" t="s">
        <v>29</v>
      </c>
      <c r="AI26" s="791"/>
      <c r="AJ26" s="792"/>
      <c r="AL26" s="606" t="b">
        <v>0</v>
      </c>
      <c r="BZ26" s="13" t="s">
        <v>318</v>
      </c>
    </row>
    <row r="27" spans="1:78" ht="33.75" customHeight="1" thickBot="1">
      <c r="A27" s="844"/>
      <c r="B27" s="798"/>
      <c r="C27" s="798"/>
      <c r="D27" s="799"/>
      <c r="E27" s="858" t="s">
        <v>81</v>
      </c>
      <c r="F27" s="856"/>
      <c r="G27" s="856"/>
      <c r="H27" s="372" t="s">
        <v>372</v>
      </c>
      <c r="I27" s="856" t="s">
        <v>178</v>
      </c>
      <c r="J27" s="856"/>
      <c r="K27" s="857"/>
      <c r="L27" s="859"/>
      <c r="M27" s="860"/>
      <c r="N27" s="601" t="s">
        <v>412</v>
      </c>
      <c r="O27" s="827"/>
      <c r="P27" s="827"/>
      <c r="Q27" s="827"/>
      <c r="R27" s="815" t="s">
        <v>29</v>
      </c>
      <c r="S27" s="816"/>
      <c r="T27" s="809"/>
      <c r="U27" s="810"/>
      <c r="V27" s="810"/>
      <c r="W27" s="602" t="s">
        <v>412</v>
      </c>
      <c r="X27" s="827"/>
      <c r="Y27" s="827"/>
      <c r="Z27" s="373" t="s">
        <v>29</v>
      </c>
      <c r="AA27" s="822">
        <f>SUM(L27,T27)</f>
        <v>0</v>
      </c>
      <c r="AB27" s="823"/>
      <c r="AC27" s="823"/>
      <c r="AD27" s="824" t="s">
        <v>412</v>
      </c>
      <c r="AE27" s="824"/>
      <c r="AF27" s="823">
        <f>SUM(O27,X27)</f>
        <v>0</v>
      </c>
      <c r="AG27" s="823"/>
      <c r="AH27" s="823"/>
      <c r="AI27" s="825" t="s">
        <v>29</v>
      </c>
      <c r="AJ27" s="826"/>
      <c r="AL27" s="606" t="b">
        <v>0</v>
      </c>
    </row>
    <row r="28" spans="1:78" ht="31.5" customHeight="1" thickTop="1">
      <c r="A28" s="845"/>
      <c r="B28" s="846"/>
      <c r="C28" s="846"/>
      <c r="D28" s="847"/>
      <c r="E28" s="851"/>
      <c r="F28" s="846"/>
      <c r="G28" s="846" t="s">
        <v>305</v>
      </c>
      <c r="H28" s="846"/>
      <c r="I28" s="846"/>
      <c r="J28" s="846"/>
      <c r="K28" s="847"/>
      <c r="L28" s="852">
        <f>SUM(L23:P27,)</f>
        <v>0</v>
      </c>
      <c r="M28" s="821"/>
      <c r="N28" s="821"/>
      <c r="O28" s="821"/>
      <c r="P28" s="853"/>
      <c r="Q28" s="811" t="s">
        <v>29</v>
      </c>
      <c r="R28" s="811"/>
      <c r="S28" s="812"/>
      <c r="T28" s="813">
        <f>SUM(T23:X27)</f>
        <v>0</v>
      </c>
      <c r="U28" s="814"/>
      <c r="V28" s="814"/>
      <c r="W28" s="814"/>
      <c r="X28" s="814"/>
      <c r="Y28" s="819" t="s">
        <v>29</v>
      </c>
      <c r="Z28" s="820"/>
      <c r="AB28" s="374"/>
      <c r="AC28" s="821">
        <f>SUM(AA23:AH27)</f>
        <v>0</v>
      </c>
      <c r="AD28" s="821"/>
      <c r="AE28" s="821"/>
      <c r="AF28" s="821"/>
      <c r="AG28" s="821"/>
      <c r="AH28" s="817" t="s">
        <v>29</v>
      </c>
      <c r="AI28" s="817"/>
      <c r="AJ28" s="818"/>
      <c r="AL28" s="92">
        <v>1</v>
      </c>
    </row>
    <row r="29" spans="1:78" ht="35.25" customHeight="1">
      <c r="A29" s="848" t="s">
        <v>172</v>
      </c>
      <c r="B29" s="849"/>
      <c r="C29" s="849"/>
      <c r="D29" s="850"/>
      <c r="E29" s="838"/>
      <c r="F29" s="839"/>
      <c r="G29" s="839"/>
      <c r="H29" s="839"/>
      <c r="I29" s="839"/>
      <c r="J29" s="839"/>
      <c r="K29" s="839"/>
      <c r="L29" s="839"/>
      <c r="M29" s="839"/>
      <c r="N29" s="839"/>
      <c r="O29" s="839"/>
      <c r="P29" s="840"/>
      <c r="Q29" s="834" t="s">
        <v>374</v>
      </c>
      <c r="R29" s="835"/>
      <c r="S29" s="835"/>
      <c r="T29" s="835"/>
      <c r="U29" s="835"/>
      <c r="V29" s="835"/>
      <c r="W29" s="836"/>
      <c r="X29" s="836"/>
      <c r="Y29" s="836"/>
      <c r="Z29" s="836"/>
      <c r="AA29" s="836"/>
      <c r="AB29" s="836"/>
      <c r="AC29" s="836"/>
      <c r="AD29" s="836"/>
      <c r="AE29" s="836"/>
      <c r="AF29" s="836"/>
      <c r="AG29" s="836"/>
      <c r="AH29" s="836"/>
      <c r="AI29" s="836"/>
      <c r="AJ29" s="837"/>
    </row>
    <row r="30" spans="1:78" ht="38.450000000000003" customHeight="1" thickBot="1">
      <c r="A30" s="829" t="s">
        <v>33</v>
      </c>
      <c r="B30" s="830"/>
      <c r="C30" s="830"/>
      <c r="D30" s="831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32"/>
      <c r="AC30" s="832"/>
      <c r="AD30" s="832"/>
      <c r="AE30" s="832"/>
      <c r="AF30" s="832"/>
      <c r="AG30" s="832"/>
      <c r="AH30" s="832"/>
      <c r="AI30" s="832"/>
      <c r="AJ30" s="833"/>
    </row>
    <row r="31" spans="1:78" ht="19.5" customHeight="1">
      <c r="A31" s="828" t="s">
        <v>34</v>
      </c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8"/>
      <c r="X31" s="828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</row>
    <row r="32" spans="1:78" ht="27" hidden="1" customHeight="1">
      <c r="AV32" s="13">
        <v>1</v>
      </c>
    </row>
  </sheetData>
  <sheetProtection algorithmName="SHA-512" hashValue="e/FUQueeUtNl0GHAY5kikYei+x1cRL3DQZwONT3xrW1EtvlxEeyLj4yx92mUnVtztYyEtE7MkiYIvMELD2DxJw==" saltValue="PX/eiRDVZBOLCpoglAP4NQ==" spinCount="100000" sheet="1" selectLockedCells="1"/>
  <mergeCells count="92">
    <mergeCell ref="Q8:AJ8"/>
    <mergeCell ref="K8:P8"/>
    <mergeCell ref="K9:P9"/>
    <mergeCell ref="L12:O12"/>
    <mergeCell ref="Q9:W9"/>
    <mergeCell ref="L14:O14"/>
    <mergeCell ref="Q10:AJ11"/>
    <mergeCell ref="Q12:AJ12"/>
    <mergeCell ref="L13:O13"/>
    <mergeCell ref="Q13:AA13"/>
    <mergeCell ref="Q14:AA14"/>
    <mergeCell ref="A18:D18"/>
    <mergeCell ref="E18:AJ18"/>
    <mergeCell ref="A19:D19"/>
    <mergeCell ref="H19:J19"/>
    <mergeCell ref="AD21:AJ21"/>
    <mergeCell ref="A20:D21"/>
    <mergeCell ref="E20:H20"/>
    <mergeCell ref="I20:J20"/>
    <mergeCell ref="E21:H21"/>
    <mergeCell ref="I21:J21"/>
    <mergeCell ref="R20:S20"/>
    <mergeCell ref="R21:S21"/>
    <mergeCell ref="AA19:AI19"/>
    <mergeCell ref="AB20:AC20"/>
    <mergeCell ref="AG20:AH20"/>
    <mergeCell ref="AE20:AF20"/>
    <mergeCell ref="A2:AJ2"/>
    <mergeCell ref="Y3:Z3"/>
    <mergeCell ref="AA3:AB3"/>
    <mergeCell ref="AD3:AE3"/>
    <mergeCell ref="AG3:AH3"/>
    <mergeCell ref="AI3:AJ3"/>
    <mergeCell ref="R23:S23"/>
    <mergeCell ref="I27:K27"/>
    <mergeCell ref="E27:G27"/>
    <mergeCell ref="L27:M27"/>
    <mergeCell ref="L25:P25"/>
    <mergeCell ref="L24:P24"/>
    <mergeCell ref="E25:K25"/>
    <mergeCell ref="A22:D28"/>
    <mergeCell ref="A29:D29"/>
    <mergeCell ref="L26:P26"/>
    <mergeCell ref="E28:F28"/>
    <mergeCell ref="E22:K22"/>
    <mergeCell ref="E23:K23"/>
    <mergeCell ref="E24:K24"/>
    <mergeCell ref="E26:K26"/>
    <mergeCell ref="L28:P28"/>
    <mergeCell ref="G28:K28"/>
    <mergeCell ref="O27:Q27"/>
    <mergeCell ref="L23:P23"/>
    <mergeCell ref="L22:S22"/>
    <mergeCell ref="R24:S24"/>
    <mergeCell ref="R25:S25"/>
    <mergeCell ref="R26:S26"/>
    <mergeCell ref="A31:AJ31"/>
    <mergeCell ref="A30:D30"/>
    <mergeCell ref="E30:AJ30"/>
    <mergeCell ref="Q29:V29"/>
    <mergeCell ref="W29:AJ29"/>
    <mergeCell ref="E29:P29"/>
    <mergeCell ref="Y26:Z26"/>
    <mergeCell ref="Y25:Z25"/>
    <mergeCell ref="AH26:AJ26"/>
    <mergeCell ref="AA25:AG25"/>
    <mergeCell ref="AA26:AG26"/>
    <mergeCell ref="AH25:AJ25"/>
    <mergeCell ref="AH28:AJ28"/>
    <mergeCell ref="Y28:Z28"/>
    <mergeCell ref="AC28:AG28"/>
    <mergeCell ref="AA27:AC27"/>
    <mergeCell ref="AD27:AE27"/>
    <mergeCell ref="AF27:AH27"/>
    <mergeCell ref="AI27:AJ27"/>
    <mergeCell ref="X27:Y27"/>
    <mergeCell ref="T27:V27"/>
    <mergeCell ref="T25:X25"/>
    <mergeCell ref="T26:X26"/>
    <mergeCell ref="Q28:S28"/>
    <mergeCell ref="T28:X28"/>
    <mergeCell ref="R27:S27"/>
    <mergeCell ref="AH23:AJ23"/>
    <mergeCell ref="AH24:AJ24"/>
    <mergeCell ref="T23:X23"/>
    <mergeCell ref="T24:X24"/>
    <mergeCell ref="T22:Z22"/>
    <mergeCell ref="AA22:AJ22"/>
    <mergeCell ref="AA23:AG23"/>
    <mergeCell ref="AA24:AG24"/>
    <mergeCell ref="Y23:Z23"/>
    <mergeCell ref="Y24:Z24"/>
  </mergeCells>
  <phoneticPr fontId="2"/>
  <conditionalFormatting sqref="A19:D19">
    <cfRule type="expression" dxfId="149" priority="13">
      <formula>$E$19:$AJ$19="☑"</formula>
    </cfRule>
  </conditionalFormatting>
  <conditionalFormatting sqref="E19:AJ19">
    <cfRule type="expression" dxfId="148" priority="2">
      <formula>$AL$27=TRUE</formula>
    </cfRule>
    <cfRule type="expression" dxfId="147" priority="3">
      <formula>$AL$26=TRUE</formula>
    </cfRule>
    <cfRule type="expression" dxfId="146" priority="4">
      <formula>$AL$23=TRUE</formula>
    </cfRule>
  </conditionalFormatting>
  <conditionalFormatting sqref="L23:Z27">
    <cfRule type="expression" dxfId="145" priority="8">
      <formula>$AC$28&lt;1</formula>
    </cfRule>
  </conditionalFormatting>
  <conditionalFormatting sqref="U20:U21 W20:W21">
    <cfRule type="containsBlanks" dxfId="144" priority="1">
      <formula>LEN(TRIM(U20))=0</formula>
    </cfRule>
  </conditionalFormatting>
  <conditionalFormatting sqref="AA3:AB3 AD3:AE3 AG3:AH3 Q8:AJ8 Q9:W9 Q10:AJ12 Q13:AA14 E18:AJ18 K20:K21 M20:M21 O20:O21 E29:P29 W29:AJ29">
    <cfRule type="containsBlanks" dxfId="143" priority="19">
      <formula>LEN(TRIM(E3))=0</formula>
    </cfRule>
  </conditionalFormatting>
  <conditionalFormatting sqref="AG20:AH20">
    <cfRule type="cellIs" dxfId="142" priority="21" operator="equal">
      <formula>$AV$32</formula>
    </cfRule>
  </conditionalFormatting>
  <conditionalFormatting sqref="AL25">
    <cfRule type="cellIs" dxfId="141" priority="20" operator="equal">
      <formula>$AE$77</formula>
    </cfRule>
  </conditionalFormatting>
  <pageMargins left="0.59055118110236227" right="0.70866141732283472" top="0.74803149606299213" bottom="0.74803149606299213" header="0.31496062992125984" footer="0.31496062992125984"/>
  <pageSetup paperSize="9" scale="92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95250</xdr:rowOff>
                  </from>
                  <to>
                    <xdr:col>15</xdr:col>
                    <xdr:colOff>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104775</xdr:rowOff>
                  </from>
                  <to>
                    <xdr:col>22</xdr:col>
                    <xdr:colOff>219075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20</xdr:row>
                    <xdr:rowOff>152400</xdr:rowOff>
                  </from>
                  <to>
                    <xdr:col>29</xdr:col>
                    <xdr:colOff>9525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104775</xdr:rowOff>
                  </from>
                  <to>
                    <xdr:col>7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L63"/>
  <sheetViews>
    <sheetView showGridLines="0" tabSelected="1" zoomScale="80" zoomScaleNormal="80" zoomScaleSheetLayoutView="90" workbookViewId="0">
      <selection activeCell="A11" sqref="A11"/>
    </sheetView>
  </sheetViews>
  <sheetFormatPr defaultColWidth="9" defaultRowHeight="28.5" customHeight="1"/>
  <cols>
    <col min="1" max="1" width="4" style="416" customWidth="1"/>
    <col min="2" max="6" width="5.625" style="416" customWidth="1"/>
    <col min="7" max="7" width="8" style="416" customWidth="1"/>
    <col min="8" max="8" width="7.125" style="416" customWidth="1"/>
    <col min="9" max="9" width="0.75" style="416" customWidth="1"/>
    <col min="10" max="10" width="4.25" style="416" customWidth="1"/>
    <col min="11" max="11" width="5.625" style="416" customWidth="1"/>
    <col min="12" max="15" width="3.375" style="416" customWidth="1"/>
    <col min="16" max="16" width="8" style="416" customWidth="1"/>
    <col min="17" max="17" width="7.125" style="416" customWidth="1"/>
    <col min="18" max="19" width="7" style="416" customWidth="1"/>
    <col min="20" max="20" width="10.75" style="416" customWidth="1"/>
    <col min="21" max="21" width="5.25" style="416" customWidth="1"/>
    <col min="22" max="22" width="32.25" style="416" customWidth="1"/>
    <col min="23" max="23" width="8.5" style="424" customWidth="1"/>
    <col min="24" max="24" width="5.25" style="415" customWidth="1"/>
    <col min="25" max="25" width="29.75" style="416" hidden="1" customWidth="1"/>
    <col min="26" max="27" width="10.5" style="416" hidden="1" customWidth="1"/>
    <col min="28" max="28" width="12.5" style="416" hidden="1" customWidth="1"/>
    <col min="29" max="31" width="7.25" style="416" hidden="1" customWidth="1"/>
    <col min="32" max="32" width="20.75" style="416" hidden="1" customWidth="1"/>
    <col min="33" max="33" width="9.875" style="416" hidden="1" customWidth="1"/>
    <col min="34" max="34" width="10.75" style="416" hidden="1" customWidth="1"/>
    <col min="35" max="36" width="25" style="416" hidden="1" customWidth="1"/>
    <col min="37" max="38" width="10.75" style="416" hidden="1" customWidth="1"/>
    <col min="39" max="54" width="10.75" style="416" customWidth="1"/>
    <col min="55" max="16384" width="9" style="416"/>
  </cols>
  <sheetData>
    <row r="1" spans="1:38" ht="36.75" customHeight="1" thickBot="1">
      <c r="A1" s="413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541"/>
      <c r="Y1" s="414"/>
      <c r="Z1" s="414"/>
      <c r="AA1" s="414"/>
      <c r="AB1" s="414"/>
      <c r="AC1" s="414"/>
      <c r="AD1" s="414"/>
      <c r="AE1" s="414"/>
      <c r="AF1" s="414"/>
      <c r="AG1" s="414"/>
      <c r="AH1" s="414"/>
    </row>
    <row r="2" spans="1:38" ht="36.75" customHeight="1" thickBot="1">
      <c r="A2" s="397" t="s">
        <v>101</v>
      </c>
      <c r="E2" s="417"/>
      <c r="F2" s="932" t="s">
        <v>102</v>
      </c>
      <c r="G2" s="933"/>
      <c r="H2" s="964">
        <f>申請書!Q8</f>
        <v>0</v>
      </c>
      <c r="I2" s="965"/>
      <c r="J2" s="965"/>
      <c r="K2" s="965"/>
      <c r="L2" s="965"/>
      <c r="M2" s="965"/>
      <c r="N2" s="965"/>
      <c r="O2" s="965"/>
      <c r="P2" s="965"/>
      <c r="Q2" s="966"/>
      <c r="V2" s="547" t="s">
        <v>383</v>
      </c>
      <c r="W2" s="548"/>
      <c r="AA2" s="416" t="s">
        <v>311</v>
      </c>
      <c r="AB2" s="418" t="str">
        <f>IF(C11="","",(TEXT(DATE(A11+2018,B11,C11),"aaa")))</f>
        <v/>
      </c>
      <c r="AC2" s="418"/>
      <c r="AK2" s="418" t="str">
        <f>IF(AH2="","",(TEXT(DATE(AH2+2018,A81,AJ2),"aaa")))</f>
        <v/>
      </c>
      <c r="AL2" s="418"/>
    </row>
    <row r="3" spans="1:38" ht="25.5" customHeight="1" thickBot="1">
      <c r="A3" s="518" t="s">
        <v>393</v>
      </c>
      <c r="B3" s="419"/>
      <c r="C3" s="419"/>
      <c r="D3" s="419"/>
      <c r="E3" s="419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V3" s="549" t="s">
        <v>377</v>
      </c>
      <c r="W3" s="550"/>
    </row>
    <row r="4" spans="1:38" ht="7.5" hidden="1" customHeight="1" thickBot="1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3"/>
      <c r="V4" s="551"/>
      <c r="W4" s="552"/>
      <c r="AB4" s="424">
        <v>1</v>
      </c>
      <c r="AC4" s="424">
        <v>1</v>
      </c>
    </row>
    <row r="5" spans="1:38" ht="21.6" customHeight="1" thickBot="1">
      <c r="A5" s="1056">
        <v>2025</v>
      </c>
      <c r="B5" s="1057"/>
      <c r="C5" s="617" t="s">
        <v>422</v>
      </c>
      <c r="D5" s="971" t="s">
        <v>103</v>
      </c>
      <c r="E5" s="972"/>
      <c r="F5" s="972"/>
      <c r="G5" s="972"/>
      <c r="H5" s="972"/>
      <c r="I5" s="972"/>
      <c r="J5" s="972"/>
      <c r="K5" s="973"/>
      <c r="L5" s="974" t="s">
        <v>104</v>
      </c>
      <c r="M5" s="975"/>
      <c r="N5" s="975"/>
      <c r="O5" s="975"/>
      <c r="P5" s="975"/>
      <c r="Q5" s="975"/>
      <c r="R5" s="975"/>
      <c r="S5" s="976"/>
      <c r="V5" s="553" t="s">
        <v>150</v>
      </c>
      <c r="W5" s="554">
        <v>590</v>
      </c>
      <c r="AB5" s="424">
        <v>2</v>
      </c>
      <c r="AC5" s="424">
        <v>2</v>
      </c>
    </row>
    <row r="6" spans="1:38" ht="21.6" customHeight="1">
      <c r="A6" s="425"/>
      <c r="B6" s="415"/>
      <c r="C6" s="961" t="s">
        <v>327</v>
      </c>
      <c r="D6" s="997" t="s">
        <v>321</v>
      </c>
      <c r="E6" s="979" t="s">
        <v>81</v>
      </c>
      <c r="F6" s="934" t="s">
        <v>290</v>
      </c>
      <c r="G6" s="936" t="s">
        <v>294</v>
      </c>
      <c r="H6" s="938" t="s">
        <v>105</v>
      </c>
      <c r="I6" s="940" t="s">
        <v>106</v>
      </c>
      <c r="J6" s="941"/>
      <c r="K6" s="942"/>
      <c r="L6" s="1009" t="s">
        <v>81</v>
      </c>
      <c r="M6" s="1000"/>
      <c r="N6" s="1005" t="s">
        <v>290</v>
      </c>
      <c r="O6" s="1006"/>
      <c r="P6" s="999" t="s">
        <v>294</v>
      </c>
      <c r="Q6" s="1000" t="s">
        <v>105</v>
      </c>
      <c r="R6" s="1001" t="s">
        <v>106</v>
      </c>
      <c r="S6" s="1002"/>
      <c r="V6" s="553" t="s">
        <v>151</v>
      </c>
      <c r="W6" s="554">
        <v>590</v>
      </c>
      <c r="AB6" s="424"/>
      <c r="AC6" s="424"/>
    </row>
    <row r="7" spans="1:38" ht="21.6" customHeight="1">
      <c r="A7" s="959"/>
      <c r="B7" s="960"/>
      <c r="C7" s="961"/>
      <c r="D7" s="998"/>
      <c r="E7" s="980"/>
      <c r="F7" s="935"/>
      <c r="G7" s="937"/>
      <c r="H7" s="939"/>
      <c r="I7" s="981" t="s">
        <v>107</v>
      </c>
      <c r="J7" s="982"/>
      <c r="K7" s="516" t="s">
        <v>108</v>
      </c>
      <c r="L7" s="998"/>
      <c r="M7" s="939"/>
      <c r="N7" s="1007"/>
      <c r="O7" s="1008"/>
      <c r="P7" s="937"/>
      <c r="Q7" s="939"/>
      <c r="R7" s="517" t="s">
        <v>107</v>
      </c>
      <c r="S7" s="516" t="s">
        <v>108</v>
      </c>
      <c r="V7" s="553" t="s">
        <v>152</v>
      </c>
      <c r="W7" s="554">
        <v>780</v>
      </c>
      <c r="AB7" s="424">
        <v>3</v>
      </c>
      <c r="AC7" s="424">
        <v>3</v>
      </c>
    </row>
    <row r="8" spans="1:38" ht="22.5" customHeight="1">
      <c r="A8" s="943" t="s">
        <v>326</v>
      </c>
      <c r="B8" s="944"/>
      <c r="C8" s="945"/>
      <c r="D8" s="426" t="s">
        <v>320</v>
      </c>
      <c r="E8" s="983" t="s">
        <v>323</v>
      </c>
      <c r="F8" s="984"/>
      <c r="G8" s="427" t="s">
        <v>324</v>
      </c>
      <c r="H8" s="953" t="s">
        <v>110</v>
      </c>
      <c r="I8" s="985" t="s">
        <v>110</v>
      </c>
      <c r="J8" s="953"/>
      <c r="K8" s="986"/>
      <c r="L8" s="952" t="s">
        <v>325</v>
      </c>
      <c r="M8" s="953"/>
      <c r="N8" s="953"/>
      <c r="O8" s="953"/>
      <c r="P8" s="956" t="s">
        <v>112</v>
      </c>
      <c r="Q8" s="950" t="s">
        <v>110</v>
      </c>
      <c r="R8" s="946" t="s">
        <v>110</v>
      </c>
      <c r="S8" s="947"/>
      <c r="V8" s="555"/>
      <c r="W8" s="556"/>
      <c r="AC8" s="424">
        <v>4</v>
      </c>
    </row>
    <row r="9" spans="1:38" ht="11.25" customHeight="1">
      <c r="A9" s="621" t="s">
        <v>1</v>
      </c>
      <c r="B9" s="962" t="s">
        <v>109</v>
      </c>
      <c r="C9" s="962" t="s">
        <v>4</v>
      </c>
      <c r="D9" s="967"/>
      <c r="E9" s="987" t="s">
        <v>322</v>
      </c>
      <c r="F9" s="988"/>
      <c r="G9" s="991" t="s">
        <v>111</v>
      </c>
      <c r="H9" s="950"/>
      <c r="I9" s="946"/>
      <c r="J9" s="950"/>
      <c r="K9" s="947"/>
      <c r="L9" s="954"/>
      <c r="M9" s="950"/>
      <c r="N9" s="950"/>
      <c r="O9" s="950"/>
      <c r="P9" s="957"/>
      <c r="Q9" s="950"/>
      <c r="R9" s="946"/>
      <c r="S9" s="947"/>
      <c r="V9" s="555"/>
      <c r="W9" s="556"/>
      <c r="AC9" s="424"/>
    </row>
    <row r="10" spans="1:38" ht="11.25" customHeight="1" thickBot="1">
      <c r="A10" s="622" t="s">
        <v>420</v>
      </c>
      <c r="B10" s="963"/>
      <c r="C10" s="963"/>
      <c r="D10" s="968"/>
      <c r="E10" s="989"/>
      <c r="F10" s="990"/>
      <c r="G10" s="992"/>
      <c r="H10" s="951"/>
      <c r="I10" s="948"/>
      <c r="J10" s="951"/>
      <c r="K10" s="949"/>
      <c r="L10" s="955"/>
      <c r="M10" s="951"/>
      <c r="N10" s="951"/>
      <c r="O10" s="951"/>
      <c r="P10" s="958"/>
      <c r="Q10" s="951"/>
      <c r="R10" s="948"/>
      <c r="S10" s="949"/>
      <c r="V10" s="555"/>
      <c r="W10" s="557"/>
      <c r="AC10" s="424">
        <v>5</v>
      </c>
      <c r="AE10" s="429">
        <v>43069</v>
      </c>
      <c r="AF10" s="429">
        <v>43069</v>
      </c>
      <c r="AG10" s="429">
        <v>43069</v>
      </c>
      <c r="AH10" s="430" t="str">
        <f>TEXT(AG10,"aaa")</f>
        <v>木</v>
      </c>
      <c r="AI10" s="430" t="str">
        <f>TEXT(AH10,"aaa")</f>
        <v>木</v>
      </c>
    </row>
    <row r="11" spans="1:38" ht="21.75" customHeight="1">
      <c r="A11" s="655"/>
      <c r="B11" s="656"/>
      <c r="C11" s="657"/>
      <c r="D11" s="619" t="str">
        <f>IF(A11="","",(TEXT(DATE(A11+2018,B11,C11),"aaa")))</f>
        <v/>
      </c>
      <c r="E11" s="431"/>
      <c r="F11" s="432"/>
      <c r="G11" s="433"/>
      <c r="H11" s="434"/>
      <c r="I11" s="969"/>
      <c r="J11" s="970"/>
      <c r="K11" s="435"/>
      <c r="L11" s="1010"/>
      <c r="M11" s="1011"/>
      <c r="N11" s="1014"/>
      <c r="O11" s="1015"/>
      <c r="P11" s="433"/>
      <c r="Q11" s="434"/>
      <c r="R11" s="436"/>
      <c r="S11" s="437"/>
      <c r="V11" s="558" t="s">
        <v>389</v>
      </c>
      <c r="W11" s="559"/>
      <c r="AB11" s="416" t="s">
        <v>207</v>
      </c>
      <c r="AC11" s="424">
        <v>6</v>
      </c>
      <c r="AF11" s="429">
        <v>43070</v>
      </c>
      <c r="AG11" s="429">
        <v>43070</v>
      </c>
      <c r="AH11" s="430" t="str">
        <f t="shared" ref="AH11:AI13" si="0">TEXT(AG11,"aaa")</f>
        <v>金</v>
      </c>
      <c r="AI11" s="430" t="str">
        <f t="shared" si="0"/>
        <v>金</v>
      </c>
    </row>
    <row r="12" spans="1:38" ht="21.75" customHeight="1">
      <c r="A12" s="658"/>
      <c r="B12" s="659"/>
      <c r="C12" s="660"/>
      <c r="D12" s="623" t="str">
        <f>IF(A12="","",(TEXT(DATE(A12+2018,B12,C12),"aaa")))</f>
        <v/>
      </c>
      <c r="E12" s="438"/>
      <c r="F12" s="439"/>
      <c r="G12" s="440"/>
      <c r="H12" s="441"/>
      <c r="I12" s="1003"/>
      <c r="J12" s="1004"/>
      <c r="K12" s="442"/>
      <c r="L12" s="1012"/>
      <c r="M12" s="1013"/>
      <c r="N12" s="1016"/>
      <c r="O12" s="1017"/>
      <c r="P12" s="444"/>
      <c r="Q12" s="443"/>
      <c r="R12" s="445"/>
      <c r="S12" s="446"/>
      <c r="T12" s="618"/>
      <c r="V12" s="553" t="s">
        <v>121</v>
      </c>
      <c r="W12" s="554">
        <v>150</v>
      </c>
      <c r="AC12" s="424">
        <v>7</v>
      </c>
      <c r="AF12" s="429">
        <v>43071</v>
      </c>
      <c r="AG12" s="429">
        <v>43071</v>
      </c>
      <c r="AH12" s="430" t="str">
        <f t="shared" si="0"/>
        <v>土</v>
      </c>
      <c r="AI12" s="430" t="str">
        <f t="shared" si="0"/>
        <v>土</v>
      </c>
    </row>
    <row r="13" spans="1:38" ht="21.75" customHeight="1" thickBot="1">
      <c r="A13" s="661"/>
      <c r="B13" s="662"/>
      <c r="C13" s="663"/>
      <c r="D13" s="620" t="str">
        <f>IF(A13="","",(TEXT(DATE(A13+2018,B13,C13),"aaa")))</f>
        <v/>
      </c>
      <c r="E13" s="642"/>
      <c r="F13" s="643"/>
      <c r="G13" s="644"/>
      <c r="H13" s="645"/>
      <c r="I13" s="977"/>
      <c r="J13" s="978"/>
      <c r="K13" s="646"/>
      <c r="L13" s="993"/>
      <c r="M13" s="994"/>
      <c r="N13" s="995"/>
      <c r="O13" s="996"/>
      <c r="P13" s="640"/>
      <c r="Q13" s="641"/>
      <c r="R13" s="491"/>
      <c r="S13" s="458"/>
      <c r="V13" s="553" t="s">
        <v>123</v>
      </c>
      <c r="W13" s="554">
        <v>150</v>
      </c>
      <c r="AC13" s="424">
        <v>8</v>
      </c>
      <c r="AH13" s="430" t="str">
        <f t="shared" si="0"/>
        <v>土</v>
      </c>
      <c r="AI13" s="430" t="str">
        <f t="shared" si="0"/>
        <v>土</v>
      </c>
    </row>
    <row r="14" spans="1:38" ht="17.25" customHeight="1" thickBot="1">
      <c r="V14" s="553" t="s">
        <v>125</v>
      </c>
      <c r="W14" s="554">
        <v>200</v>
      </c>
      <c r="AC14" s="424">
        <v>9</v>
      </c>
    </row>
    <row r="15" spans="1:38" ht="17.25" customHeight="1" thickBot="1">
      <c r="A15" s="1036" t="s">
        <v>115</v>
      </c>
      <c r="B15" s="1037"/>
      <c r="C15" s="1037"/>
      <c r="D15" s="1037"/>
      <c r="E15" s="1038"/>
      <c r="F15" s="447" t="s">
        <v>114</v>
      </c>
      <c r="G15" s="448" t="s">
        <v>81</v>
      </c>
      <c r="H15" s="449" t="s">
        <v>83</v>
      </c>
      <c r="J15" s="1030" t="s">
        <v>149</v>
      </c>
      <c r="K15" s="1031"/>
      <c r="L15" s="1031"/>
      <c r="M15" s="1031"/>
      <c r="N15" s="1031"/>
      <c r="O15" s="1031"/>
      <c r="P15" s="1031"/>
      <c r="Q15" s="531" t="s">
        <v>114</v>
      </c>
      <c r="R15" s="532" t="s">
        <v>81</v>
      </c>
      <c r="S15" s="533" t="s">
        <v>83</v>
      </c>
      <c r="V15" s="553" t="s">
        <v>127</v>
      </c>
      <c r="W15" s="554">
        <v>100</v>
      </c>
      <c r="X15" s="416"/>
      <c r="AC15" s="424">
        <v>10</v>
      </c>
    </row>
    <row r="16" spans="1:38" ht="20.25" customHeight="1" thickTop="1">
      <c r="A16" s="1058" t="s">
        <v>118</v>
      </c>
      <c r="B16" s="1059"/>
      <c r="C16" s="1059"/>
      <c r="D16" s="1059"/>
      <c r="E16" s="1060"/>
      <c r="F16" s="450">
        <v>250</v>
      </c>
      <c r="G16" s="451"/>
      <c r="H16" s="452"/>
      <c r="J16" s="894"/>
      <c r="K16" s="895"/>
      <c r="L16" s="895"/>
      <c r="M16" s="895"/>
      <c r="N16" s="895"/>
      <c r="O16" s="895"/>
      <c r="P16" s="895"/>
      <c r="Q16" s="527" t="str">
        <f>IF(J16="","",VLOOKUP(J16,AI$26:AJ$42,2,FALSE))</f>
        <v/>
      </c>
      <c r="R16" s="519"/>
      <c r="S16" s="520"/>
      <c r="V16" s="553" t="s">
        <v>128</v>
      </c>
      <c r="W16" s="554">
        <v>200</v>
      </c>
      <c r="X16" s="416"/>
      <c r="Z16" s="790"/>
      <c r="AA16" s="790"/>
      <c r="AC16" s="424">
        <v>11</v>
      </c>
    </row>
    <row r="17" spans="1:37" ht="20.25" customHeight="1">
      <c r="A17" s="1027"/>
      <c r="B17" s="1028"/>
      <c r="C17" s="1028"/>
      <c r="D17" s="1028"/>
      <c r="E17" s="1029"/>
      <c r="F17" s="453"/>
      <c r="G17" s="454"/>
      <c r="H17" s="455"/>
      <c r="J17" s="894"/>
      <c r="K17" s="895"/>
      <c r="L17" s="895"/>
      <c r="M17" s="895"/>
      <c r="N17" s="895"/>
      <c r="O17" s="895"/>
      <c r="P17" s="895"/>
      <c r="Q17" s="527" t="str">
        <f>IF(J17="","",VLOOKUP(J17,AI$26:AJ$42,2,FALSE))</f>
        <v/>
      </c>
      <c r="R17" s="519"/>
      <c r="S17" s="520"/>
      <c r="V17" s="553" t="s">
        <v>129</v>
      </c>
      <c r="W17" s="554">
        <v>50</v>
      </c>
      <c r="X17" s="416"/>
      <c r="Z17" s="790"/>
      <c r="AA17" s="790"/>
    </row>
    <row r="18" spans="1:37" ht="20.25" customHeight="1" thickBot="1">
      <c r="A18" s="955"/>
      <c r="B18" s="951"/>
      <c r="C18" s="951"/>
      <c r="D18" s="951"/>
      <c r="E18" s="1079"/>
      <c r="F18" s="456"/>
      <c r="G18" s="457"/>
      <c r="H18" s="458"/>
      <c r="J18" s="894"/>
      <c r="K18" s="895"/>
      <c r="L18" s="895"/>
      <c r="M18" s="895"/>
      <c r="N18" s="895"/>
      <c r="O18" s="895"/>
      <c r="P18" s="895"/>
      <c r="Q18" s="527" t="str">
        <f>IF(J18="","",VLOOKUP(J18,AI$26:AJ$42,2,FALSE))</f>
        <v/>
      </c>
      <c r="R18" s="519"/>
      <c r="S18" s="520"/>
      <c r="V18" s="553" t="s">
        <v>130</v>
      </c>
      <c r="W18" s="554">
        <v>100</v>
      </c>
      <c r="X18" s="416"/>
      <c r="Z18" s="790"/>
      <c r="AA18" s="790"/>
      <c r="AB18" s="416">
        <f>申請書!AQ12</f>
        <v>2018</v>
      </c>
      <c r="AC18" s="416">
        <f>申請書!M20</f>
        <v>0</v>
      </c>
      <c r="AD18" s="416" t="s">
        <v>173</v>
      </c>
      <c r="AE18" s="416">
        <f>申請書!O20</f>
        <v>0</v>
      </c>
      <c r="AF18" s="416" t="s">
        <v>174</v>
      </c>
      <c r="AG18" s="927">
        <f>DATE(AB18,AC18,AE18)</f>
        <v>43069</v>
      </c>
      <c r="AH18" s="927"/>
    </row>
    <row r="19" spans="1:37" ht="20.25" customHeight="1" thickBot="1">
      <c r="A19" s="911" t="s">
        <v>113</v>
      </c>
      <c r="B19" s="912"/>
      <c r="C19" s="912"/>
      <c r="D19" s="912"/>
      <c r="E19" s="912"/>
      <c r="F19" s="459" t="s">
        <v>114</v>
      </c>
      <c r="G19" s="460" t="s">
        <v>81</v>
      </c>
      <c r="H19" s="461" t="s">
        <v>83</v>
      </c>
      <c r="J19" s="1075"/>
      <c r="K19" s="1076"/>
      <c r="L19" s="1076"/>
      <c r="M19" s="1076"/>
      <c r="N19" s="1076"/>
      <c r="O19" s="1076"/>
      <c r="P19" s="1076"/>
      <c r="Q19" s="528" t="str">
        <f>IF(J19="","",VLOOKUP(J19,AI$26:AJ$42,2,FALSE))</f>
        <v/>
      </c>
      <c r="R19" s="521"/>
      <c r="S19" s="522"/>
      <c r="V19" s="553" t="s">
        <v>415</v>
      </c>
      <c r="W19" s="554">
        <v>50</v>
      </c>
      <c r="X19" s="416"/>
      <c r="AB19" s="416">
        <f>申請書!AQ13</f>
        <v>2018</v>
      </c>
      <c r="AG19" s="931">
        <f>AG18+1</f>
        <v>43070</v>
      </c>
      <c r="AH19" s="931"/>
      <c r="AI19" s="462">
        <f>AG19</f>
        <v>43070</v>
      </c>
      <c r="AJ19" s="463">
        <f>AI19</f>
        <v>43070</v>
      </c>
    </row>
    <row r="20" spans="1:37" ht="20.25" customHeight="1" thickTop="1">
      <c r="A20" s="624"/>
      <c r="B20" s="928" t="s">
        <v>126</v>
      </c>
      <c r="C20" s="915" t="s">
        <v>117</v>
      </c>
      <c r="D20" s="916"/>
      <c r="E20" s="916"/>
      <c r="F20" s="595">
        <v>510</v>
      </c>
      <c r="G20" s="464"/>
      <c r="H20" s="568"/>
      <c r="J20" s="1077" t="s">
        <v>148</v>
      </c>
      <c r="K20" s="916"/>
      <c r="L20" s="916"/>
      <c r="M20" s="916"/>
      <c r="N20" s="916"/>
      <c r="O20" s="916"/>
      <c r="P20" s="1078"/>
      <c r="Q20" s="527">
        <v>4000</v>
      </c>
      <c r="R20" s="523"/>
      <c r="S20" s="524"/>
      <c r="V20" s="553" t="s">
        <v>132</v>
      </c>
      <c r="W20" s="554">
        <v>150</v>
      </c>
      <c r="X20" s="416"/>
      <c r="Z20" s="790"/>
      <c r="AB20" s="465" t="s">
        <v>297</v>
      </c>
      <c r="AC20" s="465"/>
      <c r="AD20" s="466">
        <f>SUM(G22:H24)</f>
        <v>0</v>
      </c>
      <c r="AE20" s="466">
        <f>SUM(G25:H27)</f>
        <v>0</v>
      </c>
      <c r="AG20" s="927">
        <f>AG19+1</f>
        <v>43071</v>
      </c>
      <c r="AH20" s="927"/>
      <c r="AI20" s="462">
        <f>AG20</f>
        <v>43071</v>
      </c>
      <c r="AJ20" s="463">
        <f>AI20</f>
        <v>43071</v>
      </c>
    </row>
    <row r="21" spans="1:37" ht="20.25" customHeight="1" thickBot="1">
      <c r="A21" s="624"/>
      <c r="B21" s="928"/>
      <c r="C21" s="929" t="s">
        <v>119</v>
      </c>
      <c r="D21" s="930"/>
      <c r="E21" s="930"/>
      <c r="F21" s="596">
        <v>530</v>
      </c>
      <c r="G21" s="567"/>
      <c r="H21" s="566"/>
      <c r="J21" s="1064" t="s">
        <v>164</v>
      </c>
      <c r="K21" s="1065"/>
      <c r="L21" s="1065"/>
      <c r="M21" s="1065"/>
      <c r="N21" s="1065"/>
      <c r="O21" s="1065"/>
      <c r="P21" s="1065"/>
      <c r="Q21" s="528">
        <v>300</v>
      </c>
      <c r="R21" s="525"/>
      <c r="S21" s="526"/>
      <c r="V21" s="553" t="s">
        <v>210</v>
      </c>
      <c r="W21" s="554">
        <v>150</v>
      </c>
      <c r="X21" s="416"/>
      <c r="Z21" s="790"/>
      <c r="AB21" s="465" t="s">
        <v>295</v>
      </c>
      <c r="AC21" s="466">
        <f>SUM(G28:H29)</f>
        <v>0</v>
      </c>
      <c r="AD21" s="466">
        <f>SUM(G30:H32)</f>
        <v>0</v>
      </c>
      <c r="AE21" s="466">
        <f>SUM(G33:H35)</f>
        <v>0</v>
      </c>
    </row>
    <row r="22" spans="1:37" ht="23.25" customHeight="1" thickTop="1" thickBot="1">
      <c r="A22" s="629">
        <f>B11</f>
        <v>0</v>
      </c>
      <c r="B22" s="913" t="s">
        <v>116</v>
      </c>
      <c r="C22" s="915" t="s">
        <v>117</v>
      </c>
      <c r="D22" s="916"/>
      <c r="E22" s="916"/>
      <c r="F22" s="595">
        <v>700</v>
      </c>
      <c r="G22" s="464"/>
      <c r="H22" s="467"/>
      <c r="J22" s="919" t="s">
        <v>406</v>
      </c>
      <c r="K22" s="920"/>
      <c r="L22" s="920"/>
      <c r="M22" s="920"/>
      <c r="N22" s="920"/>
      <c r="O22" s="920"/>
      <c r="P22" s="920"/>
      <c r="Q22" s="585" t="s">
        <v>114</v>
      </c>
      <c r="R22" s="586" t="s">
        <v>81</v>
      </c>
      <c r="S22" s="587" t="s">
        <v>83</v>
      </c>
      <c r="V22" s="553" t="s">
        <v>331</v>
      </c>
      <c r="W22" s="554">
        <v>300</v>
      </c>
      <c r="X22" s="416"/>
      <c r="Z22" s="790"/>
      <c r="AB22" s="465" t="s">
        <v>296</v>
      </c>
      <c r="AC22" s="466">
        <f>SUM(G36:H37)</f>
        <v>0</v>
      </c>
      <c r="AD22" s="466">
        <f>SUM(G38:H40)</f>
        <v>0</v>
      </c>
      <c r="AE22" s="466">
        <f>SUM(G41:H43)</f>
        <v>0</v>
      </c>
    </row>
    <row r="23" spans="1:37" s="18" customFormat="1" ht="20.25" customHeight="1" thickTop="1">
      <c r="A23" s="626" t="s">
        <v>109</v>
      </c>
      <c r="B23" s="914"/>
      <c r="C23" s="917" t="s">
        <v>119</v>
      </c>
      <c r="D23" s="918"/>
      <c r="E23" s="918"/>
      <c r="F23" s="573">
        <v>780</v>
      </c>
      <c r="G23" s="576"/>
      <c r="H23" s="577"/>
      <c r="J23" s="1024"/>
      <c r="K23" s="1025"/>
      <c r="L23" s="1025"/>
      <c r="M23" s="1025"/>
      <c r="N23" s="1025"/>
      <c r="O23" s="1025"/>
      <c r="P23" s="1026"/>
      <c r="Q23" s="527" t="str">
        <f>IF(J23="","",VLOOKUP(J23,AB$37:AC$41,2,FALSE))</f>
        <v/>
      </c>
      <c r="R23" s="578"/>
      <c r="S23" s="579"/>
      <c r="V23" s="562" t="s">
        <v>440</v>
      </c>
      <c r="W23" s="563">
        <v>50</v>
      </c>
      <c r="AB23" s="580"/>
      <c r="AC23" s="581"/>
      <c r="AE23" s="18" t="s">
        <v>298</v>
      </c>
      <c r="AF23" s="582" t="s">
        <v>147</v>
      </c>
      <c r="AG23" s="583">
        <v>150</v>
      </c>
      <c r="AI23" s="582" t="s">
        <v>150</v>
      </c>
      <c r="AJ23" s="583">
        <v>590</v>
      </c>
    </row>
    <row r="24" spans="1:37" ht="20.25" customHeight="1">
      <c r="A24" s="628">
        <f>C11</f>
        <v>0</v>
      </c>
      <c r="B24" s="400" t="s">
        <v>120</v>
      </c>
      <c r="C24" s="902"/>
      <c r="D24" s="903"/>
      <c r="E24" s="903"/>
      <c r="F24" s="527" t="str">
        <f>IF(C24="","",VLOOKUP(C24,AI$23:AJ$25,2,FALSE))</f>
        <v/>
      </c>
      <c r="G24" s="474"/>
      <c r="H24" s="442"/>
      <c r="J24" s="1042"/>
      <c r="K24" s="1043"/>
      <c r="L24" s="1043"/>
      <c r="M24" s="1043"/>
      <c r="N24" s="1043"/>
      <c r="O24" s="1043"/>
      <c r="P24" s="1044"/>
      <c r="Q24" s="527" t="str">
        <f>IF(J24="","",VLOOKUP(J24,AB$37:AC$41,2,FALSE))</f>
        <v/>
      </c>
      <c r="R24" s="454"/>
      <c r="S24" s="455"/>
      <c r="V24" s="553" t="s">
        <v>390</v>
      </c>
      <c r="W24" s="554">
        <v>20</v>
      </c>
      <c r="X24" s="416"/>
      <c r="AB24" s="475"/>
      <c r="AC24" s="476"/>
      <c r="AF24" s="475" t="s">
        <v>153</v>
      </c>
      <c r="AG24" s="476">
        <v>150</v>
      </c>
      <c r="AI24" s="475" t="s">
        <v>151</v>
      </c>
      <c r="AJ24" s="476">
        <v>590</v>
      </c>
    </row>
    <row r="25" spans="1:37" ht="20.25" customHeight="1" thickBot="1">
      <c r="A25" s="625" t="s">
        <v>4</v>
      </c>
      <c r="B25" s="904" t="s">
        <v>122</v>
      </c>
      <c r="C25" s="907" t="s">
        <v>117</v>
      </c>
      <c r="D25" s="908"/>
      <c r="E25" s="908"/>
      <c r="F25" s="597">
        <v>760</v>
      </c>
      <c r="G25" s="477"/>
      <c r="H25" s="478"/>
      <c r="J25" s="1039"/>
      <c r="K25" s="1040"/>
      <c r="L25" s="1040"/>
      <c r="M25" s="1040"/>
      <c r="N25" s="1040"/>
      <c r="O25" s="1040"/>
      <c r="P25" s="1041"/>
      <c r="Q25" s="527" t="str">
        <f t="shared" ref="Q25" si="1">IF(J25="","",VLOOKUP(J25,AB$37:AC$41,2,FALSE))</f>
        <v/>
      </c>
      <c r="R25" s="479"/>
      <c r="S25" s="480"/>
      <c r="V25" s="553" t="s">
        <v>391</v>
      </c>
      <c r="W25" s="554">
        <v>450</v>
      </c>
      <c r="X25" s="416"/>
      <c r="AB25" s="475"/>
      <c r="AC25" s="476"/>
      <c r="AF25" s="475"/>
      <c r="AG25" s="476">
        <v>200</v>
      </c>
      <c r="AI25" s="475" t="s">
        <v>152</v>
      </c>
      <c r="AJ25" s="476">
        <v>780</v>
      </c>
    </row>
    <row r="26" spans="1:37" ht="20.25" customHeight="1" thickBot="1">
      <c r="A26" s="624"/>
      <c r="B26" s="905"/>
      <c r="C26" s="909" t="s">
        <v>119</v>
      </c>
      <c r="D26" s="910"/>
      <c r="E26" s="910"/>
      <c r="F26" s="529">
        <v>1000</v>
      </c>
      <c r="G26" s="481"/>
      <c r="H26" s="482"/>
      <c r="J26" s="1080" t="s">
        <v>407</v>
      </c>
      <c r="K26" s="1081"/>
      <c r="L26" s="1081"/>
      <c r="M26" s="1081"/>
      <c r="N26" s="1081"/>
      <c r="O26" s="1081"/>
      <c r="P26" s="1081"/>
      <c r="Q26" s="570" t="s">
        <v>114</v>
      </c>
      <c r="R26" s="571" t="s">
        <v>81</v>
      </c>
      <c r="S26" s="572" t="s">
        <v>83</v>
      </c>
      <c r="V26" s="425"/>
      <c r="W26" s="542"/>
      <c r="X26" s="416"/>
      <c r="AB26" s="475"/>
      <c r="AC26" s="476"/>
      <c r="AF26" s="475"/>
      <c r="AG26" s="476">
        <v>100</v>
      </c>
    </row>
    <row r="27" spans="1:37" ht="20.25" customHeight="1" thickTop="1" thickBot="1">
      <c r="A27" s="627"/>
      <c r="B27" s="906"/>
      <c r="C27" s="1032" t="s">
        <v>124</v>
      </c>
      <c r="D27" s="1033"/>
      <c r="E27" s="1033"/>
      <c r="F27" s="530">
        <v>1800</v>
      </c>
      <c r="G27" s="483"/>
      <c r="H27" s="480"/>
      <c r="J27" s="1024"/>
      <c r="K27" s="1025"/>
      <c r="L27" s="1025"/>
      <c r="M27" s="1025"/>
      <c r="N27" s="1025"/>
      <c r="O27" s="1025"/>
      <c r="P27" s="1026"/>
      <c r="Q27" s="527" t="str">
        <f>IF(J27="","",VLOOKUP(J27,AB$43:AC$49,2,FALSE))</f>
        <v/>
      </c>
      <c r="R27" s="574"/>
      <c r="S27" s="575"/>
      <c r="V27" s="560" t="s">
        <v>409</v>
      </c>
      <c r="W27" s="561"/>
      <c r="X27" s="416"/>
      <c r="AB27" s="475"/>
      <c r="AC27" s="476"/>
      <c r="AI27" s="470" t="s">
        <v>121</v>
      </c>
      <c r="AJ27" s="471">
        <v>150</v>
      </c>
      <c r="AK27" s="416">
        <v>1</v>
      </c>
    </row>
    <row r="28" spans="1:37" ht="20.25" customHeight="1" thickBot="1">
      <c r="A28" s="625"/>
      <c r="B28" s="928" t="s">
        <v>126</v>
      </c>
      <c r="C28" s="915" t="s">
        <v>117</v>
      </c>
      <c r="D28" s="916"/>
      <c r="E28" s="916"/>
      <c r="F28" s="595">
        <v>510</v>
      </c>
      <c r="G28" s="464"/>
      <c r="H28" s="467"/>
      <c r="J28" s="1042"/>
      <c r="K28" s="1043"/>
      <c r="L28" s="1043"/>
      <c r="M28" s="1043"/>
      <c r="N28" s="1043"/>
      <c r="O28" s="1043"/>
      <c r="P28" s="1044"/>
      <c r="Q28" s="527" t="str">
        <f>IF(J28="","",VLOOKUP(J28,AB$43:AC$49,2,FALSE))</f>
        <v/>
      </c>
      <c r="R28" s="591"/>
      <c r="S28" s="592"/>
      <c r="V28" s="553" t="s">
        <v>168</v>
      </c>
      <c r="W28" s="554">
        <v>290</v>
      </c>
      <c r="X28" s="416"/>
      <c r="AB28" s="475"/>
      <c r="AC28" s="476"/>
      <c r="AI28" s="475" t="s">
        <v>123</v>
      </c>
      <c r="AJ28" s="476">
        <v>150</v>
      </c>
      <c r="AK28" s="416">
        <v>2</v>
      </c>
    </row>
    <row r="29" spans="1:37" ht="20.25" customHeight="1" thickBot="1">
      <c r="A29" s="629">
        <f>B12</f>
        <v>0</v>
      </c>
      <c r="B29" s="928"/>
      <c r="C29" s="917" t="s">
        <v>119</v>
      </c>
      <c r="D29" s="918"/>
      <c r="E29" s="918"/>
      <c r="F29" s="573">
        <v>530</v>
      </c>
      <c r="G29" s="468"/>
      <c r="H29" s="469"/>
      <c r="I29" s="425"/>
      <c r="J29" s="1042"/>
      <c r="K29" s="1043"/>
      <c r="L29" s="1043"/>
      <c r="M29" s="1043"/>
      <c r="N29" s="1043"/>
      <c r="O29" s="1043"/>
      <c r="P29" s="1044"/>
      <c r="Q29" s="527" t="str">
        <f t="shared" ref="Q29:Q30" si="2">IF(J29="","",VLOOKUP(J29,AB$43:AC$49,2,FALSE))</f>
        <v/>
      </c>
      <c r="R29" s="591"/>
      <c r="S29" s="592"/>
      <c r="V29" s="553" t="s">
        <v>167</v>
      </c>
      <c r="W29" s="554">
        <v>290</v>
      </c>
      <c r="X29" s="416"/>
      <c r="AB29" s="475"/>
      <c r="AC29" s="476"/>
      <c r="AF29" s="472" t="s">
        <v>155</v>
      </c>
      <c r="AG29" s="473">
        <v>5300</v>
      </c>
      <c r="AI29" s="475" t="s">
        <v>125</v>
      </c>
      <c r="AJ29" s="476">
        <v>200</v>
      </c>
      <c r="AK29" s="416">
        <v>3</v>
      </c>
    </row>
    <row r="30" spans="1:37" ht="20.25" customHeight="1" thickBot="1">
      <c r="A30" s="625" t="s">
        <v>109</v>
      </c>
      <c r="B30" s="1055" t="s">
        <v>116</v>
      </c>
      <c r="C30" s="907" t="s">
        <v>117</v>
      </c>
      <c r="D30" s="908"/>
      <c r="E30" s="908"/>
      <c r="F30" s="598">
        <v>700</v>
      </c>
      <c r="G30" s="484"/>
      <c r="H30" s="485"/>
      <c r="J30" s="1024"/>
      <c r="K30" s="1025"/>
      <c r="L30" s="1025"/>
      <c r="M30" s="1025"/>
      <c r="N30" s="1025"/>
      <c r="O30" s="1025"/>
      <c r="P30" s="1026"/>
      <c r="Q30" s="527" t="str">
        <f t="shared" si="2"/>
        <v/>
      </c>
      <c r="R30" s="593"/>
      <c r="S30" s="594"/>
      <c r="V30" s="553" t="s">
        <v>165</v>
      </c>
      <c r="W30" s="554">
        <v>120</v>
      </c>
      <c r="X30" s="416"/>
      <c r="AB30" s="475"/>
      <c r="AC30" s="476"/>
      <c r="AF30" s="472" t="s">
        <v>156</v>
      </c>
      <c r="AG30" s="476">
        <v>5300</v>
      </c>
      <c r="AI30" s="475" t="s">
        <v>127</v>
      </c>
      <c r="AJ30" s="476">
        <v>100</v>
      </c>
      <c r="AK30" s="416">
        <v>4</v>
      </c>
    </row>
    <row r="31" spans="1:37" ht="20.25" customHeight="1" thickBot="1">
      <c r="A31" s="628">
        <f>C12</f>
        <v>0</v>
      </c>
      <c r="B31" s="914"/>
      <c r="C31" s="917" t="s">
        <v>119</v>
      </c>
      <c r="D31" s="918"/>
      <c r="E31" s="918"/>
      <c r="F31" s="573">
        <v>780</v>
      </c>
      <c r="G31" s="468"/>
      <c r="H31" s="469"/>
      <c r="J31" s="900" t="s">
        <v>163</v>
      </c>
      <c r="K31" s="901"/>
      <c r="L31" s="901"/>
      <c r="M31" s="901"/>
      <c r="N31" s="901"/>
      <c r="O31" s="901"/>
      <c r="P31" s="901"/>
      <c r="Q31" s="570" t="s">
        <v>114</v>
      </c>
      <c r="R31" s="571" t="s">
        <v>81</v>
      </c>
      <c r="S31" s="572" t="s">
        <v>83</v>
      </c>
      <c r="V31" s="553" t="s">
        <v>312</v>
      </c>
      <c r="W31" s="554">
        <v>210</v>
      </c>
      <c r="X31" s="416"/>
      <c r="AB31" s="486"/>
      <c r="AC31" s="487"/>
      <c r="AF31" s="475" t="s">
        <v>158</v>
      </c>
      <c r="AG31" s="476">
        <v>2700</v>
      </c>
      <c r="AI31" s="475" t="s">
        <v>128</v>
      </c>
      <c r="AJ31" s="476">
        <v>200</v>
      </c>
      <c r="AK31" s="416">
        <v>5</v>
      </c>
    </row>
    <row r="32" spans="1:37" ht="22.5" customHeight="1" thickTop="1" thickBot="1">
      <c r="A32" s="625" t="s">
        <v>4</v>
      </c>
      <c r="B32" s="400" t="s">
        <v>120</v>
      </c>
      <c r="C32" s="902"/>
      <c r="D32" s="903"/>
      <c r="E32" s="903"/>
      <c r="F32" s="527" t="str">
        <f>IF(C32="","",VLOOKUP(C32,AI$23:AJ$25,2,FALSE))</f>
        <v/>
      </c>
      <c r="G32" s="474"/>
      <c r="H32" s="442"/>
      <c r="J32" s="1070" t="s">
        <v>462</v>
      </c>
      <c r="K32" s="1071"/>
      <c r="L32" s="1071"/>
      <c r="M32" s="1071"/>
      <c r="N32" s="1071"/>
      <c r="O32" s="1071"/>
      <c r="P32" s="1071"/>
      <c r="Q32" s="888">
        <v>1500</v>
      </c>
      <c r="R32" s="890"/>
      <c r="S32" s="1083"/>
      <c r="V32" s="553"/>
      <c r="W32" s="554"/>
      <c r="X32" s="416"/>
      <c r="AB32" s="486"/>
      <c r="AC32" s="487"/>
      <c r="AF32" s="475" t="s">
        <v>157</v>
      </c>
      <c r="AG32" s="476">
        <v>2700</v>
      </c>
      <c r="AI32" s="475" t="s">
        <v>129</v>
      </c>
      <c r="AJ32" s="476">
        <v>50</v>
      </c>
      <c r="AK32" s="416">
        <v>6</v>
      </c>
    </row>
    <row r="33" spans="1:37" ht="20.25" customHeight="1" thickBot="1">
      <c r="A33" s="625"/>
      <c r="B33" s="904" t="s">
        <v>122</v>
      </c>
      <c r="C33" s="907" t="s">
        <v>117</v>
      </c>
      <c r="D33" s="908"/>
      <c r="E33" s="908"/>
      <c r="F33" s="597">
        <v>760</v>
      </c>
      <c r="G33" s="477"/>
      <c r="H33" s="489"/>
      <c r="I33" s="425"/>
      <c r="J33" s="1072"/>
      <c r="K33" s="1073"/>
      <c r="L33" s="1073"/>
      <c r="M33" s="1073"/>
      <c r="N33" s="1073"/>
      <c r="O33" s="1073"/>
      <c r="P33" s="1073"/>
      <c r="Q33" s="889"/>
      <c r="R33" s="891"/>
      <c r="S33" s="1084"/>
      <c r="V33" s="564" t="s">
        <v>408</v>
      </c>
      <c r="W33" s="584"/>
      <c r="X33" s="416"/>
      <c r="AB33" s="486"/>
      <c r="AC33" s="487"/>
      <c r="AI33" s="475" t="s">
        <v>130</v>
      </c>
      <c r="AJ33" s="476">
        <v>100</v>
      </c>
      <c r="AK33" s="416">
        <v>7</v>
      </c>
    </row>
    <row r="34" spans="1:37" ht="20.25" customHeight="1" thickBot="1">
      <c r="A34" s="625"/>
      <c r="B34" s="905"/>
      <c r="C34" s="909" t="s">
        <v>119</v>
      </c>
      <c r="D34" s="910"/>
      <c r="E34" s="910"/>
      <c r="F34" s="529">
        <v>1000</v>
      </c>
      <c r="G34" s="481"/>
      <c r="H34" s="492"/>
      <c r="J34" s="490" t="s">
        <v>386</v>
      </c>
      <c r="K34" s="420"/>
      <c r="L34" s="420"/>
      <c r="M34" s="420"/>
      <c r="N34" s="420"/>
      <c r="O34" s="420"/>
      <c r="P34" s="420"/>
      <c r="Q34" s="528">
        <v>1500</v>
      </c>
      <c r="R34" s="491"/>
      <c r="S34" s="458"/>
      <c r="V34" s="553" t="s">
        <v>413</v>
      </c>
      <c r="W34" s="554">
        <v>2000</v>
      </c>
      <c r="X34" s="416"/>
      <c r="AB34" s="475"/>
      <c r="AC34" s="476"/>
      <c r="AI34" s="475" t="s">
        <v>131</v>
      </c>
      <c r="AJ34" s="476">
        <v>50</v>
      </c>
      <c r="AK34" s="416">
        <v>8</v>
      </c>
    </row>
    <row r="35" spans="1:37" ht="20.25" customHeight="1" thickBot="1">
      <c r="A35" s="627"/>
      <c r="B35" s="906"/>
      <c r="C35" s="1032" t="s">
        <v>124</v>
      </c>
      <c r="D35" s="1033"/>
      <c r="E35" s="1033"/>
      <c r="F35" s="530">
        <v>1800</v>
      </c>
      <c r="G35" s="483"/>
      <c r="H35" s="480"/>
      <c r="J35" s="900" t="s">
        <v>154</v>
      </c>
      <c r="K35" s="901"/>
      <c r="L35" s="901"/>
      <c r="M35" s="901"/>
      <c r="N35" s="901"/>
      <c r="O35" s="901"/>
      <c r="P35" s="1061"/>
      <c r="Q35" s="570" t="s">
        <v>114</v>
      </c>
      <c r="R35" s="588" t="s">
        <v>81</v>
      </c>
      <c r="S35" s="572" t="s">
        <v>83</v>
      </c>
      <c r="V35" s="553" t="s">
        <v>313</v>
      </c>
      <c r="W35" s="554">
        <v>130</v>
      </c>
      <c r="X35" s="416"/>
      <c r="Y35" s="424"/>
      <c r="AB35" s="486"/>
      <c r="AC35" s="487"/>
      <c r="AF35" s="416" t="s">
        <v>159</v>
      </c>
      <c r="AG35" s="416">
        <v>150</v>
      </c>
      <c r="AI35" s="486" t="s">
        <v>132</v>
      </c>
      <c r="AJ35" s="487">
        <v>150</v>
      </c>
      <c r="AK35" s="416">
        <v>9</v>
      </c>
    </row>
    <row r="36" spans="1:37" ht="20.25" customHeight="1" thickBot="1">
      <c r="A36" s="625"/>
      <c r="B36" s="1074" t="s">
        <v>126</v>
      </c>
      <c r="C36" s="1034" t="s">
        <v>117</v>
      </c>
      <c r="D36" s="1035"/>
      <c r="E36" s="1035"/>
      <c r="F36" s="595">
        <v>510</v>
      </c>
      <c r="G36" s="493"/>
      <c r="H36" s="494"/>
      <c r="J36" s="1062"/>
      <c r="K36" s="1063"/>
      <c r="L36" s="1063"/>
      <c r="M36" s="1063"/>
      <c r="N36" s="1063"/>
      <c r="O36" s="1063"/>
      <c r="P36" s="1063"/>
      <c r="Q36" s="527" t="str">
        <f>IF(J36="","",VLOOKUP(J36,AF$28:AG$33,2,FALSE))</f>
        <v/>
      </c>
      <c r="R36" s="488"/>
      <c r="S36" s="452"/>
      <c r="V36" s="553" t="s">
        <v>414</v>
      </c>
      <c r="W36" s="554">
        <v>650</v>
      </c>
      <c r="X36" s="416"/>
      <c r="AF36" s="416" t="s">
        <v>160</v>
      </c>
      <c r="AG36" s="416">
        <v>150</v>
      </c>
      <c r="AI36" s="486" t="s">
        <v>210</v>
      </c>
      <c r="AJ36" s="487">
        <v>150</v>
      </c>
      <c r="AK36" s="416">
        <v>10</v>
      </c>
    </row>
    <row r="37" spans="1:37" ht="20.25" customHeight="1" thickBot="1">
      <c r="A37" s="629">
        <f>B13</f>
        <v>0</v>
      </c>
      <c r="B37" s="928"/>
      <c r="C37" s="917" t="s">
        <v>119</v>
      </c>
      <c r="D37" s="918"/>
      <c r="E37" s="918"/>
      <c r="F37" s="573">
        <v>530</v>
      </c>
      <c r="G37" s="468"/>
      <c r="H37" s="469"/>
      <c r="J37" s="1066"/>
      <c r="K37" s="1067"/>
      <c r="L37" s="1067"/>
      <c r="M37" s="1067"/>
      <c r="N37" s="1067"/>
      <c r="O37" s="1067"/>
      <c r="P37" s="1067"/>
      <c r="Q37" s="530" t="str">
        <f>IF(J37="","",VLOOKUP(J37,AF$23:AG$33,2,FALSE))</f>
        <v/>
      </c>
      <c r="R37" s="491"/>
      <c r="S37" s="458"/>
      <c r="V37" s="553" t="s">
        <v>314</v>
      </c>
      <c r="W37" s="554">
        <v>660</v>
      </c>
      <c r="X37" s="416"/>
      <c r="AF37" s="416" t="s">
        <v>161</v>
      </c>
      <c r="AG37" s="416">
        <v>150</v>
      </c>
      <c r="AI37" s="486" t="s">
        <v>331</v>
      </c>
      <c r="AJ37" s="487">
        <v>300</v>
      </c>
      <c r="AK37" s="416">
        <v>11</v>
      </c>
    </row>
    <row r="38" spans="1:37" ht="20.25" customHeight="1" thickBot="1">
      <c r="A38" s="625" t="s">
        <v>109</v>
      </c>
      <c r="B38" s="1055" t="s">
        <v>116</v>
      </c>
      <c r="C38" s="907" t="s">
        <v>117</v>
      </c>
      <c r="D38" s="908"/>
      <c r="E38" s="908"/>
      <c r="F38" s="598">
        <v>700</v>
      </c>
      <c r="G38" s="484"/>
      <c r="H38" s="485"/>
      <c r="J38" s="401" t="s">
        <v>166</v>
      </c>
      <c r="K38" s="495"/>
      <c r="L38" s="495"/>
      <c r="M38" s="495"/>
      <c r="N38" s="495"/>
      <c r="O38" s="495"/>
      <c r="P38" s="495"/>
      <c r="Q38" s="495"/>
      <c r="S38" s="495" t="s">
        <v>299</v>
      </c>
      <c r="V38" s="553" t="s">
        <v>315</v>
      </c>
      <c r="W38" s="554">
        <v>2400</v>
      </c>
      <c r="X38" s="416"/>
      <c r="AB38" s="416" t="s">
        <v>435</v>
      </c>
      <c r="AC38" s="416">
        <v>290</v>
      </c>
      <c r="AF38" s="416" t="s">
        <v>162</v>
      </c>
      <c r="AG38" s="416">
        <v>180</v>
      </c>
      <c r="AI38" s="416" t="s">
        <v>441</v>
      </c>
      <c r="AJ38" s="416">
        <v>50</v>
      </c>
      <c r="AK38" s="416">
        <v>12</v>
      </c>
    </row>
    <row r="39" spans="1:37" ht="20.25" customHeight="1" thickBot="1">
      <c r="A39" s="628">
        <f>C13</f>
        <v>0</v>
      </c>
      <c r="B39" s="914"/>
      <c r="C39" s="917" t="s">
        <v>119</v>
      </c>
      <c r="D39" s="918"/>
      <c r="E39" s="918"/>
      <c r="F39" s="573">
        <v>780</v>
      </c>
      <c r="G39" s="468"/>
      <c r="H39" s="469"/>
      <c r="J39" s="496" t="s">
        <v>208</v>
      </c>
      <c r="K39" s="497"/>
      <c r="L39" s="497"/>
      <c r="M39" s="497"/>
      <c r="N39" s="497"/>
      <c r="O39" s="497"/>
      <c r="P39" s="497"/>
      <c r="Q39" s="497"/>
      <c r="R39" s="497"/>
      <c r="S39" s="498"/>
      <c r="V39" s="553" t="s">
        <v>460</v>
      </c>
      <c r="W39" s="554">
        <v>100</v>
      </c>
      <c r="X39" s="416"/>
      <c r="AB39" s="416" t="s">
        <v>436</v>
      </c>
      <c r="AC39" s="416">
        <v>290</v>
      </c>
      <c r="AI39" s="416" t="s">
        <v>330</v>
      </c>
      <c r="AJ39" s="416">
        <v>20</v>
      </c>
      <c r="AK39" s="416">
        <v>13</v>
      </c>
    </row>
    <row r="40" spans="1:37" ht="20.25" customHeight="1">
      <c r="A40" s="625" t="s">
        <v>4</v>
      </c>
      <c r="B40" s="400" t="s">
        <v>120</v>
      </c>
      <c r="C40" s="902"/>
      <c r="D40" s="903"/>
      <c r="E40" s="903"/>
      <c r="F40" s="527" t="str">
        <f>IF(C40="","",VLOOKUP(C40,AI$23:AJ$25,2,FALSE))</f>
        <v/>
      </c>
      <c r="G40" s="474"/>
      <c r="H40" s="442"/>
      <c r="J40" s="1047" t="s">
        <v>133</v>
      </c>
      <c r="K40" s="499"/>
      <c r="L40" s="403" t="s">
        <v>134</v>
      </c>
      <c r="M40" s="403"/>
      <c r="N40" s="403"/>
      <c r="O40" s="403"/>
      <c r="P40" s="403"/>
      <c r="Q40" s="403"/>
      <c r="R40" s="500"/>
      <c r="S40" s="501"/>
      <c r="V40" s="564" t="s">
        <v>376</v>
      </c>
      <c r="W40" s="565"/>
      <c r="X40" s="416"/>
      <c r="AB40" s="416" t="s">
        <v>437</v>
      </c>
      <c r="AC40" s="416">
        <v>120</v>
      </c>
      <c r="AI40" s="416" t="s">
        <v>332</v>
      </c>
      <c r="AJ40" s="416">
        <v>450</v>
      </c>
      <c r="AK40" s="416">
        <v>14</v>
      </c>
    </row>
    <row r="41" spans="1:37" ht="20.25" customHeight="1">
      <c r="A41" s="625"/>
      <c r="B41" s="904" t="s">
        <v>122</v>
      </c>
      <c r="C41" s="907" t="s">
        <v>117</v>
      </c>
      <c r="D41" s="908"/>
      <c r="E41" s="908"/>
      <c r="F41" s="597">
        <v>760</v>
      </c>
      <c r="G41" s="477"/>
      <c r="H41" s="489"/>
      <c r="J41" s="1048"/>
      <c r="K41" s="502"/>
      <c r="L41" s="406" t="s">
        <v>135</v>
      </c>
      <c r="M41" s="406"/>
      <c r="N41" s="406"/>
      <c r="O41" s="406"/>
      <c r="P41" s="406"/>
      <c r="Q41" s="406"/>
      <c r="R41" s="503"/>
      <c r="S41" s="504"/>
      <c r="V41" s="553" t="s">
        <v>155</v>
      </c>
      <c r="W41" s="554">
        <v>5300</v>
      </c>
      <c r="X41" s="416"/>
      <c r="AB41" s="416" t="s">
        <v>312</v>
      </c>
      <c r="AC41" s="416">
        <v>210</v>
      </c>
      <c r="AK41" s="416">
        <v>15</v>
      </c>
    </row>
    <row r="42" spans="1:37" ht="20.25" customHeight="1" thickBot="1">
      <c r="A42" s="625"/>
      <c r="B42" s="905"/>
      <c r="C42" s="909" t="s">
        <v>119</v>
      </c>
      <c r="D42" s="910"/>
      <c r="E42" s="910"/>
      <c r="F42" s="529">
        <v>1000</v>
      </c>
      <c r="G42" s="481"/>
      <c r="H42" s="492"/>
      <c r="J42" s="1049"/>
      <c r="K42" s="502"/>
      <c r="L42" s="407" t="s">
        <v>136</v>
      </c>
      <c r="M42" s="408"/>
      <c r="N42" s="408"/>
      <c r="O42" s="408"/>
      <c r="P42" s="408"/>
      <c r="Q42" s="408"/>
      <c r="R42" s="506"/>
      <c r="S42" s="507"/>
      <c r="V42" s="553" t="s">
        <v>387</v>
      </c>
      <c r="W42" s="554">
        <v>5300</v>
      </c>
      <c r="X42" s="416"/>
      <c r="AK42" s="416">
        <v>16</v>
      </c>
    </row>
    <row r="43" spans="1:37" ht="20.25" customHeight="1" thickBot="1">
      <c r="A43" s="627"/>
      <c r="B43" s="906"/>
      <c r="C43" s="1032" t="s">
        <v>124</v>
      </c>
      <c r="D43" s="1033"/>
      <c r="E43" s="1033"/>
      <c r="F43" s="595">
        <v>1800</v>
      </c>
      <c r="G43" s="483"/>
      <c r="H43" s="480"/>
      <c r="J43" s="1050" t="s">
        <v>137</v>
      </c>
      <c r="K43" s="925"/>
      <c r="L43" s="1018" t="s">
        <v>138</v>
      </c>
      <c r="M43" s="1019"/>
      <c r="N43" s="1020"/>
      <c r="O43" s="1068" t="s">
        <v>317</v>
      </c>
      <c r="P43" s="402"/>
      <c r="Q43" s="403" t="s">
        <v>139</v>
      </c>
      <c r="R43" s="403"/>
      <c r="S43" s="404"/>
      <c r="V43" s="553" t="s">
        <v>158</v>
      </c>
      <c r="W43" s="554">
        <v>2700</v>
      </c>
      <c r="X43" s="416"/>
    </row>
    <row r="44" spans="1:37" ht="20.25" customHeight="1">
      <c r="A44" s="1019" t="s">
        <v>388</v>
      </c>
      <c r="B44" s="1019"/>
      <c r="C44" s="1019"/>
      <c r="D44" s="1019"/>
      <c r="E44" s="1019"/>
      <c r="F44" s="1019"/>
      <c r="G44" s="1019"/>
      <c r="H44" s="1019"/>
      <c r="J44" s="1051"/>
      <c r="K44" s="926"/>
      <c r="L44" s="1021"/>
      <c r="M44" s="1022"/>
      <c r="N44" s="1023"/>
      <c r="O44" s="1069"/>
      <c r="P44" s="405"/>
      <c r="Q44" s="406" t="s">
        <v>140</v>
      </c>
      <c r="R44" s="409"/>
      <c r="S44" s="410"/>
      <c r="V44" s="553" t="s">
        <v>157</v>
      </c>
      <c r="W44" s="554">
        <v>2700</v>
      </c>
      <c r="X44" s="416"/>
      <c r="AB44" s="416" t="s">
        <v>413</v>
      </c>
      <c r="AC44" s="416">
        <v>2000</v>
      </c>
    </row>
    <row r="45" spans="1:37" ht="20.25" customHeight="1">
      <c r="A45" s="1053"/>
      <c r="B45" s="1053"/>
      <c r="C45" s="1053"/>
      <c r="D45" s="1053"/>
      <c r="E45" s="1053"/>
      <c r="F45" s="1053"/>
      <c r="G45" s="1053"/>
      <c r="H45" s="1053"/>
      <c r="I45" s="508"/>
      <c r="J45" s="1051"/>
      <c r="K45" s="502"/>
      <c r="L45" s="399" t="s">
        <v>141</v>
      </c>
      <c r="M45" s="399"/>
      <c r="N45" s="399"/>
      <c r="O45" s="399"/>
      <c r="P45" s="399"/>
      <c r="Q45" s="399"/>
      <c r="R45" s="399"/>
      <c r="S45" s="411"/>
      <c r="V45" s="425"/>
      <c r="W45" s="542"/>
      <c r="X45" s="416"/>
      <c r="AB45" s="416" t="s">
        <v>313</v>
      </c>
      <c r="AC45" s="416">
        <v>130</v>
      </c>
      <c r="AD45" s="511"/>
      <c r="AE45" s="511"/>
      <c r="AF45" s="511"/>
      <c r="AG45" s="511"/>
    </row>
    <row r="46" spans="1:37" ht="20.25" customHeight="1" thickBot="1">
      <c r="A46" s="1054"/>
      <c r="B46" s="1054"/>
      <c r="C46" s="1054"/>
      <c r="D46" s="1054"/>
      <c r="E46" s="1054"/>
      <c r="F46" s="1054"/>
      <c r="G46" s="1054"/>
      <c r="H46" s="1054"/>
      <c r="I46" s="508"/>
      <c r="J46" s="1052"/>
      <c r="K46" s="509"/>
      <c r="L46" s="407" t="s">
        <v>142</v>
      </c>
      <c r="M46" s="407"/>
      <c r="N46" s="407"/>
      <c r="O46" s="407"/>
      <c r="P46" s="407"/>
      <c r="Q46" s="407"/>
      <c r="R46" s="407"/>
      <c r="S46" s="412"/>
      <c r="V46" s="892" t="s">
        <v>378</v>
      </c>
      <c r="W46" s="893"/>
      <c r="X46" s="416"/>
      <c r="AB46" s="416" t="s">
        <v>414</v>
      </c>
      <c r="AC46" s="416">
        <v>650</v>
      </c>
      <c r="AD46" s="511"/>
      <c r="AE46" s="511"/>
      <c r="AF46" s="511"/>
      <c r="AG46" s="511"/>
    </row>
    <row r="47" spans="1:37" ht="20.25" customHeight="1" thickBot="1">
      <c r="A47" s="538" t="s">
        <v>169</v>
      </c>
      <c r="B47" s="534"/>
      <c r="C47" s="534"/>
      <c r="D47" s="534"/>
      <c r="E47" s="534"/>
      <c r="F47" s="535" t="s">
        <v>114</v>
      </c>
      <c r="G47" s="536" t="s">
        <v>81</v>
      </c>
      <c r="H47" s="537" t="s">
        <v>83</v>
      </c>
      <c r="J47" s="921" t="s">
        <v>143</v>
      </c>
      <c r="K47" s="922"/>
      <c r="L47" s="499"/>
      <c r="M47" s="512" t="s">
        <v>144</v>
      </c>
      <c r="N47" s="500"/>
      <c r="O47" s="500"/>
      <c r="P47" s="500"/>
      <c r="Q47" s="500"/>
      <c r="R47" s="500"/>
      <c r="S47" s="501"/>
      <c r="V47" s="553" t="s">
        <v>159</v>
      </c>
      <c r="W47" s="554">
        <v>150</v>
      </c>
      <c r="X47" s="416"/>
      <c r="AB47" s="416" t="s">
        <v>314</v>
      </c>
      <c r="AC47" s="416">
        <v>660</v>
      </c>
      <c r="AD47" s="511"/>
      <c r="AE47" s="511"/>
      <c r="AF47" s="511"/>
      <c r="AG47" s="511"/>
    </row>
    <row r="48" spans="1:37" ht="20.25" customHeight="1" thickTop="1" thickBot="1">
      <c r="A48" s="1045" t="s">
        <v>159</v>
      </c>
      <c r="B48" s="1046"/>
      <c r="C48" s="1046"/>
      <c r="D48" s="1046"/>
      <c r="E48" s="1046"/>
      <c r="F48" s="599">
        <f>IF(A48="","",VLOOKUP(A48,AF$35:AG$38,2,FALSE))</f>
        <v>150</v>
      </c>
      <c r="G48" s="513"/>
      <c r="H48" s="492"/>
      <c r="J48" s="923"/>
      <c r="K48" s="924"/>
      <c r="L48" s="509"/>
      <c r="M48" s="514" t="s">
        <v>170</v>
      </c>
      <c r="N48" s="505"/>
      <c r="O48" s="505"/>
      <c r="P48" s="505"/>
      <c r="Q48" s="505"/>
      <c r="R48" s="505"/>
      <c r="S48" s="510"/>
      <c r="V48" s="553" t="s">
        <v>160</v>
      </c>
      <c r="W48" s="554">
        <v>150</v>
      </c>
      <c r="X48" s="416"/>
      <c r="AB48" s="416" t="s">
        <v>315</v>
      </c>
      <c r="AC48" s="416">
        <v>2400</v>
      </c>
    </row>
    <row r="49" spans="1:29" ht="20.25" customHeight="1">
      <c r="A49" s="896" t="s">
        <v>160</v>
      </c>
      <c r="B49" s="897"/>
      <c r="C49" s="897"/>
      <c r="D49" s="897"/>
      <c r="E49" s="897"/>
      <c r="F49" s="599">
        <f>IF(A49="","",VLOOKUP(A49,AF$35:AG$38,2,FALSE))</f>
        <v>150</v>
      </c>
      <c r="G49" s="513"/>
      <c r="H49" s="492"/>
      <c r="J49" s="1082" t="s">
        <v>432</v>
      </c>
      <c r="K49" s="1082"/>
      <c r="L49" s="1082"/>
      <c r="M49" s="1082"/>
      <c r="N49" s="1082"/>
      <c r="O49" s="1082"/>
      <c r="P49" s="1082"/>
      <c r="Q49" s="1082"/>
      <c r="R49" s="1082"/>
      <c r="S49" s="1082"/>
      <c r="V49" s="553"/>
      <c r="W49" s="554"/>
      <c r="X49" s="416"/>
      <c r="AB49" s="416" t="s">
        <v>461</v>
      </c>
      <c r="AC49" s="416">
        <v>100</v>
      </c>
    </row>
    <row r="50" spans="1:29" ht="20.25" customHeight="1">
      <c r="A50" s="896" t="s">
        <v>161</v>
      </c>
      <c r="B50" s="897"/>
      <c r="C50" s="897"/>
      <c r="D50" s="897"/>
      <c r="E50" s="897"/>
      <c r="F50" s="599">
        <f>IF(A50="","",VLOOKUP(A50,AF$35:AG$38,2,FALSE))</f>
        <v>150</v>
      </c>
      <c r="G50" s="513"/>
      <c r="H50" s="492"/>
      <c r="J50" s="887" t="s">
        <v>433</v>
      </c>
      <c r="K50" s="887"/>
      <c r="L50" s="887"/>
      <c r="M50" s="887"/>
      <c r="N50" s="887"/>
      <c r="O50" s="887"/>
      <c r="P50" s="887"/>
      <c r="Q50" s="887"/>
      <c r="R50" s="887"/>
      <c r="S50" s="887"/>
      <c r="V50" s="553" t="s">
        <v>161</v>
      </c>
      <c r="W50" s="554">
        <v>150</v>
      </c>
      <c r="X50" s="416"/>
    </row>
    <row r="51" spans="1:29" ht="21" customHeight="1" thickBot="1">
      <c r="A51" s="898" t="s">
        <v>410</v>
      </c>
      <c r="B51" s="899"/>
      <c r="C51" s="899"/>
      <c r="D51" s="899"/>
      <c r="E51" s="899"/>
      <c r="F51" s="600">
        <f>IF(A51="","",VLOOKUP(A51,AF$35:AG$38,2,FALSE))</f>
        <v>180</v>
      </c>
      <c r="G51" s="483"/>
      <c r="H51" s="480"/>
      <c r="I51" s="515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V51" s="589" t="s">
        <v>162</v>
      </c>
      <c r="W51" s="590">
        <v>180</v>
      </c>
      <c r="X51" s="416"/>
    </row>
    <row r="52" spans="1:29" ht="28.5" customHeight="1">
      <c r="X52" s="416"/>
    </row>
    <row r="53" spans="1:29" ht="28.5" customHeight="1">
      <c r="Y53" s="428"/>
    </row>
    <row r="54" spans="1:29" ht="28.5" customHeight="1">
      <c r="Y54" s="428"/>
    </row>
    <row r="55" spans="1:29" ht="28.5" customHeight="1">
      <c r="Y55" s="428"/>
    </row>
    <row r="56" spans="1:29" ht="28.5" customHeight="1">
      <c r="Y56" s="428"/>
    </row>
    <row r="57" spans="1:29" ht="28.5" customHeight="1">
      <c r="Y57" s="428"/>
    </row>
    <row r="58" spans="1:29" ht="28.5" customHeight="1">
      <c r="Y58" s="428"/>
    </row>
    <row r="59" spans="1:29" ht="28.5" customHeight="1">
      <c r="Y59" s="428"/>
    </row>
    <row r="60" spans="1:29" ht="28.5" customHeight="1">
      <c r="Y60" s="428"/>
    </row>
    <row r="61" spans="1:29" ht="28.5" customHeight="1">
      <c r="Y61" s="428"/>
    </row>
    <row r="62" spans="1:29" ht="28.5" customHeight="1">
      <c r="Y62" s="428"/>
    </row>
    <row r="63" spans="1:29" ht="28.5" customHeight="1">
      <c r="Y63" s="428"/>
    </row>
  </sheetData>
  <sheetProtection algorithmName="SHA-512" hashValue="OPgOCpHAlwnFLIbi00GBL/w+5FnggH5/cxXUXgmyY8XWf1GTG3jgqsiDRefLW9pIBNymKnCyC/ezY1pErEK00A==" saltValue="d7T7lt1eqo853+O9/myHMg==" spinCount="100000" sheet="1" objects="1" selectLockedCells="1"/>
  <mergeCells count="120">
    <mergeCell ref="A5:B5"/>
    <mergeCell ref="A49:E49"/>
    <mergeCell ref="A16:E16"/>
    <mergeCell ref="J35:P35"/>
    <mergeCell ref="J36:P36"/>
    <mergeCell ref="J21:P21"/>
    <mergeCell ref="J37:P37"/>
    <mergeCell ref="C35:E35"/>
    <mergeCell ref="O43:O44"/>
    <mergeCell ref="J32:P33"/>
    <mergeCell ref="C29:E29"/>
    <mergeCell ref="B25:B27"/>
    <mergeCell ref="B36:B37"/>
    <mergeCell ref="J17:P17"/>
    <mergeCell ref="J18:P18"/>
    <mergeCell ref="J19:P19"/>
    <mergeCell ref="J20:P20"/>
    <mergeCell ref="A18:E18"/>
    <mergeCell ref="J27:P27"/>
    <mergeCell ref="J26:P26"/>
    <mergeCell ref="J23:P23"/>
    <mergeCell ref="J24:P24"/>
    <mergeCell ref="J49:S49"/>
    <mergeCell ref="S32:S33"/>
    <mergeCell ref="A48:E48"/>
    <mergeCell ref="C39:E39"/>
    <mergeCell ref="J40:J42"/>
    <mergeCell ref="J43:J46"/>
    <mergeCell ref="A44:H46"/>
    <mergeCell ref="C37:E37"/>
    <mergeCell ref="B38:B39"/>
    <mergeCell ref="C38:E38"/>
    <mergeCell ref="B30:B31"/>
    <mergeCell ref="C30:E30"/>
    <mergeCell ref="C43:E43"/>
    <mergeCell ref="L43:N44"/>
    <mergeCell ref="J30:P30"/>
    <mergeCell ref="A17:E17"/>
    <mergeCell ref="J15:P15"/>
    <mergeCell ref="B28:B29"/>
    <mergeCell ref="C27:E27"/>
    <mergeCell ref="C36:E36"/>
    <mergeCell ref="C31:E31"/>
    <mergeCell ref="C28:E28"/>
    <mergeCell ref="A15:E15"/>
    <mergeCell ref="C41:E41"/>
    <mergeCell ref="C42:E42"/>
    <mergeCell ref="J25:P25"/>
    <mergeCell ref="J28:P28"/>
    <mergeCell ref="J29:P29"/>
    <mergeCell ref="D6:D7"/>
    <mergeCell ref="P6:P7"/>
    <mergeCell ref="Q6:Q7"/>
    <mergeCell ref="R6:S6"/>
    <mergeCell ref="I12:J12"/>
    <mergeCell ref="N6:O7"/>
    <mergeCell ref="L6:M7"/>
    <mergeCell ref="L11:M11"/>
    <mergeCell ref="L12:M12"/>
    <mergeCell ref="N11:O11"/>
    <mergeCell ref="N12:O12"/>
    <mergeCell ref="L5:S5"/>
    <mergeCell ref="I13:J13"/>
    <mergeCell ref="E6:E7"/>
    <mergeCell ref="I7:J7"/>
    <mergeCell ref="E8:F8"/>
    <mergeCell ref="I8:K10"/>
    <mergeCell ref="H8:H10"/>
    <mergeCell ref="E9:F10"/>
    <mergeCell ref="G9:G10"/>
    <mergeCell ref="L13:M13"/>
    <mergeCell ref="N13:O13"/>
    <mergeCell ref="AG18:AH18"/>
    <mergeCell ref="B20:B21"/>
    <mergeCell ref="C20:E20"/>
    <mergeCell ref="C21:E21"/>
    <mergeCell ref="AG19:AH19"/>
    <mergeCell ref="AG20:AH20"/>
    <mergeCell ref="F2:G2"/>
    <mergeCell ref="F6:F7"/>
    <mergeCell ref="G6:G7"/>
    <mergeCell ref="H6:H7"/>
    <mergeCell ref="I6:K6"/>
    <mergeCell ref="A8:C8"/>
    <mergeCell ref="R8:S10"/>
    <mergeCell ref="Q8:Q10"/>
    <mergeCell ref="L8:O10"/>
    <mergeCell ref="P8:P10"/>
    <mergeCell ref="A7:B7"/>
    <mergeCell ref="C6:C7"/>
    <mergeCell ref="C9:C10"/>
    <mergeCell ref="B9:B10"/>
    <mergeCell ref="H2:Q2"/>
    <mergeCell ref="D9:D10"/>
    <mergeCell ref="I11:J11"/>
    <mergeCell ref="D5:K5"/>
    <mergeCell ref="J50:S51"/>
    <mergeCell ref="Q32:Q33"/>
    <mergeCell ref="R32:R33"/>
    <mergeCell ref="V46:W46"/>
    <mergeCell ref="J16:P16"/>
    <mergeCell ref="A50:E50"/>
    <mergeCell ref="A51:E51"/>
    <mergeCell ref="J31:P31"/>
    <mergeCell ref="C32:E32"/>
    <mergeCell ref="B33:B35"/>
    <mergeCell ref="C33:E33"/>
    <mergeCell ref="C34:E34"/>
    <mergeCell ref="C40:E40"/>
    <mergeCell ref="A19:E19"/>
    <mergeCell ref="B22:B23"/>
    <mergeCell ref="C22:E22"/>
    <mergeCell ref="C23:E23"/>
    <mergeCell ref="C24:E24"/>
    <mergeCell ref="J22:P22"/>
    <mergeCell ref="J47:K48"/>
    <mergeCell ref="B41:B43"/>
    <mergeCell ref="K43:K44"/>
    <mergeCell ref="C25:E25"/>
    <mergeCell ref="C26:E26"/>
  </mergeCells>
  <phoneticPr fontId="2"/>
  <conditionalFormatting sqref="A22">
    <cfRule type="cellIs" dxfId="140" priority="24" operator="equal">
      <formula>$AG$10</formula>
    </cfRule>
  </conditionalFormatting>
  <conditionalFormatting sqref="A24">
    <cfRule type="cellIs" dxfId="138" priority="23" operator="equal">
      <formula>$AG$10</formula>
    </cfRule>
  </conditionalFormatting>
  <conditionalFormatting sqref="A29">
    <cfRule type="cellIs" dxfId="136" priority="22" operator="equal">
      <formula>$AG$11</formula>
    </cfRule>
  </conditionalFormatting>
  <conditionalFormatting sqref="A31">
    <cfRule type="cellIs" dxfId="134" priority="21" operator="equal">
      <formula>$AG$11</formula>
    </cfRule>
  </conditionalFormatting>
  <conditionalFormatting sqref="A37">
    <cfRule type="cellIs" dxfId="132" priority="462" operator="equal">
      <formula>$A$29</formula>
    </cfRule>
    <cfRule type="cellIs" dxfId="131" priority="463" operator="equal">
      <formula>$AG$18</formula>
    </cfRule>
    <cfRule type="expression" dxfId="129" priority="465">
      <formula>$A$37=$A$29</formula>
    </cfRule>
  </conditionalFormatting>
  <conditionalFormatting sqref="A39">
    <cfRule type="cellIs" dxfId="128" priority="466" operator="equal">
      <formula>$A$31</formula>
    </cfRule>
    <cfRule type="cellIs" dxfId="127" priority="467" operator="equal">
      <formula>$AG$18</formula>
    </cfRule>
    <cfRule type="expression" dxfId="125" priority="469">
      <formula>$A$39=$A$31</formula>
    </cfRule>
  </conditionalFormatting>
  <conditionalFormatting sqref="A11:C11">
    <cfRule type="cellIs" dxfId="124" priority="82" operator="equal">
      <formula>$AG$10</formula>
    </cfRule>
  </conditionalFormatting>
  <conditionalFormatting sqref="B12:C12 B13">
    <cfRule type="cellIs" dxfId="123" priority="80" operator="equal">
      <formula>$AG$11</formula>
    </cfRule>
  </conditionalFormatting>
  <conditionalFormatting sqref="C12">
    <cfRule type="expression" dxfId="122" priority="91">
      <formula>$C$12=$C$11</formula>
    </cfRule>
  </conditionalFormatting>
  <dataValidations count="12">
    <dataValidation imeMode="halfAlpha" allowBlank="1" showInputMessage="1" showErrorMessage="1" sqref="F32:H32 G41:H43 G25:G26 F47:H51 I33 Q15:S20 F24 F16:H18 H25 G20:H24 F40:H40 G27:H31 G33:H39 J26 Q34:S37 Q22:S32" xr:uid="{00000000-0002-0000-0100-000000000000}"/>
    <dataValidation imeMode="hiragana" allowBlank="1" showInputMessage="1" showErrorMessage="1" sqref="A16:A18 H2" xr:uid="{00000000-0002-0000-0100-000001000000}"/>
    <dataValidation type="list" imeMode="hiragana" allowBlank="1" showInputMessage="1" showErrorMessage="1" sqref="I29" xr:uid="{00000000-0002-0000-0100-000002000000}">
      <formula1>$AF$23:$AF$33</formula1>
    </dataValidation>
    <dataValidation type="list" imeMode="hiragana" allowBlank="1" showInputMessage="1" showErrorMessage="1" sqref="J36:P36" xr:uid="{00000000-0002-0000-0100-000003000000}">
      <formula1>$AF$28:$AF$32</formula1>
    </dataValidation>
    <dataValidation type="list" imeMode="hiragana" allowBlank="1" showInputMessage="1" showErrorMessage="1" sqref="J37:P37" xr:uid="{00000000-0002-0000-0100-000004000000}">
      <formula1>$AF$31:$AF$32</formula1>
    </dataValidation>
    <dataValidation type="list" imeMode="hiragana" allowBlank="1" showInputMessage="1" showErrorMessage="1" sqref="A48:E51" xr:uid="{00000000-0002-0000-0100-000005000000}">
      <formula1>$AF$35:$AF$38</formula1>
    </dataValidation>
    <dataValidation type="list" allowBlank="1" showInputMessage="1" showErrorMessage="1" sqref="K40:K46 P43:P44 L47:L48" xr:uid="{00000000-0002-0000-0100-000006000000}">
      <formula1>$AB$10:$AB$11</formula1>
    </dataValidation>
    <dataValidation type="list" imeMode="hiragana" allowBlank="1" showInputMessage="1" showErrorMessage="1" sqref="J15" xr:uid="{00000000-0002-0000-0100-000007000000}">
      <formula1>$AB$23:$AB$35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16:P19" xr:uid="{00000000-0002-0000-0100-000008000000}">
      <formula1>$AI$26:$AI$42</formula1>
    </dataValidation>
    <dataValidation type="list" allowBlank="1" showInputMessage="1" showErrorMessage="1" sqref="C40:E40 C32:E32 C24:E24" xr:uid="{00000000-0002-0000-0100-000009000000}">
      <formula1>$AI$22:$AI$25</formula1>
    </dataValidation>
    <dataValidation type="list" errorStyle="information" imeMode="hiragana" allowBlank="1" showInputMessage="1" showErrorMessage="1" errorTitle="確認してください。" error="リストにない値ですがよろしいでしょうか？" sqref="J23:J25" xr:uid="{00000000-0002-0000-0100-00000A000000}">
      <formula1>$AB$37:$AB$41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27:P30" xr:uid="{46BAA01A-21B7-43DA-9068-1952881F3022}">
      <formula1>$AB$43:$AB$49</formula1>
    </dataValidation>
  </dataValidations>
  <pageMargins left="0.70866141732283472" right="0.59055118110236227" top="0.35433070866141736" bottom="0.27559055118110237" header="0.31496062992125984" footer="0.31496062992125984"/>
  <pageSetup paperSize="9" scale="80" orientation="portrait" blackAndWhite="1" r:id="rId1"/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3" operator="equal" id="{A1F197C8-9ACC-404C-9686-74FC6ABC3D00}">
            <xm:f>申請書!$AS$20</xm:f>
            <x14:dxf>
              <font>
                <color theme="0"/>
              </font>
            </x14:dxf>
          </x14:cfRule>
          <xm:sqref>A22</xm:sqref>
        </x14:conditionalFormatting>
        <x14:conditionalFormatting xmlns:xm="http://schemas.microsoft.com/office/excel/2006/main">
          <x14:cfRule type="cellIs" priority="55" operator="equal" id="{6C7866AD-D39A-4A18-845B-49BD7C37DBEB}">
            <xm:f>申請書!$AS$20</xm:f>
            <x14:dxf>
              <font>
                <color theme="0"/>
              </font>
            </x14:dxf>
          </x14:cfRule>
          <xm:sqref>A24</xm:sqref>
        </x14:conditionalFormatting>
        <x14:conditionalFormatting xmlns:xm="http://schemas.microsoft.com/office/excel/2006/main">
          <x14:cfRule type="cellIs" priority="54" operator="equal" id="{C6B1E55B-D9DD-4AE7-AC4F-2A4BF18FFD60}">
            <xm:f>申請書!$AS$21</xm:f>
            <x14:dxf>
              <font>
                <color theme="0"/>
              </font>
            </x14:dxf>
          </x14:cfRule>
          <xm:sqref>A29</xm:sqref>
        </x14:conditionalFormatting>
        <x14:conditionalFormatting xmlns:xm="http://schemas.microsoft.com/office/excel/2006/main">
          <x14:cfRule type="cellIs" priority="53" operator="equal" id="{B308732B-87F7-465B-9EFD-82A3E7123D84}">
            <xm:f>申請書!$AS$21</xm:f>
            <x14:dxf>
              <font>
                <color theme="0"/>
              </font>
            </x14:dxf>
          </x14:cfRule>
          <xm:sqref>A31</xm:sqref>
        </x14:conditionalFormatting>
        <x14:conditionalFormatting xmlns:xm="http://schemas.microsoft.com/office/excel/2006/main">
          <x14:cfRule type="cellIs" priority="464" operator="equal" id="{07FCAAA5-6E4B-4C87-9A69-C466C3605802}">
            <xm:f>申請書!$AS$22</xm:f>
            <x14:dxf>
              <font>
                <color theme="0"/>
              </font>
            </x14:dxf>
          </x14:cfRule>
          <xm:sqref>A37</xm:sqref>
        </x14:conditionalFormatting>
        <x14:conditionalFormatting xmlns:xm="http://schemas.microsoft.com/office/excel/2006/main">
          <x14:cfRule type="cellIs" priority="468" operator="equal" id="{FF1B225E-8C80-423C-BA40-CD4476983A2B}">
            <xm:f>申請書!$AS$22</xm:f>
            <x14:dxf>
              <font>
                <color theme="0"/>
              </font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Q50"/>
  <sheetViews>
    <sheetView showGridLines="0" zoomScaleNormal="100" zoomScaleSheetLayoutView="70" workbookViewId="0">
      <selection activeCell="K12" sqref="K12:O12"/>
    </sheetView>
  </sheetViews>
  <sheetFormatPr defaultColWidth="9" defaultRowHeight="18.75"/>
  <cols>
    <col min="1" max="1" width="2.625" style="22" customWidth="1"/>
    <col min="2" max="2" width="2.375" style="67" customWidth="1"/>
    <col min="3" max="3" width="2.75" style="67" customWidth="1"/>
    <col min="4" max="4" width="2.25" style="67" customWidth="1"/>
    <col min="5" max="7" width="3.75" style="44" customWidth="1"/>
    <col min="8" max="8" width="6" style="22" customWidth="1"/>
    <col min="9" max="9" width="3.125" style="22" customWidth="1"/>
    <col min="10" max="10" width="7" style="22" customWidth="1"/>
    <col min="11" max="15" width="6.125" style="22" customWidth="1"/>
    <col min="16" max="16" width="12" style="22" customWidth="1"/>
    <col min="17" max="19" width="2.875" style="44" customWidth="1"/>
    <col min="20" max="20" width="4.875" style="44" customWidth="1"/>
    <col min="21" max="21" width="2.625" style="22" customWidth="1"/>
    <col min="22" max="22" width="6.375" style="22" customWidth="1"/>
    <col min="23" max="23" width="3.125" style="22" customWidth="1"/>
    <col min="24" max="24" width="6.875" style="22" customWidth="1"/>
    <col min="25" max="29" width="6.125" style="22" customWidth="1"/>
    <col min="30" max="30" width="12.25" style="22" customWidth="1"/>
    <col min="31" max="33" width="2.875" style="44" customWidth="1"/>
    <col min="34" max="34" width="4.5" style="44" customWidth="1"/>
    <col min="35" max="35" width="3" style="22" customWidth="1"/>
    <col min="36" max="36" width="6.125" style="22" customWidth="1"/>
    <col min="37" max="37" width="3.125" style="22" customWidth="1"/>
    <col min="38" max="38" width="7" style="22" customWidth="1"/>
    <col min="39" max="39" width="23.5" style="22" customWidth="1"/>
    <col min="40" max="40" width="12" style="22" customWidth="1"/>
    <col min="41" max="41" width="9" style="22" customWidth="1"/>
    <col min="42" max="42" width="0" style="22" hidden="1" customWidth="1"/>
    <col min="43" max="43" width="20.75" style="22" hidden="1" customWidth="1"/>
    <col min="44" max="45" width="0" style="22" hidden="1" customWidth="1"/>
    <col min="46" max="16384" width="9" style="22"/>
  </cols>
  <sheetData>
    <row r="1" spans="1:43" ht="52.5" customHeight="1">
      <c r="B1" s="305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3" ht="33" customHeight="1" thickBot="1">
      <c r="A2" s="1291" t="s">
        <v>80</v>
      </c>
      <c r="B2" s="1291"/>
      <c r="C2" s="1291"/>
      <c r="D2" s="1291"/>
      <c r="E2" s="1291"/>
      <c r="F2" s="1291"/>
      <c r="G2" s="1291"/>
      <c r="H2" s="1291"/>
      <c r="I2" s="1292" t="s">
        <v>44</v>
      </c>
      <c r="J2" s="1292"/>
      <c r="K2" s="1349">
        <f>申請書!Q8</f>
        <v>0</v>
      </c>
      <c r="L2" s="1349"/>
      <c r="M2" s="1349"/>
      <c r="N2" s="1349"/>
      <c r="O2" s="1349"/>
      <c r="P2" s="1349"/>
      <c r="Q2" s="1349"/>
      <c r="R2" s="1349"/>
      <c r="S2" s="1349"/>
      <c r="T2" s="1349"/>
      <c r="U2" s="1349"/>
      <c r="V2" s="1349"/>
    </row>
    <row r="3" spans="1:43" ht="30" customHeight="1" thickBot="1">
      <c r="B3" s="22"/>
      <c r="C3" s="24" t="s">
        <v>426</v>
      </c>
      <c r="D3" s="22"/>
      <c r="E3" s="22"/>
      <c r="F3" s="22"/>
      <c r="G3" s="22"/>
      <c r="P3" s="20"/>
      <c r="Q3" s="20"/>
      <c r="R3" s="20"/>
      <c r="S3" s="20"/>
      <c r="T3" s="20"/>
      <c r="U3" s="20"/>
      <c r="V3" s="21"/>
      <c r="W3" s="1347" t="s">
        <v>81</v>
      </c>
      <c r="X3" s="1348"/>
      <c r="Y3" s="188" t="s">
        <v>82</v>
      </c>
      <c r="Z3" s="140">
        <f>申請書!L27</f>
        <v>0</v>
      </c>
      <c r="AA3" s="188" t="s">
        <v>26</v>
      </c>
      <c r="AB3" s="142">
        <f>申請書!T27</f>
        <v>0</v>
      </c>
      <c r="AC3" s="133" t="s">
        <v>27</v>
      </c>
      <c r="AD3" s="143">
        <f>Z3+AB3</f>
        <v>0</v>
      </c>
      <c r="AE3" s="1300">
        <f>SUM(AD3:AD4)</f>
        <v>0</v>
      </c>
      <c r="AF3" s="1301"/>
      <c r="AG3" s="1302"/>
      <c r="AH3" s="162"/>
      <c r="AI3" s="1322" t="s">
        <v>191</v>
      </c>
      <c r="AJ3" s="1323"/>
      <c r="AK3" s="1344">
        <f>申請書!E29</f>
        <v>0</v>
      </c>
      <c r="AL3" s="1345"/>
      <c r="AM3" s="1345"/>
      <c r="AN3" s="1346"/>
    </row>
    <row r="4" spans="1:43" s="23" customFormat="1" ht="28.5" customHeight="1" thickBot="1">
      <c r="A4" s="19"/>
      <c r="B4" s="614"/>
      <c r="C4" s="615" t="s">
        <v>421</v>
      </c>
      <c r="D4" s="616"/>
      <c r="E4" s="1261">
        <f>申請書!M20</f>
        <v>0</v>
      </c>
      <c r="F4" s="1261"/>
      <c r="G4" s="634" t="s">
        <v>419</v>
      </c>
      <c r="H4" s="634">
        <f>申請書!O20</f>
        <v>0</v>
      </c>
      <c r="I4" s="672" t="s">
        <v>417</v>
      </c>
      <c r="J4" s="635" t="s">
        <v>418</v>
      </c>
      <c r="K4" s="636">
        <f>申請書!M21</f>
        <v>0</v>
      </c>
      <c r="L4" s="636" t="s">
        <v>416</v>
      </c>
      <c r="M4" s="636">
        <f>申請書!O21</f>
        <v>0</v>
      </c>
      <c r="N4" s="613" t="s">
        <v>417</v>
      </c>
      <c r="O4" s="633" t="s">
        <v>15</v>
      </c>
      <c r="P4" s="637">
        <f>申請書!AB20</f>
        <v>0</v>
      </c>
      <c r="Q4" s="388" t="s">
        <v>16</v>
      </c>
      <c r="R4" s="830" t="s">
        <v>175</v>
      </c>
      <c r="S4" s="830"/>
      <c r="T4" s="1262">
        <f>申請書!AG20</f>
        <v>1</v>
      </c>
      <c r="U4" s="1262"/>
      <c r="V4" s="389" t="s">
        <v>428</v>
      </c>
      <c r="W4" s="1347" t="s">
        <v>83</v>
      </c>
      <c r="X4" s="1348"/>
      <c r="Y4" s="189" t="s">
        <v>82</v>
      </c>
      <c r="Z4" s="141">
        <f>申請書!L23+申請書!L24+申請書!L25+申請書!L26+申請書!O27</f>
        <v>0</v>
      </c>
      <c r="AA4" s="189" t="s">
        <v>26</v>
      </c>
      <c r="AB4" s="380">
        <f>SUM(申請書!T23:X26,申請書!X27)</f>
        <v>0</v>
      </c>
      <c r="AC4" s="134" t="s">
        <v>27</v>
      </c>
      <c r="AD4" s="143">
        <f>Z4+AB4</f>
        <v>0</v>
      </c>
      <c r="AE4" s="1303"/>
      <c r="AF4" s="1304"/>
      <c r="AG4" s="1305"/>
      <c r="AH4" s="162"/>
      <c r="AI4" s="1324" t="s">
        <v>192</v>
      </c>
      <c r="AJ4" s="1325"/>
      <c r="AK4" s="1297">
        <f>申請書!W29</f>
        <v>0</v>
      </c>
      <c r="AL4" s="1298"/>
      <c r="AM4" s="1298"/>
      <c r="AN4" s="1299"/>
    </row>
    <row r="5" spans="1:43" s="24" customFormat="1" ht="19.5" customHeight="1">
      <c r="B5" s="25"/>
      <c r="C5" s="26"/>
      <c r="D5" s="27"/>
      <c r="E5" s="1266" t="s">
        <v>126</v>
      </c>
      <c r="F5" s="28" t="s">
        <v>193</v>
      </c>
      <c r="G5" s="29"/>
      <c r="H5" s="29"/>
      <c r="I5" s="1268" t="s">
        <v>84</v>
      </c>
      <c r="J5" s="1269"/>
      <c r="K5" s="1269"/>
      <c r="L5" s="1269"/>
      <c r="M5" s="1269"/>
      <c r="N5" s="1269"/>
      <c r="O5" s="1269"/>
      <c r="P5" s="1270"/>
      <c r="Q5" s="1274" t="s">
        <v>171</v>
      </c>
      <c r="R5" s="1275"/>
      <c r="S5" s="1275"/>
      <c r="T5" s="1275"/>
      <c r="U5" s="1275"/>
      <c r="V5" s="1276"/>
      <c r="W5" s="1269" t="s">
        <v>211</v>
      </c>
      <c r="X5" s="1269"/>
      <c r="Y5" s="1269"/>
      <c r="Z5" s="1269"/>
      <c r="AA5" s="1269"/>
      <c r="AB5" s="1269"/>
      <c r="AC5" s="1269"/>
      <c r="AD5" s="1269"/>
      <c r="AE5" s="1274" t="s">
        <v>183</v>
      </c>
      <c r="AF5" s="1275"/>
      <c r="AG5" s="1275"/>
      <c r="AH5" s="1275"/>
      <c r="AI5" s="1275"/>
      <c r="AJ5" s="1276"/>
      <c r="AK5" s="1268" t="s">
        <v>85</v>
      </c>
      <c r="AL5" s="1269"/>
      <c r="AM5" s="1269"/>
      <c r="AN5" s="1270"/>
    </row>
    <row r="6" spans="1:43" s="24" customFormat="1" ht="19.5" customHeight="1" thickBot="1">
      <c r="B6" s="30"/>
      <c r="C6" s="31"/>
      <c r="D6" s="32"/>
      <c r="E6" s="1267"/>
      <c r="F6" s="33" t="s">
        <v>194</v>
      </c>
      <c r="G6" s="34"/>
      <c r="H6" s="34"/>
      <c r="I6" s="1271"/>
      <c r="J6" s="1272"/>
      <c r="K6" s="1272"/>
      <c r="L6" s="1272"/>
      <c r="M6" s="1272"/>
      <c r="N6" s="1272"/>
      <c r="O6" s="1272"/>
      <c r="P6" s="1273"/>
      <c r="Q6" s="1277"/>
      <c r="R6" s="1278"/>
      <c r="S6" s="1278"/>
      <c r="T6" s="1278"/>
      <c r="U6" s="1278"/>
      <c r="V6" s="1279"/>
      <c r="W6" s="1272"/>
      <c r="X6" s="1272"/>
      <c r="Y6" s="1272"/>
      <c r="Z6" s="1272"/>
      <c r="AA6" s="1272"/>
      <c r="AB6" s="1272"/>
      <c r="AC6" s="1272"/>
      <c r="AD6" s="1272"/>
      <c r="AE6" s="1277"/>
      <c r="AF6" s="1278"/>
      <c r="AG6" s="1278"/>
      <c r="AH6" s="1278"/>
      <c r="AI6" s="1278"/>
      <c r="AJ6" s="1279"/>
      <c r="AK6" s="1271"/>
      <c r="AL6" s="1272"/>
      <c r="AM6" s="1272"/>
      <c r="AN6" s="1273"/>
    </row>
    <row r="7" spans="1:43" ht="18.75" customHeight="1">
      <c r="B7" s="1089" t="s">
        <v>86</v>
      </c>
      <c r="C7" s="1090"/>
      <c r="D7" s="1091"/>
      <c r="E7" s="35"/>
      <c r="F7" s="36"/>
      <c r="G7" s="36"/>
      <c r="H7" s="37"/>
      <c r="I7" s="1290" t="s">
        <v>87</v>
      </c>
      <c r="J7" s="1144"/>
      <c r="K7" s="1142" t="s">
        <v>439</v>
      </c>
      <c r="L7" s="1143"/>
      <c r="M7" s="1143"/>
      <c r="N7" s="1143"/>
      <c r="O7" s="1144"/>
      <c r="P7" s="38" t="s">
        <v>88</v>
      </c>
      <c r="Q7" s="1114" t="s">
        <v>96</v>
      </c>
      <c r="R7" s="1115"/>
      <c r="S7" s="1115"/>
      <c r="T7" s="1115" t="s">
        <v>146</v>
      </c>
      <c r="U7" s="1115"/>
      <c r="V7" s="1133"/>
      <c r="W7" s="1290" t="s">
        <v>87</v>
      </c>
      <c r="X7" s="1144"/>
      <c r="Y7" s="1142" t="s">
        <v>89</v>
      </c>
      <c r="Z7" s="1143"/>
      <c r="AA7" s="1143"/>
      <c r="AB7" s="1143"/>
      <c r="AC7" s="1144"/>
      <c r="AD7" s="39" t="s">
        <v>88</v>
      </c>
      <c r="AE7" s="1114" t="s">
        <v>96</v>
      </c>
      <c r="AF7" s="1115"/>
      <c r="AG7" s="1115"/>
      <c r="AH7" s="1115" t="s">
        <v>146</v>
      </c>
      <c r="AI7" s="1115"/>
      <c r="AJ7" s="1133"/>
      <c r="AK7" s="1290" t="s">
        <v>87</v>
      </c>
      <c r="AL7" s="1144"/>
      <c r="AM7" s="83" t="s">
        <v>197</v>
      </c>
      <c r="AN7" s="38" t="s">
        <v>88</v>
      </c>
    </row>
    <row r="8" spans="1:43" ht="21" customHeight="1">
      <c r="B8" s="1092"/>
      <c r="C8" s="1093"/>
      <c r="D8" s="1094"/>
      <c r="E8" s="40"/>
      <c r="F8" s="41"/>
      <c r="G8" s="41"/>
      <c r="H8" s="42"/>
      <c r="I8" s="1158"/>
      <c r="J8" s="1159"/>
      <c r="K8" s="1182"/>
      <c r="L8" s="1183"/>
      <c r="M8" s="1183"/>
      <c r="N8" s="1183"/>
      <c r="O8" s="1184"/>
      <c r="P8" s="5"/>
      <c r="Q8" s="1126" t="s">
        <v>145</v>
      </c>
      <c r="R8" s="1127"/>
      <c r="S8" s="1280"/>
      <c r="T8" s="1281">
        <f>料金確認表!H22+料金確認表!G23+料金確認表!H23</f>
        <v>0</v>
      </c>
      <c r="U8" s="1282"/>
      <c r="V8" s="1283"/>
      <c r="W8" s="1350"/>
      <c r="X8" s="1351"/>
      <c r="Y8" s="1134"/>
      <c r="Z8" s="1135"/>
      <c r="AA8" s="1135"/>
      <c r="AB8" s="1135"/>
      <c r="AC8" s="1136"/>
      <c r="AD8" s="4"/>
      <c r="AE8" s="1126" t="s">
        <v>145</v>
      </c>
      <c r="AF8" s="1127"/>
      <c r="AG8" s="1127"/>
      <c r="AH8" s="1105">
        <f>SUM(料金確認表!G25:H26)</f>
        <v>0</v>
      </c>
      <c r="AI8" s="1106"/>
      <c r="AJ8" s="1107"/>
      <c r="AK8" s="1350"/>
      <c r="AL8" s="1351"/>
      <c r="AM8" s="88"/>
      <c r="AN8" s="5"/>
    </row>
    <row r="9" spans="1:43" ht="21" customHeight="1" thickBot="1">
      <c r="B9" s="1092"/>
      <c r="C9" s="1093"/>
      <c r="D9" s="1094"/>
      <c r="E9" s="40"/>
      <c r="F9" s="41"/>
      <c r="G9" s="41"/>
      <c r="H9" s="42"/>
      <c r="I9" s="1158"/>
      <c r="J9" s="1159"/>
      <c r="K9" s="1179"/>
      <c r="L9" s="1180"/>
      <c r="M9" s="1180"/>
      <c r="N9" s="1180"/>
      <c r="O9" s="1181"/>
      <c r="P9" s="5"/>
      <c r="Q9" s="1128"/>
      <c r="R9" s="1129"/>
      <c r="S9" s="1195"/>
      <c r="T9" s="1284"/>
      <c r="U9" s="1285"/>
      <c r="V9" s="1286"/>
      <c r="W9" s="1137"/>
      <c r="X9" s="1138"/>
      <c r="Y9" s="1134"/>
      <c r="Z9" s="1135"/>
      <c r="AA9" s="1135"/>
      <c r="AB9" s="1135"/>
      <c r="AC9" s="1136"/>
      <c r="AD9" s="4"/>
      <c r="AE9" s="1126"/>
      <c r="AF9" s="1127"/>
      <c r="AG9" s="1127"/>
      <c r="AH9" s="1130"/>
      <c r="AI9" s="1131"/>
      <c r="AJ9" s="1132"/>
      <c r="AK9" s="1137"/>
      <c r="AL9" s="1138"/>
      <c r="AM9" s="88"/>
      <c r="AN9" s="5"/>
      <c r="AQ9" s="612">
        <v>43069</v>
      </c>
    </row>
    <row r="10" spans="1:43" ht="21" customHeight="1" thickTop="1">
      <c r="B10" s="1102">
        <f>料金確認表!B11</f>
        <v>0</v>
      </c>
      <c r="C10" s="1103"/>
      <c r="D10" s="1104"/>
      <c r="E10" s="40"/>
      <c r="F10" s="41"/>
      <c r="G10" s="41"/>
      <c r="H10" s="42"/>
      <c r="I10" s="1158"/>
      <c r="J10" s="1159"/>
      <c r="K10" s="1179"/>
      <c r="L10" s="1180"/>
      <c r="M10" s="1180"/>
      <c r="N10" s="1180"/>
      <c r="O10" s="1181"/>
      <c r="P10" s="5"/>
      <c r="Q10" s="1111" t="s">
        <v>308</v>
      </c>
      <c r="R10" s="1112"/>
      <c r="S10" s="1112"/>
      <c r="T10" s="1112"/>
      <c r="U10" s="1112"/>
      <c r="V10" s="1113"/>
      <c r="W10" s="1137"/>
      <c r="X10" s="1138"/>
      <c r="Y10" s="1134"/>
      <c r="Z10" s="1135"/>
      <c r="AA10" s="1135"/>
      <c r="AB10" s="1135"/>
      <c r="AC10" s="1136"/>
      <c r="AD10" s="10"/>
      <c r="AE10" s="1126"/>
      <c r="AF10" s="1127"/>
      <c r="AG10" s="1127"/>
      <c r="AH10" s="1130"/>
      <c r="AI10" s="1131"/>
      <c r="AJ10" s="1132"/>
      <c r="AK10" s="1137"/>
      <c r="AL10" s="1138"/>
      <c r="AM10" s="88"/>
      <c r="AN10" s="5"/>
      <c r="AQ10" s="619" t="str">
        <f>IF(AN10="","",(TEXT(DATE(AN10+2018,AO10,AP10),"aaa")))</f>
        <v/>
      </c>
    </row>
    <row r="11" spans="1:43" ht="21" customHeight="1">
      <c r="B11" s="1102"/>
      <c r="C11" s="1103"/>
      <c r="D11" s="1104"/>
      <c r="E11" s="40"/>
      <c r="F11" s="41"/>
      <c r="G11" s="41"/>
      <c r="H11" s="42"/>
      <c r="I11" s="1158"/>
      <c r="J11" s="1159"/>
      <c r="K11" s="1179"/>
      <c r="L11" s="1180"/>
      <c r="M11" s="1180"/>
      <c r="N11" s="1180"/>
      <c r="O11" s="1181"/>
      <c r="P11" s="5"/>
      <c r="Q11" s="1243" t="s">
        <v>96</v>
      </c>
      <c r="R11" s="1244"/>
      <c r="S11" s="1245"/>
      <c r="T11" s="1306">
        <f>料金確認表!C24</f>
        <v>0</v>
      </c>
      <c r="U11" s="1307"/>
      <c r="V11" s="1308"/>
      <c r="W11" s="1137"/>
      <c r="X11" s="1138"/>
      <c r="Y11" s="1134"/>
      <c r="Z11" s="1135"/>
      <c r="AA11" s="1135"/>
      <c r="AB11" s="1135"/>
      <c r="AC11" s="1136"/>
      <c r="AD11" s="10"/>
      <c r="AE11" s="1126"/>
      <c r="AF11" s="1127"/>
      <c r="AG11" s="1127"/>
      <c r="AH11" s="1130"/>
      <c r="AI11" s="1131"/>
      <c r="AJ11" s="1132"/>
      <c r="AK11" s="1137"/>
      <c r="AL11" s="1138"/>
      <c r="AM11" s="88"/>
      <c r="AN11" s="5"/>
    </row>
    <row r="12" spans="1:43" ht="21" customHeight="1" thickBot="1">
      <c r="B12" s="1095" t="s">
        <v>91</v>
      </c>
      <c r="C12" s="1096"/>
      <c r="D12" s="1097"/>
      <c r="E12" s="40"/>
      <c r="F12" s="41"/>
      <c r="G12" s="41"/>
      <c r="H12" s="42"/>
      <c r="I12" s="1158"/>
      <c r="J12" s="1159"/>
      <c r="K12" s="1179"/>
      <c r="L12" s="1180"/>
      <c r="M12" s="1180"/>
      <c r="N12" s="1180"/>
      <c r="O12" s="1181"/>
      <c r="P12" s="5"/>
      <c r="Q12" s="1258" t="s">
        <v>94</v>
      </c>
      <c r="R12" s="1259"/>
      <c r="S12" s="1260"/>
      <c r="T12" s="1329"/>
      <c r="U12" s="1330"/>
      <c r="V12" s="1331"/>
      <c r="W12" s="1137"/>
      <c r="X12" s="1138"/>
      <c r="Y12" s="1134"/>
      <c r="Z12" s="1135"/>
      <c r="AA12" s="1135"/>
      <c r="AB12" s="1135"/>
      <c r="AC12" s="1136"/>
      <c r="AD12" s="10"/>
      <c r="AE12" s="1128"/>
      <c r="AF12" s="1129"/>
      <c r="AG12" s="1129"/>
      <c r="AH12" s="1108"/>
      <c r="AI12" s="1109"/>
      <c r="AJ12" s="1110"/>
      <c r="AK12" s="1137"/>
      <c r="AL12" s="1138"/>
      <c r="AM12" s="88"/>
      <c r="AN12" s="5"/>
    </row>
    <row r="13" spans="1:43" ht="18.75" customHeight="1" thickTop="1">
      <c r="B13" s="673"/>
      <c r="C13" s="674"/>
      <c r="D13" s="675"/>
      <c r="E13" s="40"/>
      <c r="F13" s="41"/>
      <c r="G13" s="41"/>
      <c r="H13" s="42"/>
      <c r="I13" s="1158"/>
      <c r="J13" s="1159"/>
      <c r="K13" s="1179"/>
      <c r="L13" s="1180"/>
      <c r="M13" s="1180"/>
      <c r="N13" s="1180"/>
      <c r="O13" s="1181"/>
      <c r="P13" s="5"/>
      <c r="Q13" s="1231" t="s">
        <v>182</v>
      </c>
      <c r="R13" s="1232"/>
      <c r="S13" s="1233"/>
      <c r="T13" s="1237">
        <f>料金確認表!G24+料金確認表!H24</f>
        <v>0</v>
      </c>
      <c r="U13" s="1238"/>
      <c r="V13" s="1239"/>
      <c r="W13" s="1137"/>
      <c r="X13" s="1138"/>
      <c r="Y13" s="1134"/>
      <c r="Z13" s="1135"/>
      <c r="AA13" s="1135"/>
      <c r="AB13" s="1135"/>
      <c r="AC13" s="1136"/>
      <c r="AD13" s="10"/>
      <c r="AE13" s="1309" t="s">
        <v>189</v>
      </c>
      <c r="AF13" s="1310"/>
      <c r="AG13" s="1310"/>
      <c r="AH13" s="1263">
        <f>SUM(料金確認表!G27:H27)</f>
        <v>0</v>
      </c>
      <c r="AI13" s="1264"/>
      <c r="AJ13" s="1265"/>
      <c r="AK13" s="1137"/>
      <c r="AL13" s="1138"/>
      <c r="AM13" s="88"/>
      <c r="AN13" s="5"/>
    </row>
    <row r="14" spans="1:43" ht="18.75" customHeight="1" thickBot="1">
      <c r="B14" s="1098">
        <f>料金確認表!C11</f>
        <v>0</v>
      </c>
      <c r="C14" s="1099"/>
      <c r="D14" s="1100"/>
      <c r="E14" s="40"/>
      <c r="F14" s="41"/>
      <c r="G14" s="41"/>
      <c r="H14" s="42"/>
      <c r="I14" s="1158"/>
      <c r="J14" s="1159"/>
      <c r="K14" s="1179"/>
      <c r="L14" s="1180"/>
      <c r="M14" s="1180"/>
      <c r="N14" s="1180"/>
      <c r="O14" s="1181"/>
      <c r="P14" s="5"/>
      <c r="Q14" s="1234"/>
      <c r="R14" s="1235"/>
      <c r="S14" s="1236"/>
      <c r="T14" s="1240"/>
      <c r="U14" s="1241"/>
      <c r="V14" s="1242"/>
      <c r="W14" s="1137"/>
      <c r="X14" s="1138"/>
      <c r="Y14" s="1134"/>
      <c r="Z14" s="1135"/>
      <c r="AA14" s="1135"/>
      <c r="AB14" s="1135"/>
      <c r="AC14" s="1136"/>
      <c r="AD14" s="9"/>
      <c r="AE14" s="1311"/>
      <c r="AF14" s="1312"/>
      <c r="AG14" s="1312"/>
      <c r="AH14" s="1240"/>
      <c r="AI14" s="1241"/>
      <c r="AJ14" s="1242"/>
      <c r="AK14" s="1352"/>
      <c r="AL14" s="1353"/>
      <c r="AM14" s="197"/>
      <c r="AN14" s="198"/>
    </row>
    <row r="15" spans="1:43" ht="18.75" customHeight="1" thickTop="1">
      <c r="B15" s="1098"/>
      <c r="C15" s="1099"/>
      <c r="D15" s="1100"/>
      <c r="E15" s="40"/>
      <c r="F15" s="41"/>
      <c r="G15" s="41"/>
      <c r="H15" s="42"/>
      <c r="I15" s="1158"/>
      <c r="J15" s="1159"/>
      <c r="K15" s="1179"/>
      <c r="L15" s="1180"/>
      <c r="M15" s="1180"/>
      <c r="N15" s="1180"/>
      <c r="O15" s="1181"/>
      <c r="P15" s="5"/>
      <c r="Q15" s="204"/>
      <c r="R15" s="1173" t="s">
        <v>176</v>
      </c>
      <c r="S15" s="1173"/>
      <c r="T15" s="208"/>
      <c r="U15" s="1167" t="s">
        <v>350</v>
      </c>
      <c r="V15" s="1168"/>
      <c r="W15" s="1137"/>
      <c r="X15" s="1138"/>
      <c r="Y15" s="1134"/>
      <c r="Z15" s="1135"/>
      <c r="AA15" s="1135"/>
      <c r="AB15" s="1135"/>
      <c r="AC15" s="1136"/>
      <c r="AD15" s="1"/>
      <c r="AE15" s="1313" t="s">
        <v>190</v>
      </c>
      <c r="AF15" s="1314"/>
      <c r="AG15" s="1314"/>
      <c r="AH15" s="1314"/>
      <c r="AI15" s="1314"/>
      <c r="AJ15" s="1315"/>
      <c r="AK15" s="1332" t="s">
        <v>404</v>
      </c>
      <c r="AL15" s="1333"/>
      <c r="AM15" s="1333"/>
      <c r="AN15" s="1334"/>
    </row>
    <row r="16" spans="1:43" ht="18.75" customHeight="1" thickBot="1">
      <c r="B16" s="1095" t="s">
        <v>95</v>
      </c>
      <c r="C16" s="1096"/>
      <c r="D16" s="1097"/>
      <c r="E16" s="40"/>
      <c r="F16" s="41"/>
      <c r="G16" s="41"/>
      <c r="H16" s="42"/>
      <c r="I16" s="1174"/>
      <c r="J16" s="1175"/>
      <c r="K16" s="1179"/>
      <c r="L16" s="1180"/>
      <c r="M16" s="1180"/>
      <c r="N16" s="1180"/>
      <c r="O16" s="1181"/>
      <c r="P16" s="144"/>
      <c r="Q16" s="202"/>
      <c r="R16" s="1166" t="s">
        <v>180</v>
      </c>
      <c r="S16" s="1166"/>
      <c r="T16" s="209"/>
      <c r="U16" s="1169"/>
      <c r="V16" s="1170"/>
      <c r="W16" s="1085"/>
      <c r="X16" s="1086"/>
      <c r="Y16" s="313" t="s">
        <v>92</v>
      </c>
      <c r="Z16" s="314"/>
      <c r="AA16" s="314"/>
      <c r="AB16" s="314"/>
      <c r="AC16" s="315"/>
      <c r="AD16" s="6"/>
      <c r="AE16" s="1316"/>
      <c r="AF16" s="1317"/>
      <c r="AG16" s="1317"/>
      <c r="AH16" s="1317"/>
      <c r="AI16" s="1317"/>
      <c r="AJ16" s="1318"/>
      <c r="AK16" s="1085"/>
      <c r="AL16" s="1086"/>
      <c r="AM16" s="692" t="s">
        <v>405</v>
      </c>
      <c r="AN16" s="693"/>
    </row>
    <row r="17" spans="2:40" ht="18.75" customHeight="1" thickTop="1">
      <c r="B17" s="1095" t="s">
        <v>429</v>
      </c>
      <c r="C17" s="1296" t="str">
        <f>料金確認表!D11</f>
        <v/>
      </c>
      <c r="D17" s="1097" t="s">
        <v>97</v>
      </c>
      <c r="E17" s="40"/>
      <c r="F17" s="41"/>
      <c r="G17" s="41"/>
      <c r="H17" s="42"/>
      <c r="I17" s="1087" t="s">
        <v>93</v>
      </c>
      <c r="J17" s="695"/>
      <c r="K17" s="1185"/>
      <c r="L17" s="1186"/>
      <c r="M17" s="1186"/>
      <c r="N17" s="1186"/>
      <c r="O17" s="1187"/>
      <c r="P17" s="11"/>
      <c r="Q17" s="205"/>
      <c r="R17" s="207" t="s">
        <v>100</v>
      </c>
      <c r="S17" s="207"/>
      <c r="T17" s="210"/>
      <c r="U17" s="1169"/>
      <c r="V17" s="1170"/>
      <c r="W17" s="1087" t="s">
        <v>93</v>
      </c>
      <c r="X17" s="694"/>
      <c r="Y17" s="1287"/>
      <c r="Z17" s="1288"/>
      <c r="AA17" s="1288"/>
      <c r="AB17" s="1288"/>
      <c r="AC17" s="1289"/>
      <c r="AD17" s="10"/>
      <c r="AE17" s="205"/>
      <c r="AF17" s="207" t="s">
        <v>100</v>
      </c>
      <c r="AG17" s="207"/>
      <c r="AH17" s="206"/>
      <c r="AI17" s="1357" t="s">
        <v>328</v>
      </c>
      <c r="AJ17" s="1168"/>
      <c r="AK17" s="1087" t="s">
        <v>93</v>
      </c>
      <c r="AL17" s="694"/>
      <c r="AM17" s="88"/>
      <c r="AN17" s="5"/>
    </row>
    <row r="18" spans="2:40" ht="18.75" customHeight="1">
      <c r="B18" s="1095"/>
      <c r="C18" s="1296"/>
      <c r="D18" s="1097"/>
      <c r="E18" s="40"/>
      <c r="F18" s="41"/>
      <c r="G18" s="41"/>
      <c r="H18" s="42"/>
      <c r="I18" s="1088"/>
      <c r="J18" s="696"/>
      <c r="K18" s="1176"/>
      <c r="L18" s="1177"/>
      <c r="M18" s="1177"/>
      <c r="N18" s="1177"/>
      <c r="O18" s="1178"/>
      <c r="P18" s="12"/>
      <c r="Q18" s="203"/>
      <c r="R18" s="1151" t="s">
        <v>181</v>
      </c>
      <c r="S18" s="1151"/>
      <c r="T18" s="211"/>
      <c r="U18" s="1171"/>
      <c r="V18" s="1172"/>
      <c r="W18" s="1088"/>
      <c r="X18" s="699"/>
      <c r="Y18" s="1335"/>
      <c r="Z18" s="1336"/>
      <c r="AA18" s="1336"/>
      <c r="AB18" s="1336"/>
      <c r="AC18" s="1337"/>
      <c r="AD18" s="12"/>
      <c r="AE18" s="203"/>
      <c r="AF18" s="1151" t="s">
        <v>181</v>
      </c>
      <c r="AG18" s="1151"/>
      <c r="AH18" s="193"/>
      <c r="AI18" s="1358"/>
      <c r="AJ18" s="1172"/>
      <c r="AK18" s="1088"/>
      <c r="AL18" s="699"/>
      <c r="AM18" s="89"/>
      <c r="AN18" s="12"/>
    </row>
    <row r="19" spans="2:40" ht="18.75" customHeight="1">
      <c r="B19" s="676"/>
      <c r="C19" s="677"/>
      <c r="D19" s="675"/>
      <c r="E19" s="40"/>
      <c r="F19" s="41"/>
      <c r="G19" s="41"/>
      <c r="H19" s="42"/>
      <c r="I19" s="1122" t="s">
        <v>98</v>
      </c>
      <c r="J19" s="697"/>
      <c r="K19" s="1160"/>
      <c r="L19" s="1161"/>
      <c r="M19" s="1161"/>
      <c r="N19" s="1161"/>
      <c r="O19" s="1162"/>
      <c r="P19" s="5"/>
      <c r="Q19" s="1145" t="s">
        <v>309</v>
      </c>
      <c r="R19" s="1146"/>
      <c r="S19" s="1146"/>
      <c r="T19" s="1146"/>
      <c r="U19" s="1146"/>
      <c r="V19" s="1147"/>
      <c r="W19" s="1122" t="s">
        <v>98</v>
      </c>
      <c r="X19" s="694"/>
      <c r="Y19" s="1338"/>
      <c r="Z19" s="1339"/>
      <c r="AA19" s="1339"/>
      <c r="AB19" s="1339"/>
      <c r="AC19" s="1340"/>
      <c r="AD19" s="10"/>
      <c r="AE19" s="1188" t="s">
        <v>329</v>
      </c>
      <c r="AF19" s="1189"/>
      <c r="AG19" s="1189"/>
      <c r="AH19" s="1189"/>
      <c r="AI19" s="1189"/>
      <c r="AJ19" s="1190"/>
      <c r="AK19" s="1122" t="s">
        <v>98</v>
      </c>
      <c r="AL19" s="694"/>
      <c r="AM19" s="88"/>
      <c r="AN19" s="5"/>
    </row>
    <row r="20" spans="2:40" ht="18.75" customHeight="1" thickBot="1">
      <c r="B20" s="678"/>
      <c r="C20" s="679"/>
      <c r="D20" s="680"/>
      <c r="E20" s="47"/>
      <c r="F20" s="48"/>
      <c r="G20" s="48"/>
      <c r="H20" s="49"/>
      <c r="I20" s="1123"/>
      <c r="J20" s="698"/>
      <c r="K20" s="1163"/>
      <c r="L20" s="1164"/>
      <c r="M20" s="1164"/>
      <c r="N20" s="1164"/>
      <c r="O20" s="1165"/>
      <c r="P20" s="8"/>
      <c r="Q20" s="1148"/>
      <c r="R20" s="1149"/>
      <c r="S20" s="1149"/>
      <c r="T20" s="1149"/>
      <c r="U20" s="1149"/>
      <c r="V20" s="1150"/>
      <c r="W20" s="1123"/>
      <c r="X20" s="694"/>
      <c r="Y20" s="1341"/>
      <c r="Z20" s="1342"/>
      <c r="AA20" s="1342"/>
      <c r="AB20" s="1342"/>
      <c r="AC20" s="1343"/>
      <c r="AD20" s="7"/>
      <c r="AE20" s="1191"/>
      <c r="AF20" s="1192"/>
      <c r="AG20" s="1192"/>
      <c r="AH20" s="1192"/>
      <c r="AI20" s="1192"/>
      <c r="AJ20" s="1193"/>
      <c r="AK20" s="1123"/>
      <c r="AL20" s="694"/>
      <c r="AM20" s="90"/>
      <c r="AN20" s="8"/>
    </row>
    <row r="21" spans="2:40" ht="21" hidden="1" customHeight="1" thickBot="1">
      <c r="B21" s="681" t="s">
        <v>99</v>
      </c>
      <c r="C21" s="682"/>
      <c r="D21" s="683"/>
      <c r="E21" s="22"/>
      <c r="F21" s="22"/>
      <c r="G21" s="22"/>
      <c r="N21" s="50"/>
      <c r="O21" s="50"/>
      <c r="Q21" s="22"/>
      <c r="R21" s="22"/>
      <c r="S21" s="22"/>
      <c r="T21" s="22"/>
      <c r="W21" s="1137"/>
      <c r="X21" s="1138"/>
      <c r="AB21" s="51"/>
      <c r="AC21" s="50"/>
      <c r="AE21" s="52"/>
      <c r="AF21" s="52"/>
      <c r="AG21" s="52"/>
      <c r="AH21" s="52"/>
      <c r="AI21" s="43"/>
      <c r="AJ21" s="53" t="s">
        <v>94</v>
      </c>
      <c r="AK21" s="91"/>
      <c r="AL21" s="690"/>
      <c r="AM21" s="54"/>
      <c r="AN21" s="84"/>
    </row>
    <row r="22" spans="2:40" ht="18.75" customHeight="1">
      <c r="B22" s="1089" t="s">
        <v>430</v>
      </c>
      <c r="C22" s="1090"/>
      <c r="D22" s="1091"/>
      <c r="E22" s="1114" t="s">
        <v>96</v>
      </c>
      <c r="F22" s="1115"/>
      <c r="G22" s="1115" t="s">
        <v>146</v>
      </c>
      <c r="H22" s="1133"/>
      <c r="I22" s="1290" t="s">
        <v>87</v>
      </c>
      <c r="J22" s="1144"/>
      <c r="K22" s="1142" t="s">
        <v>439</v>
      </c>
      <c r="L22" s="1143"/>
      <c r="M22" s="1143"/>
      <c r="N22" s="1143"/>
      <c r="O22" s="1144"/>
      <c r="P22" s="38" t="s">
        <v>88</v>
      </c>
      <c r="Q22" s="1114" t="s">
        <v>96</v>
      </c>
      <c r="R22" s="1115"/>
      <c r="S22" s="1115"/>
      <c r="T22" s="1115" t="s">
        <v>146</v>
      </c>
      <c r="U22" s="1115"/>
      <c r="V22" s="1133"/>
      <c r="W22" s="1290" t="s">
        <v>87</v>
      </c>
      <c r="X22" s="1144"/>
      <c r="Y22" s="1142" t="s">
        <v>89</v>
      </c>
      <c r="Z22" s="1143"/>
      <c r="AA22" s="1143"/>
      <c r="AB22" s="1143"/>
      <c r="AC22" s="1144"/>
      <c r="AD22" s="39" t="s">
        <v>88</v>
      </c>
      <c r="AE22" s="1114" t="s">
        <v>96</v>
      </c>
      <c r="AF22" s="1115"/>
      <c r="AG22" s="1115"/>
      <c r="AH22" s="1115" t="s">
        <v>146</v>
      </c>
      <c r="AI22" s="1115"/>
      <c r="AJ22" s="1133"/>
      <c r="AK22" s="1290" t="s">
        <v>87</v>
      </c>
      <c r="AL22" s="1144"/>
      <c r="AM22" s="83" t="s">
        <v>197</v>
      </c>
      <c r="AN22" s="38" t="s">
        <v>88</v>
      </c>
    </row>
    <row r="23" spans="2:40" ht="21" customHeight="1">
      <c r="B23" s="1092"/>
      <c r="C23" s="1093"/>
      <c r="D23" s="1094"/>
      <c r="E23" s="1249" t="s">
        <v>145</v>
      </c>
      <c r="F23" s="1250"/>
      <c r="G23" s="1105">
        <f>料金確認表!H28+料金確認表!G29+料金確認表!H29</f>
        <v>0</v>
      </c>
      <c r="H23" s="1107"/>
      <c r="I23" s="1158"/>
      <c r="J23" s="1159"/>
      <c r="K23" s="1182"/>
      <c r="L23" s="1183"/>
      <c r="M23" s="1183"/>
      <c r="N23" s="1183"/>
      <c r="O23" s="1184"/>
      <c r="P23" s="5"/>
      <c r="Q23" s="1124" t="s">
        <v>145</v>
      </c>
      <c r="R23" s="1125"/>
      <c r="S23" s="1194"/>
      <c r="T23" s="1105">
        <f>料金確認表!H30+料金確認表!G31+料金確認表!H31</f>
        <v>0</v>
      </c>
      <c r="U23" s="1106"/>
      <c r="V23" s="1107"/>
      <c r="W23" s="1350"/>
      <c r="X23" s="1351"/>
      <c r="Y23" s="1139"/>
      <c r="Z23" s="1140"/>
      <c r="AA23" s="1140"/>
      <c r="AB23" s="1140"/>
      <c r="AC23" s="1141"/>
      <c r="AD23" s="2"/>
      <c r="AE23" s="1124" t="s">
        <v>145</v>
      </c>
      <c r="AF23" s="1125"/>
      <c r="AG23" s="1125"/>
      <c r="AH23" s="1105">
        <f>料金確認表!H33+料金確認表!G34+料金確認表!H34</f>
        <v>0</v>
      </c>
      <c r="AI23" s="1106"/>
      <c r="AJ23" s="1107"/>
      <c r="AK23" s="1350"/>
      <c r="AL23" s="1351"/>
      <c r="AM23" s="88"/>
      <c r="AN23" s="3"/>
    </row>
    <row r="24" spans="2:40" ht="21" customHeight="1" thickBot="1">
      <c r="B24" s="1092"/>
      <c r="C24" s="1093"/>
      <c r="D24" s="1094"/>
      <c r="E24" s="1251"/>
      <c r="F24" s="1252"/>
      <c r="G24" s="1130"/>
      <c r="H24" s="1132"/>
      <c r="I24" s="1158"/>
      <c r="J24" s="1159"/>
      <c r="K24" s="1179"/>
      <c r="L24" s="1180"/>
      <c r="M24" s="1180"/>
      <c r="N24" s="1180"/>
      <c r="O24" s="1181"/>
      <c r="P24" s="5"/>
      <c r="Q24" s="1128"/>
      <c r="R24" s="1129"/>
      <c r="S24" s="1195"/>
      <c r="T24" s="1108"/>
      <c r="U24" s="1109"/>
      <c r="V24" s="1110"/>
      <c r="W24" s="1137"/>
      <c r="X24" s="1138"/>
      <c r="Y24" s="1134"/>
      <c r="Z24" s="1135"/>
      <c r="AA24" s="1135"/>
      <c r="AB24" s="1135"/>
      <c r="AC24" s="1136"/>
      <c r="AD24" s="4"/>
      <c r="AE24" s="1126"/>
      <c r="AF24" s="1127"/>
      <c r="AG24" s="1127"/>
      <c r="AH24" s="1130"/>
      <c r="AI24" s="1131"/>
      <c r="AJ24" s="1132"/>
      <c r="AK24" s="1137"/>
      <c r="AL24" s="1138"/>
      <c r="AM24" s="88"/>
      <c r="AN24" s="5"/>
    </row>
    <row r="25" spans="2:40" ht="21" customHeight="1" thickTop="1">
      <c r="B25" s="1102">
        <f>料金確認表!B12</f>
        <v>0</v>
      </c>
      <c r="C25" s="1103"/>
      <c r="D25" s="1104"/>
      <c r="E25" s="1251"/>
      <c r="F25" s="1252"/>
      <c r="G25" s="1130"/>
      <c r="H25" s="1132"/>
      <c r="I25" s="1158"/>
      <c r="J25" s="1159"/>
      <c r="K25" s="1179"/>
      <c r="L25" s="1180"/>
      <c r="M25" s="1180"/>
      <c r="N25" s="1180"/>
      <c r="O25" s="1181"/>
      <c r="P25" s="5"/>
      <c r="Q25" s="1111" t="s">
        <v>308</v>
      </c>
      <c r="R25" s="1112"/>
      <c r="S25" s="1112"/>
      <c r="T25" s="1112"/>
      <c r="U25" s="1112"/>
      <c r="V25" s="1113"/>
      <c r="W25" s="1137"/>
      <c r="X25" s="1138"/>
      <c r="Y25" s="1134"/>
      <c r="Z25" s="1135"/>
      <c r="AA25" s="1135"/>
      <c r="AB25" s="1135"/>
      <c r="AC25" s="1136"/>
      <c r="AD25" s="10"/>
      <c r="AE25" s="1126"/>
      <c r="AF25" s="1127"/>
      <c r="AG25" s="1127"/>
      <c r="AH25" s="1130"/>
      <c r="AI25" s="1131"/>
      <c r="AJ25" s="1132"/>
      <c r="AK25" s="1137"/>
      <c r="AL25" s="1138"/>
      <c r="AM25" s="88"/>
      <c r="AN25" s="5"/>
    </row>
    <row r="26" spans="2:40" ht="21" customHeight="1">
      <c r="B26" s="1102"/>
      <c r="C26" s="1103"/>
      <c r="D26" s="1104"/>
      <c r="E26" s="1251"/>
      <c r="F26" s="1252"/>
      <c r="G26" s="1130"/>
      <c r="H26" s="1132"/>
      <c r="I26" s="1158"/>
      <c r="J26" s="1159"/>
      <c r="K26" s="1179"/>
      <c r="L26" s="1180"/>
      <c r="M26" s="1180"/>
      <c r="N26" s="1180"/>
      <c r="O26" s="1181"/>
      <c r="P26" s="5"/>
      <c r="Q26" s="1243" t="s">
        <v>96</v>
      </c>
      <c r="R26" s="1244"/>
      <c r="S26" s="1245"/>
      <c r="T26" s="1326">
        <f>料金確認表!C32</f>
        <v>0</v>
      </c>
      <c r="U26" s="1327"/>
      <c r="V26" s="1328"/>
      <c r="W26" s="1137"/>
      <c r="X26" s="1138"/>
      <c r="Y26" s="1134"/>
      <c r="Z26" s="1135"/>
      <c r="AA26" s="1135"/>
      <c r="AB26" s="1135"/>
      <c r="AC26" s="1136"/>
      <c r="AD26" s="10"/>
      <c r="AE26" s="1126"/>
      <c r="AF26" s="1127"/>
      <c r="AG26" s="1127"/>
      <c r="AH26" s="1130"/>
      <c r="AI26" s="1131"/>
      <c r="AJ26" s="1132"/>
      <c r="AK26" s="1137"/>
      <c r="AL26" s="1138"/>
      <c r="AM26" s="88"/>
      <c r="AN26" s="5"/>
    </row>
    <row r="27" spans="2:40" ht="21" customHeight="1" thickBot="1">
      <c r="B27" s="1095" t="s">
        <v>91</v>
      </c>
      <c r="C27" s="1096"/>
      <c r="D27" s="1097"/>
      <c r="E27" s="1253"/>
      <c r="F27" s="1254"/>
      <c r="G27" s="1108"/>
      <c r="H27" s="1110"/>
      <c r="I27" s="1158"/>
      <c r="J27" s="1159"/>
      <c r="K27" s="1179"/>
      <c r="L27" s="1180"/>
      <c r="M27" s="1180"/>
      <c r="N27" s="1180"/>
      <c r="O27" s="1181"/>
      <c r="P27" s="5"/>
      <c r="Q27" s="1258" t="s">
        <v>94</v>
      </c>
      <c r="R27" s="1259"/>
      <c r="S27" s="1260"/>
      <c r="T27" s="1329"/>
      <c r="U27" s="1330"/>
      <c r="V27" s="1331"/>
      <c r="W27" s="1137"/>
      <c r="X27" s="1138"/>
      <c r="Y27" s="1134"/>
      <c r="Z27" s="1135"/>
      <c r="AA27" s="1135"/>
      <c r="AB27" s="1135"/>
      <c r="AC27" s="1136"/>
      <c r="AD27" s="10"/>
      <c r="AE27" s="1128"/>
      <c r="AF27" s="1129"/>
      <c r="AG27" s="1129"/>
      <c r="AH27" s="1108"/>
      <c r="AI27" s="1109"/>
      <c r="AJ27" s="1110"/>
      <c r="AK27" s="1137"/>
      <c r="AL27" s="1138"/>
      <c r="AM27" s="88"/>
      <c r="AN27" s="5"/>
    </row>
    <row r="28" spans="2:40" ht="21" customHeight="1" thickTop="1">
      <c r="B28" s="673"/>
      <c r="C28" s="674"/>
      <c r="D28" s="675"/>
      <c r="E28" s="55"/>
      <c r="F28" s="56"/>
      <c r="G28" s="56"/>
      <c r="H28" s="57"/>
      <c r="I28" s="1158"/>
      <c r="J28" s="1159"/>
      <c r="K28" s="1179"/>
      <c r="L28" s="1180"/>
      <c r="M28" s="1180"/>
      <c r="N28" s="1180"/>
      <c r="O28" s="1181"/>
      <c r="P28" s="5"/>
      <c r="Q28" s="1231" t="s">
        <v>182</v>
      </c>
      <c r="R28" s="1232"/>
      <c r="S28" s="1233"/>
      <c r="T28" s="1237">
        <f>料金確認表!G32+料金確認表!H32</f>
        <v>0</v>
      </c>
      <c r="U28" s="1238"/>
      <c r="V28" s="1239"/>
      <c r="W28" s="1137"/>
      <c r="X28" s="1138"/>
      <c r="Y28" s="1134"/>
      <c r="Z28" s="1135"/>
      <c r="AA28" s="1135"/>
      <c r="AB28" s="1135"/>
      <c r="AC28" s="1136"/>
      <c r="AD28" s="10"/>
      <c r="AE28" s="1309" t="s">
        <v>189</v>
      </c>
      <c r="AF28" s="1310"/>
      <c r="AG28" s="1310"/>
      <c r="AH28" s="1263">
        <f>料金確認表!G35+料金確認表!H35</f>
        <v>0</v>
      </c>
      <c r="AI28" s="1264"/>
      <c r="AJ28" s="1265"/>
      <c r="AK28" s="1137"/>
      <c r="AL28" s="1138"/>
      <c r="AM28" s="88"/>
      <c r="AN28" s="5"/>
    </row>
    <row r="29" spans="2:40" ht="21" customHeight="1" thickBot="1">
      <c r="B29" s="1098">
        <f>料金確認表!C12</f>
        <v>0</v>
      </c>
      <c r="C29" s="1099"/>
      <c r="D29" s="1100"/>
      <c r="E29" s="58"/>
      <c r="F29" s="59"/>
      <c r="G29" s="59"/>
      <c r="H29" s="60"/>
      <c r="I29" s="1158"/>
      <c r="J29" s="1159"/>
      <c r="K29" s="1179"/>
      <c r="L29" s="1180"/>
      <c r="M29" s="1180"/>
      <c r="N29" s="1180"/>
      <c r="O29" s="1181"/>
      <c r="P29" s="5"/>
      <c r="Q29" s="1234"/>
      <c r="R29" s="1235"/>
      <c r="S29" s="1236"/>
      <c r="T29" s="1240"/>
      <c r="U29" s="1241"/>
      <c r="V29" s="1242"/>
      <c r="W29" s="1137"/>
      <c r="X29" s="1138"/>
      <c r="Y29" s="1134"/>
      <c r="Z29" s="1135"/>
      <c r="AA29" s="1135"/>
      <c r="AB29" s="1135"/>
      <c r="AC29" s="1136"/>
      <c r="AD29" s="200"/>
      <c r="AE29" s="1311"/>
      <c r="AF29" s="1312"/>
      <c r="AG29" s="1312"/>
      <c r="AH29" s="1240"/>
      <c r="AI29" s="1241"/>
      <c r="AJ29" s="1242"/>
      <c r="AK29" s="1137"/>
      <c r="AL29" s="1138"/>
      <c r="AM29" s="88"/>
      <c r="AN29" s="5"/>
    </row>
    <row r="30" spans="2:40" ht="18.75" customHeight="1" thickTop="1">
      <c r="B30" s="1098"/>
      <c r="C30" s="1099"/>
      <c r="D30" s="1100"/>
      <c r="E30" s="61"/>
      <c r="F30" s="1219" t="s">
        <v>179</v>
      </c>
      <c r="G30" s="1219"/>
      <c r="H30" s="1220"/>
      <c r="I30" s="1158"/>
      <c r="J30" s="1159"/>
      <c r="K30" s="1179"/>
      <c r="L30" s="1180"/>
      <c r="M30" s="1180"/>
      <c r="N30" s="1180"/>
      <c r="O30" s="1181"/>
      <c r="P30" s="5"/>
      <c r="Q30" s="204"/>
      <c r="R30" s="1173" t="s">
        <v>176</v>
      </c>
      <c r="S30" s="1173"/>
      <c r="T30" s="208"/>
      <c r="U30" s="1167" t="s">
        <v>350</v>
      </c>
      <c r="V30" s="1168"/>
      <c r="W30" s="1137"/>
      <c r="X30" s="1138"/>
      <c r="Y30" s="1134"/>
      <c r="Z30" s="1135"/>
      <c r="AA30" s="1135"/>
      <c r="AB30" s="1135"/>
      <c r="AC30" s="1136"/>
      <c r="AD30" s="199"/>
      <c r="AE30" s="1313" t="s">
        <v>190</v>
      </c>
      <c r="AF30" s="1314"/>
      <c r="AG30" s="1314"/>
      <c r="AH30" s="1314"/>
      <c r="AI30" s="1314"/>
      <c r="AJ30" s="1315"/>
      <c r="AK30" s="1332" t="s">
        <v>404</v>
      </c>
      <c r="AL30" s="1333"/>
      <c r="AM30" s="1333"/>
      <c r="AN30" s="1334"/>
    </row>
    <row r="31" spans="2:40" ht="18.75" customHeight="1" thickBot="1">
      <c r="B31" s="1095" t="s">
        <v>95</v>
      </c>
      <c r="C31" s="1096"/>
      <c r="D31" s="1097"/>
      <c r="E31" s="58"/>
      <c r="F31" s="1221"/>
      <c r="G31" s="1221"/>
      <c r="H31" s="1222"/>
      <c r="I31" s="1174"/>
      <c r="J31" s="1175"/>
      <c r="K31" s="1179"/>
      <c r="L31" s="1180"/>
      <c r="M31" s="1180"/>
      <c r="N31" s="1180"/>
      <c r="O31" s="1181"/>
      <c r="P31" s="144"/>
      <c r="Q31" s="202"/>
      <c r="R31" s="1166" t="s">
        <v>180</v>
      </c>
      <c r="S31" s="1166"/>
      <c r="T31" s="209"/>
      <c r="U31" s="1169"/>
      <c r="V31" s="1170"/>
      <c r="W31" s="1085"/>
      <c r="X31" s="1086"/>
      <c r="Y31" s="313" t="s">
        <v>92</v>
      </c>
      <c r="Z31" s="81"/>
      <c r="AA31" s="81"/>
      <c r="AB31" s="81"/>
      <c r="AC31" s="82"/>
      <c r="AD31" s="6"/>
      <c r="AE31" s="1316"/>
      <c r="AF31" s="1317"/>
      <c r="AG31" s="1317"/>
      <c r="AH31" s="1317"/>
      <c r="AI31" s="1317"/>
      <c r="AJ31" s="1318"/>
      <c r="AK31" s="1085"/>
      <c r="AL31" s="1086"/>
      <c r="AM31" s="569" t="s">
        <v>405</v>
      </c>
      <c r="AN31" s="308"/>
    </row>
    <row r="32" spans="2:40" ht="18.75" customHeight="1" thickTop="1">
      <c r="B32" s="1095" t="s">
        <v>429</v>
      </c>
      <c r="C32" s="1101" t="str">
        <f>料金確認表!D12</f>
        <v/>
      </c>
      <c r="D32" s="1097" t="s">
        <v>97</v>
      </c>
      <c r="E32" s="1116" t="s">
        <v>310</v>
      </c>
      <c r="F32" s="1117"/>
      <c r="G32" s="1117"/>
      <c r="H32" s="1118"/>
      <c r="I32" s="1087" t="s">
        <v>93</v>
      </c>
      <c r="J32" s="309"/>
      <c r="K32" s="1185"/>
      <c r="L32" s="1186"/>
      <c r="M32" s="1186"/>
      <c r="N32" s="1186"/>
      <c r="O32" s="1187"/>
      <c r="P32" s="11"/>
      <c r="Q32" s="205"/>
      <c r="R32" s="207" t="s">
        <v>100</v>
      </c>
      <c r="S32" s="207"/>
      <c r="T32" s="210"/>
      <c r="U32" s="1169"/>
      <c r="V32" s="1170"/>
      <c r="W32" s="1087" t="s">
        <v>93</v>
      </c>
      <c r="X32" s="694"/>
      <c r="Y32" s="1293"/>
      <c r="Z32" s="1294"/>
      <c r="AA32" s="1294"/>
      <c r="AB32" s="1294"/>
      <c r="AC32" s="1295"/>
      <c r="AD32" s="11"/>
      <c r="AE32" s="205"/>
      <c r="AF32" s="207" t="s">
        <v>100</v>
      </c>
      <c r="AG32" s="207"/>
      <c r="AH32" s="206"/>
      <c r="AI32" s="1357" t="s">
        <v>328</v>
      </c>
      <c r="AJ32" s="1168"/>
      <c r="AK32" s="1087" t="s">
        <v>93</v>
      </c>
      <c r="AL32" s="694"/>
      <c r="AM32" s="195"/>
      <c r="AN32" s="5"/>
    </row>
    <row r="33" spans="2:40" ht="18.75" customHeight="1">
      <c r="B33" s="1095"/>
      <c r="C33" s="1101"/>
      <c r="D33" s="1097"/>
      <c r="E33" s="1116"/>
      <c r="F33" s="1117"/>
      <c r="G33" s="1117"/>
      <c r="H33" s="1118"/>
      <c r="I33" s="1088"/>
      <c r="J33" s="310"/>
      <c r="K33" s="1176"/>
      <c r="L33" s="1177"/>
      <c r="M33" s="1177"/>
      <c r="N33" s="1177"/>
      <c r="O33" s="1178"/>
      <c r="P33" s="12"/>
      <c r="Q33" s="203"/>
      <c r="R33" s="1151" t="s">
        <v>181</v>
      </c>
      <c r="S33" s="1151"/>
      <c r="T33" s="211"/>
      <c r="U33" s="1171"/>
      <c r="V33" s="1172"/>
      <c r="W33" s="1088"/>
      <c r="X33" s="699"/>
      <c r="Y33" s="1354"/>
      <c r="Z33" s="1355"/>
      <c r="AA33" s="1355"/>
      <c r="AB33" s="1355"/>
      <c r="AC33" s="1356"/>
      <c r="AD33" s="12"/>
      <c r="AE33" s="203"/>
      <c r="AF33" s="1151" t="s">
        <v>181</v>
      </c>
      <c r="AG33" s="1151"/>
      <c r="AH33" s="193"/>
      <c r="AI33" s="1358"/>
      <c r="AJ33" s="1172"/>
      <c r="AK33" s="1088"/>
      <c r="AL33" s="699"/>
      <c r="AM33" s="196"/>
      <c r="AN33" s="12"/>
    </row>
    <row r="34" spans="2:40" ht="18.75" customHeight="1">
      <c r="B34" s="676"/>
      <c r="C34" s="677"/>
      <c r="D34" s="675"/>
      <c r="E34" s="1116"/>
      <c r="F34" s="1117"/>
      <c r="G34" s="1117"/>
      <c r="H34" s="1118"/>
      <c r="I34" s="1122" t="s">
        <v>98</v>
      </c>
      <c r="J34" s="311"/>
      <c r="K34" s="1160"/>
      <c r="L34" s="1161"/>
      <c r="M34" s="1161"/>
      <c r="N34" s="1161"/>
      <c r="O34" s="1162"/>
      <c r="P34" s="5"/>
      <c r="Q34" s="1145" t="s">
        <v>309</v>
      </c>
      <c r="R34" s="1146"/>
      <c r="S34" s="1146"/>
      <c r="T34" s="1146"/>
      <c r="U34" s="1146"/>
      <c r="V34" s="1147"/>
      <c r="W34" s="1122" t="s">
        <v>98</v>
      </c>
      <c r="X34" s="694"/>
      <c r="Y34" s="1201"/>
      <c r="Z34" s="1202"/>
      <c r="AA34" s="1202"/>
      <c r="AB34" s="1202"/>
      <c r="AC34" s="1203"/>
      <c r="AD34" s="10"/>
      <c r="AE34" s="1188" t="s">
        <v>329</v>
      </c>
      <c r="AF34" s="1189"/>
      <c r="AG34" s="1189"/>
      <c r="AH34" s="1189"/>
      <c r="AI34" s="1189"/>
      <c r="AJ34" s="1190"/>
      <c r="AK34" s="1122" t="s">
        <v>98</v>
      </c>
      <c r="AL34" s="694"/>
      <c r="AM34" s="88"/>
      <c r="AN34" s="5"/>
    </row>
    <row r="35" spans="2:40" ht="18.75" customHeight="1" thickBot="1">
      <c r="B35" s="678"/>
      <c r="C35" s="679"/>
      <c r="D35" s="680"/>
      <c r="E35" s="1119"/>
      <c r="F35" s="1120"/>
      <c r="G35" s="1120"/>
      <c r="H35" s="1121"/>
      <c r="I35" s="1123"/>
      <c r="J35" s="312"/>
      <c r="K35" s="1163"/>
      <c r="L35" s="1164"/>
      <c r="M35" s="1164"/>
      <c r="N35" s="1164"/>
      <c r="O35" s="1165"/>
      <c r="P35" s="8"/>
      <c r="Q35" s="1148"/>
      <c r="R35" s="1149"/>
      <c r="S35" s="1149"/>
      <c r="T35" s="1149"/>
      <c r="U35" s="1149"/>
      <c r="V35" s="1150"/>
      <c r="W35" s="1123"/>
      <c r="X35" s="694"/>
      <c r="Y35" s="1201"/>
      <c r="Z35" s="1202"/>
      <c r="AA35" s="1202"/>
      <c r="AB35" s="1202"/>
      <c r="AC35" s="1203"/>
      <c r="AD35" s="7"/>
      <c r="AE35" s="1191"/>
      <c r="AF35" s="1192"/>
      <c r="AG35" s="1192"/>
      <c r="AH35" s="1192"/>
      <c r="AI35" s="1192"/>
      <c r="AJ35" s="1193"/>
      <c r="AK35" s="1123"/>
      <c r="AL35" s="694"/>
      <c r="AM35" s="90"/>
      <c r="AN35" s="8"/>
    </row>
    <row r="36" spans="2:40" ht="21" hidden="1" customHeight="1" thickBot="1">
      <c r="B36" s="684"/>
      <c r="C36" s="685"/>
      <c r="D36" s="686"/>
      <c r="E36" s="22"/>
      <c r="F36" s="22"/>
      <c r="G36" s="22"/>
      <c r="Q36" s="22"/>
      <c r="R36" s="22"/>
      <c r="S36" s="22"/>
      <c r="T36" s="22"/>
      <c r="AB36" s="62"/>
      <c r="AE36" s="63"/>
      <c r="AF36" s="63"/>
      <c r="AG36" s="63"/>
      <c r="AH36" s="63"/>
      <c r="AI36" s="43"/>
      <c r="AJ36" s="64"/>
      <c r="AK36" s="67"/>
      <c r="AL36" s="67"/>
      <c r="AM36" s="63"/>
      <c r="AN36" s="45"/>
    </row>
    <row r="37" spans="2:40" ht="18.75" customHeight="1">
      <c r="B37" s="1089" t="s">
        <v>431</v>
      </c>
      <c r="C37" s="1090"/>
      <c r="D37" s="1091"/>
      <c r="E37" s="1114" t="s">
        <v>96</v>
      </c>
      <c r="F37" s="1115"/>
      <c r="G37" s="1115" t="s">
        <v>146</v>
      </c>
      <c r="H37" s="1133"/>
      <c r="I37" s="1226" t="s">
        <v>87</v>
      </c>
      <c r="J37" s="1227"/>
      <c r="K37" s="1142" t="s">
        <v>439</v>
      </c>
      <c r="L37" s="1143"/>
      <c r="M37" s="1143"/>
      <c r="N37" s="1143"/>
      <c r="O37" s="1144"/>
      <c r="P37" s="65" t="s">
        <v>88</v>
      </c>
      <c r="Q37" s="1114" t="s">
        <v>96</v>
      </c>
      <c r="R37" s="1115"/>
      <c r="S37" s="1115"/>
      <c r="T37" s="1115" t="s">
        <v>146</v>
      </c>
      <c r="U37" s="1115"/>
      <c r="V37" s="1133"/>
      <c r="W37" s="1290" t="s">
        <v>87</v>
      </c>
      <c r="X37" s="1144"/>
      <c r="Y37" s="1228" t="s">
        <v>89</v>
      </c>
      <c r="Z37" s="1226"/>
      <c r="AA37" s="1226"/>
      <c r="AB37" s="1226"/>
      <c r="AC37" s="1227"/>
      <c r="AD37" s="65" t="s">
        <v>88</v>
      </c>
      <c r="AE37" s="1114" t="s">
        <v>188</v>
      </c>
      <c r="AF37" s="1115"/>
      <c r="AG37" s="1115"/>
      <c r="AH37" s="1115"/>
      <c r="AI37" s="1115"/>
      <c r="AJ37" s="1115"/>
      <c r="AK37" s="1115"/>
      <c r="AL37" s="1115"/>
      <c r="AM37" s="1115"/>
      <c r="AN37" s="1133"/>
    </row>
    <row r="38" spans="2:40" ht="21" customHeight="1">
      <c r="B38" s="1092"/>
      <c r="C38" s="1093"/>
      <c r="D38" s="1094"/>
      <c r="E38" s="1249" t="s">
        <v>145</v>
      </c>
      <c r="F38" s="1250"/>
      <c r="G38" s="1105">
        <f>料金確認表!H36+料金確認表!G37+料金確認表!H37</f>
        <v>0</v>
      </c>
      <c r="H38" s="1107"/>
      <c r="I38" s="1158"/>
      <c r="J38" s="1159"/>
      <c r="K38" s="1182"/>
      <c r="L38" s="1183"/>
      <c r="M38" s="1183"/>
      <c r="N38" s="1183"/>
      <c r="O38" s="1184"/>
      <c r="P38" s="5"/>
      <c r="Q38" s="1124" t="s">
        <v>145</v>
      </c>
      <c r="R38" s="1125"/>
      <c r="S38" s="1194"/>
      <c r="T38" s="1105">
        <f>料金確認表!H38+料金確認表!G39+料金確認表!H39</f>
        <v>0</v>
      </c>
      <c r="U38" s="1106"/>
      <c r="V38" s="1107"/>
      <c r="W38" s="1350"/>
      <c r="X38" s="1351"/>
      <c r="Y38" s="1139" t="s">
        <v>90</v>
      </c>
      <c r="Z38" s="1140"/>
      <c r="AA38" s="1140"/>
      <c r="AB38" s="1140"/>
      <c r="AC38" s="1141"/>
      <c r="AD38" s="2"/>
      <c r="AE38" s="1255" t="s">
        <v>187</v>
      </c>
      <c r="AF38" s="1256"/>
      <c r="AG38" s="1256"/>
      <c r="AH38" s="1256"/>
      <c r="AI38" s="1256"/>
      <c r="AJ38" s="1257"/>
      <c r="AK38" s="85"/>
      <c r="AL38" s="691"/>
      <c r="AM38" s="1207" t="s">
        <v>186</v>
      </c>
      <c r="AN38" s="42"/>
    </row>
    <row r="39" spans="2:40" ht="21" customHeight="1" thickBot="1">
      <c r="B39" s="1092"/>
      <c r="C39" s="1093"/>
      <c r="D39" s="1094"/>
      <c r="E39" s="1251"/>
      <c r="F39" s="1252"/>
      <c r="G39" s="1130"/>
      <c r="H39" s="1132"/>
      <c r="I39" s="1158"/>
      <c r="J39" s="1159"/>
      <c r="K39" s="1179"/>
      <c r="L39" s="1180"/>
      <c r="M39" s="1180"/>
      <c r="N39" s="1180"/>
      <c r="O39" s="1181"/>
      <c r="P39" s="5"/>
      <c r="Q39" s="1128"/>
      <c r="R39" s="1129"/>
      <c r="S39" s="1195"/>
      <c r="T39" s="1108"/>
      <c r="U39" s="1109"/>
      <c r="V39" s="1110"/>
      <c r="W39" s="1137"/>
      <c r="X39" s="1138"/>
      <c r="Y39" s="1134"/>
      <c r="Z39" s="1135"/>
      <c r="AA39" s="1135"/>
      <c r="AB39" s="1135"/>
      <c r="AC39" s="1136"/>
      <c r="AD39" s="4"/>
      <c r="AE39" s="1255"/>
      <c r="AF39" s="1256"/>
      <c r="AG39" s="1256"/>
      <c r="AH39" s="1256"/>
      <c r="AI39" s="1256"/>
      <c r="AJ39" s="1257"/>
      <c r="AK39" s="86"/>
      <c r="AL39" s="80"/>
      <c r="AM39" s="1208"/>
      <c r="AN39" s="42"/>
    </row>
    <row r="40" spans="2:40" ht="21" customHeight="1" thickTop="1">
      <c r="B40" s="1102">
        <f>料金確認表!B13</f>
        <v>0</v>
      </c>
      <c r="C40" s="1103"/>
      <c r="D40" s="1104"/>
      <c r="E40" s="1251"/>
      <c r="F40" s="1252"/>
      <c r="G40" s="1130"/>
      <c r="H40" s="1132"/>
      <c r="I40" s="1158"/>
      <c r="J40" s="1159"/>
      <c r="K40" s="1179"/>
      <c r="L40" s="1180"/>
      <c r="M40" s="1180"/>
      <c r="N40" s="1180"/>
      <c r="O40" s="1181"/>
      <c r="P40" s="5"/>
      <c r="Q40" s="1111" t="s">
        <v>308</v>
      </c>
      <c r="R40" s="1112"/>
      <c r="S40" s="1112"/>
      <c r="T40" s="1112"/>
      <c r="U40" s="1112"/>
      <c r="V40" s="1113"/>
      <c r="W40" s="1137"/>
      <c r="X40" s="1138"/>
      <c r="Y40" s="1134"/>
      <c r="Z40" s="1135"/>
      <c r="AA40" s="1135"/>
      <c r="AB40" s="1135"/>
      <c r="AC40" s="1136"/>
      <c r="AD40" s="4"/>
      <c r="AE40" s="1255"/>
      <c r="AF40" s="1256"/>
      <c r="AG40" s="1256"/>
      <c r="AH40" s="1256"/>
      <c r="AI40" s="1256"/>
      <c r="AJ40" s="1257"/>
      <c r="AK40" s="86"/>
      <c r="AL40" s="80"/>
      <c r="AM40" s="1208" t="s">
        <v>185</v>
      </c>
      <c r="AN40" s="42"/>
    </row>
    <row r="41" spans="2:40" ht="21" customHeight="1">
      <c r="B41" s="1102"/>
      <c r="C41" s="1103"/>
      <c r="D41" s="1104"/>
      <c r="E41" s="1251"/>
      <c r="F41" s="1252"/>
      <c r="G41" s="1130"/>
      <c r="H41" s="1132"/>
      <c r="I41" s="1158"/>
      <c r="J41" s="1159"/>
      <c r="K41" s="1179"/>
      <c r="L41" s="1180"/>
      <c r="M41" s="1180"/>
      <c r="N41" s="1180"/>
      <c r="O41" s="1181"/>
      <c r="P41" s="5"/>
      <c r="Q41" s="1243" t="s">
        <v>96</v>
      </c>
      <c r="R41" s="1244"/>
      <c r="S41" s="1245"/>
      <c r="T41" s="1246">
        <f>料金確認表!C40</f>
        <v>0</v>
      </c>
      <c r="U41" s="1247"/>
      <c r="V41" s="1248"/>
      <c r="W41" s="1137"/>
      <c r="X41" s="1138"/>
      <c r="Y41" s="1134"/>
      <c r="Z41" s="1135"/>
      <c r="AA41" s="1135"/>
      <c r="AB41" s="1135"/>
      <c r="AC41" s="1136"/>
      <c r="AD41" s="10"/>
      <c r="AE41" s="1319"/>
      <c r="AF41" s="1320"/>
      <c r="AG41" s="1320"/>
      <c r="AH41" s="1320"/>
      <c r="AI41" s="1320"/>
      <c r="AJ41" s="1321"/>
      <c r="AK41" s="87"/>
      <c r="AL41" s="688"/>
      <c r="AM41" s="1209"/>
      <c r="AN41" s="66"/>
    </row>
    <row r="42" spans="2:40" ht="21" customHeight="1" thickBot="1">
      <c r="B42" s="1095" t="s">
        <v>91</v>
      </c>
      <c r="C42" s="1096"/>
      <c r="D42" s="1097"/>
      <c r="E42" s="1253"/>
      <c r="F42" s="1254"/>
      <c r="G42" s="1108"/>
      <c r="H42" s="1110"/>
      <c r="I42" s="1158"/>
      <c r="J42" s="1159"/>
      <c r="K42" s="1179"/>
      <c r="L42" s="1180"/>
      <c r="M42" s="1180"/>
      <c r="N42" s="1180"/>
      <c r="O42" s="1181"/>
      <c r="P42" s="5"/>
      <c r="Q42" s="1229" t="s">
        <v>94</v>
      </c>
      <c r="R42" s="1230"/>
      <c r="S42" s="1230"/>
      <c r="T42" s="1204"/>
      <c r="U42" s="1205"/>
      <c r="V42" s="1206"/>
      <c r="W42" s="1137"/>
      <c r="X42" s="1138"/>
      <c r="Y42" s="1134"/>
      <c r="Z42" s="1135"/>
      <c r="AA42" s="1135"/>
      <c r="AB42" s="1135"/>
      <c r="AC42" s="1136"/>
      <c r="AD42" s="10"/>
      <c r="AE42" s="1255" t="s">
        <v>184</v>
      </c>
      <c r="AF42" s="1256"/>
      <c r="AG42" s="1256"/>
      <c r="AH42" s="1256"/>
      <c r="AI42" s="1256"/>
      <c r="AJ42" s="1257"/>
      <c r="AK42" s="80"/>
      <c r="AL42" s="80"/>
      <c r="AM42" s="1207" t="s">
        <v>186</v>
      </c>
      <c r="AN42" s="42"/>
    </row>
    <row r="43" spans="2:40" ht="21" customHeight="1" thickTop="1">
      <c r="B43" s="673"/>
      <c r="C43" s="674"/>
      <c r="D43" s="675"/>
      <c r="E43" s="55"/>
      <c r="F43" s="56"/>
      <c r="G43" s="56"/>
      <c r="H43" s="57"/>
      <c r="I43" s="1158"/>
      <c r="J43" s="1159"/>
      <c r="K43" s="1179"/>
      <c r="L43" s="1180"/>
      <c r="M43" s="1180"/>
      <c r="N43" s="1180"/>
      <c r="O43" s="1181"/>
      <c r="P43" s="5"/>
      <c r="Q43" s="1231" t="s">
        <v>182</v>
      </c>
      <c r="R43" s="1232"/>
      <c r="S43" s="1233"/>
      <c r="T43" s="1237">
        <f>料金確認表!G40+料金確認表!H40</f>
        <v>0</v>
      </c>
      <c r="U43" s="1238"/>
      <c r="V43" s="1239"/>
      <c r="W43" s="1137"/>
      <c r="X43" s="1138"/>
      <c r="Y43" s="1134"/>
      <c r="Z43" s="1135"/>
      <c r="AA43" s="1135"/>
      <c r="AB43" s="1135"/>
      <c r="AC43" s="1136"/>
      <c r="AD43" s="10"/>
      <c r="AE43" s="1255"/>
      <c r="AF43" s="1256"/>
      <c r="AG43" s="1256"/>
      <c r="AH43" s="1256"/>
      <c r="AI43" s="1256"/>
      <c r="AJ43" s="1257"/>
      <c r="AK43" s="86"/>
      <c r="AL43" s="80"/>
      <c r="AM43" s="1208"/>
      <c r="AN43" s="42"/>
    </row>
    <row r="44" spans="2:40" ht="18.75" customHeight="1" thickBot="1">
      <c r="B44" s="1098">
        <f>料金確認表!C13</f>
        <v>0</v>
      </c>
      <c r="C44" s="1099"/>
      <c r="D44" s="1100"/>
      <c r="E44" s="58"/>
      <c r="F44" s="59"/>
      <c r="G44" s="59"/>
      <c r="H44" s="60"/>
      <c r="I44" s="1158"/>
      <c r="J44" s="1159"/>
      <c r="K44" s="1179"/>
      <c r="L44" s="1180"/>
      <c r="M44" s="1180"/>
      <c r="N44" s="1180"/>
      <c r="O44" s="1181"/>
      <c r="P44" s="5"/>
      <c r="Q44" s="1234"/>
      <c r="R44" s="1235"/>
      <c r="S44" s="1236"/>
      <c r="T44" s="1240"/>
      <c r="U44" s="1241"/>
      <c r="V44" s="1242"/>
      <c r="W44" s="1137"/>
      <c r="X44" s="1138"/>
      <c r="Y44" s="1134"/>
      <c r="Z44" s="1135"/>
      <c r="AA44" s="1135"/>
      <c r="AB44" s="1135"/>
      <c r="AC44" s="1136"/>
      <c r="AD44" s="1"/>
      <c r="AE44" s="1255"/>
      <c r="AF44" s="1256"/>
      <c r="AG44" s="1256"/>
      <c r="AH44" s="1256"/>
      <c r="AI44" s="1256"/>
      <c r="AJ44" s="1257"/>
      <c r="AK44" s="86"/>
      <c r="AL44" s="80"/>
      <c r="AM44" s="1208" t="s">
        <v>185</v>
      </c>
      <c r="AN44" s="42"/>
    </row>
    <row r="45" spans="2:40" ht="18.75" customHeight="1" thickTop="1">
      <c r="B45" s="1098"/>
      <c r="C45" s="1099"/>
      <c r="D45" s="1100"/>
      <c r="E45" s="61"/>
      <c r="F45" s="1219" t="s">
        <v>179</v>
      </c>
      <c r="G45" s="1219"/>
      <c r="H45" s="1220"/>
      <c r="I45" s="1158"/>
      <c r="J45" s="1159"/>
      <c r="K45" s="1179" t="s">
        <v>438</v>
      </c>
      <c r="L45" s="1180"/>
      <c r="M45" s="1180"/>
      <c r="N45" s="1180"/>
      <c r="O45" s="1181"/>
      <c r="P45" s="5"/>
      <c r="Q45" s="204"/>
      <c r="R45" s="1173" t="s">
        <v>176</v>
      </c>
      <c r="S45" s="1173"/>
      <c r="T45" s="208"/>
      <c r="U45" s="1167" t="s">
        <v>350</v>
      </c>
      <c r="V45" s="1168"/>
      <c r="W45" s="1137"/>
      <c r="X45" s="1138"/>
      <c r="Y45" s="1134"/>
      <c r="Z45" s="1135"/>
      <c r="AA45" s="1135"/>
      <c r="AB45" s="1135"/>
      <c r="AC45" s="1136"/>
      <c r="AD45" s="5"/>
      <c r="AE45" s="1255"/>
      <c r="AF45" s="1256"/>
      <c r="AG45" s="1256"/>
      <c r="AH45" s="1256"/>
      <c r="AI45" s="1256"/>
      <c r="AJ45" s="1257"/>
      <c r="AK45" s="87"/>
      <c r="AL45" s="688"/>
      <c r="AM45" s="1209"/>
      <c r="AN45" s="42"/>
    </row>
    <row r="46" spans="2:40" ht="18.75" customHeight="1" thickBot="1">
      <c r="B46" s="1095" t="s">
        <v>95</v>
      </c>
      <c r="C46" s="1096"/>
      <c r="D46" s="1097"/>
      <c r="E46" s="58"/>
      <c r="F46" s="1221"/>
      <c r="G46" s="1221"/>
      <c r="H46" s="1222"/>
      <c r="I46" s="1174"/>
      <c r="J46" s="1175"/>
      <c r="K46" s="1179"/>
      <c r="L46" s="1180"/>
      <c r="M46" s="1180"/>
      <c r="N46" s="1180"/>
      <c r="O46" s="1181"/>
      <c r="P46" s="144"/>
      <c r="Q46" s="202"/>
      <c r="R46" s="1166" t="s">
        <v>180</v>
      </c>
      <c r="S46" s="1166"/>
      <c r="T46" s="209"/>
      <c r="U46" s="1169"/>
      <c r="V46" s="1170"/>
      <c r="W46" s="1085"/>
      <c r="X46" s="1086"/>
      <c r="Y46" s="1213"/>
      <c r="Z46" s="1214"/>
      <c r="AA46" s="1214"/>
      <c r="AB46" s="1214"/>
      <c r="AC46" s="1215"/>
      <c r="AD46" s="6"/>
      <c r="AE46" s="1196" t="s">
        <v>206</v>
      </c>
      <c r="AF46" s="1197"/>
      <c r="AG46" s="1197"/>
      <c r="AH46" s="1197"/>
      <c r="AI46" s="68"/>
      <c r="AJ46" s="68"/>
      <c r="AK46" s="68"/>
      <c r="AL46" s="68"/>
      <c r="AM46" s="68"/>
      <c r="AN46" s="69"/>
    </row>
    <row r="47" spans="2:40" ht="18.75" customHeight="1" thickTop="1">
      <c r="B47" s="1095" t="s">
        <v>429</v>
      </c>
      <c r="C47" s="1101" t="str">
        <f>料金確認表!D13</f>
        <v/>
      </c>
      <c r="D47" s="1097" t="s">
        <v>97</v>
      </c>
      <c r="E47" s="1116" t="s">
        <v>310</v>
      </c>
      <c r="F47" s="1117"/>
      <c r="G47" s="1117"/>
      <c r="H47" s="1118"/>
      <c r="I47" s="1087" t="s">
        <v>93</v>
      </c>
      <c r="J47" s="309"/>
      <c r="K47" s="1185"/>
      <c r="L47" s="1186"/>
      <c r="M47" s="1186"/>
      <c r="N47" s="1186"/>
      <c r="O47" s="1187"/>
      <c r="P47" s="11"/>
      <c r="Q47" s="205"/>
      <c r="R47" s="207" t="s">
        <v>100</v>
      </c>
      <c r="S47" s="207"/>
      <c r="T47" s="210"/>
      <c r="U47" s="1169"/>
      <c r="V47" s="1170"/>
      <c r="W47" s="1087" t="s">
        <v>93</v>
      </c>
      <c r="X47" s="694"/>
      <c r="Y47" s="1216"/>
      <c r="Z47" s="1217"/>
      <c r="AA47" s="1217"/>
      <c r="AB47" s="1217"/>
      <c r="AC47" s="1218"/>
      <c r="AD47" s="11"/>
      <c r="AE47" s="1198"/>
      <c r="AF47" s="1199"/>
      <c r="AG47" s="1199"/>
      <c r="AH47" s="1199"/>
      <c r="AI47" s="1199"/>
      <c r="AJ47" s="1199"/>
      <c r="AK47" s="1199"/>
      <c r="AL47" s="1199"/>
      <c r="AM47" s="1199"/>
      <c r="AN47" s="1200"/>
    </row>
    <row r="48" spans="2:40" ht="18.75" customHeight="1">
      <c r="B48" s="1095"/>
      <c r="C48" s="1101"/>
      <c r="D48" s="1097"/>
      <c r="E48" s="1116"/>
      <c r="F48" s="1117"/>
      <c r="G48" s="1117"/>
      <c r="H48" s="1118"/>
      <c r="I48" s="1088"/>
      <c r="J48" s="310"/>
      <c r="K48" s="1176"/>
      <c r="L48" s="1177"/>
      <c r="M48" s="1177"/>
      <c r="N48" s="1177"/>
      <c r="O48" s="1178"/>
      <c r="P48" s="12"/>
      <c r="Q48" s="203"/>
      <c r="R48" s="1151" t="s">
        <v>181</v>
      </c>
      <c r="S48" s="1151"/>
      <c r="T48" s="211"/>
      <c r="U48" s="1171"/>
      <c r="V48" s="1172"/>
      <c r="W48" s="1088"/>
      <c r="X48" s="699"/>
      <c r="Y48" s="1210"/>
      <c r="Z48" s="1211"/>
      <c r="AA48" s="1211"/>
      <c r="AB48" s="1211"/>
      <c r="AC48" s="1212"/>
      <c r="AD48" s="12"/>
      <c r="AE48" s="1198"/>
      <c r="AF48" s="1199"/>
      <c r="AG48" s="1199"/>
      <c r="AH48" s="1199"/>
      <c r="AI48" s="1199"/>
      <c r="AJ48" s="1199"/>
      <c r="AK48" s="1199"/>
      <c r="AL48" s="1199"/>
      <c r="AM48" s="1199"/>
      <c r="AN48" s="1200"/>
    </row>
    <row r="49" spans="2:40" ht="18.75" customHeight="1">
      <c r="B49" s="676"/>
      <c r="C49" s="677"/>
      <c r="D49" s="675"/>
      <c r="E49" s="1116"/>
      <c r="F49" s="1117"/>
      <c r="G49" s="1117"/>
      <c r="H49" s="1118"/>
      <c r="I49" s="1122" t="s">
        <v>98</v>
      </c>
      <c r="J49" s="311"/>
      <c r="K49" s="1160"/>
      <c r="L49" s="1161"/>
      <c r="M49" s="1161"/>
      <c r="N49" s="1161"/>
      <c r="O49" s="1162"/>
      <c r="P49" s="5"/>
      <c r="Q49" s="1145" t="s">
        <v>309</v>
      </c>
      <c r="R49" s="1146"/>
      <c r="S49" s="1146"/>
      <c r="T49" s="1146"/>
      <c r="U49" s="1146"/>
      <c r="V49" s="1147"/>
      <c r="W49" s="1122" t="s">
        <v>98</v>
      </c>
      <c r="X49" s="694"/>
      <c r="Y49" s="1152"/>
      <c r="Z49" s="1153"/>
      <c r="AA49" s="1153"/>
      <c r="AB49" s="1153"/>
      <c r="AC49" s="1154"/>
      <c r="AD49" s="10"/>
      <c r="AE49" s="1198"/>
      <c r="AF49" s="1199"/>
      <c r="AG49" s="1199"/>
      <c r="AH49" s="1199"/>
      <c r="AI49" s="1199"/>
      <c r="AJ49" s="1199"/>
      <c r="AK49" s="1199"/>
      <c r="AL49" s="1199"/>
      <c r="AM49" s="1199"/>
      <c r="AN49" s="1200"/>
    </row>
    <row r="50" spans="2:40" ht="18.75" customHeight="1" thickBot="1">
      <c r="B50" s="678"/>
      <c r="C50" s="679"/>
      <c r="D50" s="680"/>
      <c r="E50" s="1119"/>
      <c r="F50" s="1120"/>
      <c r="G50" s="1120"/>
      <c r="H50" s="1121"/>
      <c r="I50" s="1123"/>
      <c r="J50" s="312"/>
      <c r="K50" s="1163"/>
      <c r="L50" s="1164"/>
      <c r="M50" s="1164"/>
      <c r="N50" s="1164"/>
      <c r="O50" s="1165"/>
      <c r="P50" s="8"/>
      <c r="Q50" s="1148"/>
      <c r="R50" s="1149"/>
      <c r="S50" s="1149"/>
      <c r="T50" s="1149"/>
      <c r="U50" s="1149"/>
      <c r="V50" s="1150"/>
      <c r="W50" s="1123"/>
      <c r="X50" s="700"/>
      <c r="Y50" s="1155"/>
      <c r="Z50" s="1156"/>
      <c r="AA50" s="1156"/>
      <c r="AB50" s="1156"/>
      <c r="AC50" s="1157"/>
      <c r="AD50" s="7"/>
      <c r="AE50" s="1223"/>
      <c r="AF50" s="1224"/>
      <c r="AG50" s="1224"/>
      <c r="AH50" s="1224"/>
      <c r="AI50" s="1224"/>
      <c r="AJ50" s="1224"/>
      <c r="AK50" s="1224"/>
      <c r="AL50" s="1224"/>
      <c r="AM50" s="1224"/>
      <c r="AN50" s="1225"/>
    </row>
  </sheetData>
  <sheetProtection algorithmName="SHA-512" hashValue="76IB5eIsLma+L+zKfmL1nHmGIXPixI/04migtZPCfxpWJfxodbzOLPueF/4LQnSS0q9Oko2ZvfMQ9ilvJG2ZGA==" saltValue="Xp/pr56rgZUlWYW4aZsKxg==" spinCount="100000" sheet="1" insertRows="0" selectLockedCells="1"/>
  <mergeCells count="314"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AK32:AK33"/>
    <mergeCell ref="AK34:AK35"/>
    <mergeCell ref="AK31:AL31"/>
    <mergeCell ref="AK23:AL23"/>
    <mergeCell ref="AK24:AL24"/>
    <mergeCell ref="AK25:AL25"/>
    <mergeCell ref="AK26:AL26"/>
    <mergeCell ref="AK27:AL27"/>
    <mergeCell ref="AK28:AL28"/>
    <mergeCell ref="AK29:AL29"/>
    <mergeCell ref="W34:W35"/>
    <mergeCell ref="W37:X37"/>
    <mergeCell ref="AK16:AL16"/>
    <mergeCell ref="AK17:AK18"/>
    <mergeCell ref="AK19:AK20"/>
    <mergeCell ref="W22:X22"/>
    <mergeCell ref="W23:X23"/>
    <mergeCell ref="W24:X24"/>
    <mergeCell ref="W25:X25"/>
    <mergeCell ref="AK22:AL22"/>
    <mergeCell ref="W16:X16"/>
    <mergeCell ref="W21:X21"/>
    <mergeCell ref="W17:W18"/>
    <mergeCell ref="W19:W20"/>
    <mergeCell ref="Y33:AC33"/>
    <mergeCell ref="AI17:AJ18"/>
    <mergeCell ref="AI32:AJ33"/>
    <mergeCell ref="AF33:AG33"/>
    <mergeCell ref="AE28:AG29"/>
    <mergeCell ref="AE30:AJ31"/>
    <mergeCell ref="AH28:AJ29"/>
    <mergeCell ref="Y30:AC30"/>
    <mergeCell ref="AF18:AG18"/>
    <mergeCell ref="W30:X30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W15:X15"/>
    <mergeCell ref="W4:X4"/>
    <mergeCell ref="W8:X8"/>
    <mergeCell ref="W9:X9"/>
    <mergeCell ref="W10:X10"/>
    <mergeCell ref="W11:X11"/>
    <mergeCell ref="W12:X12"/>
    <mergeCell ref="W13:X13"/>
    <mergeCell ref="W14:X14"/>
    <mergeCell ref="W7:X7"/>
    <mergeCell ref="K14:O14"/>
    <mergeCell ref="K15:O15"/>
    <mergeCell ref="K16:O16"/>
    <mergeCell ref="K17:O17"/>
    <mergeCell ref="K18:O18"/>
    <mergeCell ref="K19:O19"/>
    <mergeCell ref="K20:O20"/>
    <mergeCell ref="K23:O23"/>
    <mergeCell ref="K33:O33"/>
    <mergeCell ref="R4:S4"/>
    <mergeCell ref="K2:V2"/>
    <mergeCell ref="K7:O7"/>
    <mergeCell ref="K8:O8"/>
    <mergeCell ref="K9:O9"/>
    <mergeCell ref="K10:O10"/>
    <mergeCell ref="K11:O11"/>
    <mergeCell ref="K12:O12"/>
    <mergeCell ref="K13:O13"/>
    <mergeCell ref="AE38:AJ41"/>
    <mergeCell ref="AK5:AN6"/>
    <mergeCell ref="AI3:AJ3"/>
    <mergeCell ref="AI4:AJ4"/>
    <mergeCell ref="Q28:S29"/>
    <mergeCell ref="T28:V29"/>
    <mergeCell ref="Q26:S26"/>
    <mergeCell ref="T26:V26"/>
    <mergeCell ref="Y35:AC35"/>
    <mergeCell ref="R31:S31"/>
    <mergeCell ref="R33:S33"/>
    <mergeCell ref="T12:V12"/>
    <mergeCell ref="T27:V27"/>
    <mergeCell ref="Y14:AC14"/>
    <mergeCell ref="AK15:AN15"/>
    <mergeCell ref="AK30:AN30"/>
    <mergeCell ref="Y18:AC18"/>
    <mergeCell ref="Y19:AC19"/>
    <mergeCell ref="Y20:AC20"/>
    <mergeCell ref="AE8:AG12"/>
    <mergeCell ref="AH8:AJ12"/>
    <mergeCell ref="AE7:AG7"/>
    <mergeCell ref="AK3:AN3"/>
    <mergeCell ref="W3:X3"/>
    <mergeCell ref="AK4:AN4"/>
    <mergeCell ref="AE3:AG4"/>
    <mergeCell ref="Q5:V6"/>
    <mergeCell ref="W5:AD6"/>
    <mergeCell ref="Y7:AC7"/>
    <mergeCell ref="Q7:S7"/>
    <mergeCell ref="T7:V7"/>
    <mergeCell ref="I16:J16"/>
    <mergeCell ref="Y8:AC8"/>
    <mergeCell ref="Y9:AC9"/>
    <mergeCell ref="Y10:AC10"/>
    <mergeCell ref="Y15:AC15"/>
    <mergeCell ref="I9:J9"/>
    <mergeCell ref="I10:J10"/>
    <mergeCell ref="I11:J11"/>
    <mergeCell ref="I12:J12"/>
    <mergeCell ref="Q11:S11"/>
    <mergeCell ref="Q12:S12"/>
    <mergeCell ref="T11:V11"/>
    <mergeCell ref="Q13:S14"/>
    <mergeCell ref="U15:V18"/>
    <mergeCell ref="AH7:AJ7"/>
    <mergeCell ref="AE13:AG14"/>
    <mergeCell ref="AE15:AJ16"/>
    <mergeCell ref="A2:H2"/>
    <mergeCell ref="I14:J14"/>
    <mergeCell ref="I2:J2"/>
    <mergeCell ref="I15:J15"/>
    <mergeCell ref="B7:D9"/>
    <mergeCell ref="B10:D11"/>
    <mergeCell ref="B12:D12"/>
    <mergeCell ref="B14:D15"/>
    <mergeCell ref="Y32:AC32"/>
    <mergeCell ref="I24:J24"/>
    <mergeCell ref="B16:D16"/>
    <mergeCell ref="B17:B18"/>
    <mergeCell ref="C17:C18"/>
    <mergeCell ref="D17:D18"/>
    <mergeCell ref="I7:J7"/>
    <mergeCell ref="I8:J8"/>
    <mergeCell ref="R30:S30"/>
    <mergeCell ref="I25:J25"/>
    <mergeCell ref="I26:J26"/>
    <mergeCell ref="I13:J13"/>
    <mergeCell ref="I27:J27"/>
    <mergeCell ref="I28:J28"/>
    <mergeCell ref="I29:J29"/>
    <mergeCell ref="I30:J30"/>
    <mergeCell ref="E4:F4"/>
    <mergeCell ref="T4:U4"/>
    <mergeCell ref="AH13:AJ14"/>
    <mergeCell ref="E5:E6"/>
    <mergeCell ref="E32:H35"/>
    <mergeCell ref="I5:P6"/>
    <mergeCell ref="AE5:AJ6"/>
    <mergeCell ref="Q8:S9"/>
    <mergeCell ref="T8:V9"/>
    <mergeCell ref="Q10:V10"/>
    <mergeCell ref="T13:V14"/>
    <mergeCell ref="Y17:AC17"/>
    <mergeCell ref="Y12:AC12"/>
    <mergeCell ref="Y13:AC13"/>
    <mergeCell ref="Y11:AC11"/>
    <mergeCell ref="E23:F27"/>
    <mergeCell ref="I22:J22"/>
    <mergeCell ref="AE22:AG22"/>
    <mergeCell ref="AH22:AJ22"/>
    <mergeCell ref="Q19:V20"/>
    <mergeCell ref="I19:I20"/>
    <mergeCell ref="AE19:AJ20"/>
    <mergeCell ref="Q22:S22"/>
    <mergeCell ref="R15:S15"/>
    <mergeCell ref="R16:S16"/>
    <mergeCell ref="I23:J23"/>
    <mergeCell ref="K29:O29"/>
    <mergeCell ref="K30:O30"/>
    <mergeCell ref="K25:O25"/>
    <mergeCell ref="K26:O26"/>
    <mergeCell ref="K27:O27"/>
    <mergeCell ref="K24:O24"/>
    <mergeCell ref="K22:O22"/>
    <mergeCell ref="Q27:S27"/>
    <mergeCell ref="I17:I18"/>
    <mergeCell ref="Q23:S24"/>
    <mergeCell ref="R18:S18"/>
    <mergeCell ref="K28:O28"/>
    <mergeCell ref="AE49:AN49"/>
    <mergeCell ref="AE50:AN50"/>
    <mergeCell ref="F45:H46"/>
    <mergeCell ref="I37:J37"/>
    <mergeCell ref="Y37:AC37"/>
    <mergeCell ref="T38:V39"/>
    <mergeCell ref="Q40:V40"/>
    <mergeCell ref="Q42:S42"/>
    <mergeCell ref="Q43:S44"/>
    <mergeCell ref="T43:V44"/>
    <mergeCell ref="Q37:S37"/>
    <mergeCell ref="T37:V37"/>
    <mergeCell ref="Q41:S41"/>
    <mergeCell ref="T41:V41"/>
    <mergeCell ref="G37:H37"/>
    <mergeCell ref="E38:F42"/>
    <mergeCell ref="G38:H42"/>
    <mergeCell ref="Y39:AC39"/>
    <mergeCell ref="I39:J39"/>
    <mergeCell ref="AE42:AJ45"/>
    <mergeCell ref="AE37:AN37"/>
    <mergeCell ref="I47:I48"/>
    <mergeCell ref="I46:J46"/>
    <mergeCell ref="I44:J44"/>
    <mergeCell ref="E22:F22"/>
    <mergeCell ref="AE34:AJ35"/>
    <mergeCell ref="Q38:S39"/>
    <mergeCell ref="AE46:AH46"/>
    <mergeCell ref="AE47:AN47"/>
    <mergeCell ref="AE48:AN48"/>
    <mergeCell ref="Y40:AC40"/>
    <mergeCell ref="Y41:AC41"/>
    <mergeCell ref="Y34:AC34"/>
    <mergeCell ref="T42:V42"/>
    <mergeCell ref="AM42:AM43"/>
    <mergeCell ref="AM44:AM45"/>
    <mergeCell ref="AM38:AM39"/>
    <mergeCell ref="AM40:AM41"/>
    <mergeCell ref="Y38:AC38"/>
    <mergeCell ref="Y48:AC48"/>
    <mergeCell ref="Y43:AC43"/>
    <mergeCell ref="Y44:AC44"/>
    <mergeCell ref="Y45:AC45"/>
    <mergeCell ref="Y46:AC46"/>
    <mergeCell ref="Y47:AC47"/>
    <mergeCell ref="G22:H22"/>
    <mergeCell ref="G23:H27"/>
    <mergeCell ref="F30:H31"/>
    <mergeCell ref="I38:J38"/>
    <mergeCell ref="R46:S46"/>
    <mergeCell ref="U30:V33"/>
    <mergeCell ref="R45:S45"/>
    <mergeCell ref="U45:V48"/>
    <mergeCell ref="Q34:V35"/>
    <mergeCell ref="I31:J31"/>
    <mergeCell ref="K48:O48"/>
    <mergeCell ref="K31:O31"/>
    <mergeCell ref="K34:O34"/>
    <mergeCell ref="K35:O35"/>
    <mergeCell ref="K38:O38"/>
    <mergeCell ref="K39:O39"/>
    <mergeCell ref="K40:O40"/>
    <mergeCell ref="K41:O41"/>
    <mergeCell ref="K42:O42"/>
    <mergeCell ref="K43:O43"/>
    <mergeCell ref="K37:O37"/>
    <mergeCell ref="K32:O32"/>
    <mergeCell ref="K44:O44"/>
    <mergeCell ref="K45:O45"/>
    <mergeCell ref="K46:O46"/>
    <mergeCell ref="K47:O47"/>
    <mergeCell ref="Q49:V50"/>
    <mergeCell ref="Y42:AC42"/>
    <mergeCell ref="R48:S48"/>
    <mergeCell ref="I49:I50"/>
    <mergeCell ref="Y49:AC49"/>
    <mergeCell ref="Y50:AC50"/>
    <mergeCell ref="I45:J45"/>
    <mergeCell ref="I40:J40"/>
    <mergeCell ref="I41:J41"/>
    <mergeCell ref="I42:J42"/>
    <mergeCell ref="I43:J43"/>
    <mergeCell ref="K49:O49"/>
    <mergeCell ref="K50:O50"/>
    <mergeCell ref="W47:W48"/>
    <mergeCell ref="W49:W50"/>
    <mergeCell ref="AE23:AG27"/>
    <mergeCell ref="AH23:AJ27"/>
    <mergeCell ref="T22:V22"/>
    <mergeCell ref="Y27:AC27"/>
    <mergeCell ref="Y28:AC28"/>
    <mergeCell ref="Y29:AC29"/>
    <mergeCell ref="W29:X29"/>
    <mergeCell ref="Y23:AC23"/>
    <mergeCell ref="Y24:AC24"/>
    <mergeCell ref="Y25:AC25"/>
    <mergeCell ref="Y26:AC26"/>
    <mergeCell ref="Y22:AC22"/>
    <mergeCell ref="W26:X26"/>
    <mergeCell ref="W27:X27"/>
    <mergeCell ref="W28:X28"/>
    <mergeCell ref="W31:X31"/>
    <mergeCell ref="W32:W33"/>
    <mergeCell ref="B22:D24"/>
    <mergeCell ref="B42:D42"/>
    <mergeCell ref="B44:D45"/>
    <mergeCell ref="B46:D46"/>
    <mergeCell ref="B47:B48"/>
    <mergeCell ref="C47:C48"/>
    <mergeCell ref="D47:D48"/>
    <mergeCell ref="B25:D26"/>
    <mergeCell ref="B27:D27"/>
    <mergeCell ref="B29:D30"/>
    <mergeCell ref="B31:D31"/>
    <mergeCell ref="B32:B33"/>
    <mergeCell ref="C32:C33"/>
    <mergeCell ref="D32:D33"/>
    <mergeCell ref="B37:D39"/>
    <mergeCell ref="B40:D41"/>
    <mergeCell ref="T23:V24"/>
    <mergeCell ref="Q25:V25"/>
    <mergeCell ref="E37:F37"/>
    <mergeCell ref="E47:H50"/>
    <mergeCell ref="I32:I33"/>
    <mergeCell ref="I34:I35"/>
  </mergeCells>
  <phoneticPr fontId="2"/>
  <conditionalFormatting sqref="E4:F4 H4 K4 M4">
    <cfRule type="containsBlanks" dxfId="121" priority="4">
      <formula>LEN(TRIM(E4))=0</formula>
    </cfRule>
  </conditionalFormatting>
  <conditionalFormatting sqref="T4">
    <cfRule type="cellIs" dxfId="117" priority="460" operator="equal">
      <formula>$AV$32</formula>
    </cfRule>
  </conditionalFormatting>
  <conditionalFormatting sqref="AK16:AL16">
    <cfRule type="containsBlanks" dxfId="116" priority="2">
      <formula>LEN(TRIM(AK16))=0</formula>
    </cfRule>
  </conditionalFormatting>
  <conditionalFormatting sqref="AK31:AL31">
    <cfRule type="containsBlanks" dxfId="115" priority="1">
      <formula>LEN(TRIM(AK31))=0</formula>
    </cfRule>
  </conditionalFormatting>
  <pageMargins left="0.39370078740157483" right="0.39370078740157483" top="0.39370078740157483" bottom="0.31496062992125984" header="0.31496062992125984" footer="0.31496062992125984"/>
  <pageSetup paperSize="9" scale="55" orientation="landscape" blackAndWhite="1" r:id="rId1"/>
  <ignoredErrors>
    <ignoredError sqref="AH1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228600</xdr:rowOff>
                  </from>
                  <to>
                    <xdr:col>17</xdr:col>
                    <xdr:colOff>57150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0</xdr:rowOff>
                  </from>
                  <to>
                    <xdr:col>17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228600</xdr:rowOff>
                  </from>
                  <to>
                    <xdr:col>17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9525</xdr:rowOff>
                  </from>
                  <to>
                    <xdr:col>17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" name="Check Box 44">
              <controlPr defaultSize="0" autoFill="0" autoLine="0" autoPict="0">
                <anchor moveWithCells="1">
                  <from>
                    <xdr:col>38</xdr:col>
                    <xdr:colOff>371475</xdr:colOff>
                    <xdr:row>41</xdr:row>
                    <xdr:rowOff>142875</xdr:rowOff>
                  </from>
                  <to>
                    <xdr:col>38</xdr:col>
                    <xdr:colOff>647700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" name="Check Box 45">
              <controlPr defaultSize="0" autoFill="0" autoLine="0" autoPict="0">
                <anchor moveWithCells="1">
                  <from>
                    <xdr:col>38</xdr:col>
                    <xdr:colOff>381000</xdr:colOff>
                    <xdr:row>43</xdr:row>
                    <xdr:rowOff>114300</xdr:rowOff>
                  </from>
                  <to>
                    <xdr:col>38</xdr:col>
                    <xdr:colOff>628650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" name="Check Box 8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104775</xdr:rowOff>
                  </from>
                  <to>
                    <xdr:col>5</xdr:col>
                    <xdr:colOff>76200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" name="Check Box 90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2" name="Check Box 91">
              <controlPr defaultSize="0" autoFill="0" autoLine="0" autoPict="0">
                <anchor moveWithCells="1">
                  <from>
                    <xdr:col>38</xdr:col>
                    <xdr:colOff>371475</xdr:colOff>
                    <xdr:row>37</xdr:row>
                    <xdr:rowOff>142875</xdr:rowOff>
                  </from>
                  <to>
                    <xdr:col>38</xdr:col>
                    <xdr:colOff>647700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3" name="Check Box 92">
              <controlPr defaultSize="0" autoFill="0" autoLine="0" autoPict="0">
                <anchor moveWithCells="1">
                  <from>
                    <xdr:col>38</xdr:col>
                    <xdr:colOff>381000</xdr:colOff>
                    <xdr:row>39</xdr:row>
                    <xdr:rowOff>114300</xdr:rowOff>
                  </from>
                  <to>
                    <xdr:col>38</xdr:col>
                    <xdr:colOff>628650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4" name="Check Box 109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228600</xdr:rowOff>
                  </from>
                  <to>
                    <xdr:col>17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" name="Check Box 110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6" name="Check Box 111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228600</xdr:rowOff>
                  </from>
                  <to>
                    <xdr:col>17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7" name="Check Box 112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9525</xdr:rowOff>
                  </from>
                  <to>
                    <xdr:col>17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8" name="Check Box 113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228600</xdr:rowOff>
                  </from>
                  <to>
                    <xdr:col>17</xdr:col>
                    <xdr:colOff>57150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9" name="Check Box 114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0</xdr:rowOff>
                  </from>
                  <to>
                    <xdr:col>17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0" name="Check Box 115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228600</xdr:rowOff>
                  </from>
                  <to>
                    <xdr:col>17</xdr:col>
                    <xdr:colOff>85725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21" name="Check Box 116">
              <controlPr defaultSize="0" autoFill="0" autoLine="0" autoPict="0">
                <anchor moveWithCells="1">
                  <from>
                    <xdr:col>16</xdr:col>
                    <xdr:colOff>28575</xdr:colOff>
                    <xdr:row>47</xdr:row>
                    <xdr:rowOff>9525</xdr:rowOff>
                  </from>
                  <to>
                    <xdr:col>17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22" name="Check Box 117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228600</xdr:rowOff>
                  </from>
                  <to>
                    <xdr:col>31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23" name="Check Box 118">
              <controlPr defaultSize="0" autoFill="0" autoLine="0" autoPict="0">
                <anchor moveWithCells="1">
                  <from>
                    <xdr:col>30</xdr:col>
                    <xdr:colOff>28575</xdr:colOff>
                    <xdr:row>17</xdr:row>
                    <xdr:rowOff>9525</xdr:rowOff>
                  </from>
                  <to>
                    <xdr:col>31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24" name="Check Box 119">
              <controlPr defaultSize="0" autoFill="0" autoLine="0" autoPict="0">
                <anchor moveWithCells="1">
                  <from>
                    <xdr:col>30</xdr:col>
                    <xdr:colOff>19050</xdr:colOff>
                    <xdr:row>30</xdr:row>
                    <xdr:rowOff>228600</xdr:rowOff>
                  </from>
                  <to>
                    <xdr:col>31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25" name="Check Box 120">
              <controlPr defaultSize="0" autoFill="0" autoLine="0" autoPict="0">
                <anchor moveWithCells="1">
                  <from>
                    <xdr:col>30</xdr:col>
                    <xdr:colOff>28575</xdr:colOff>
                    <xdr:row>32</xdr:row>
                    <xdr:rowOff>9525</xdr:rowOff>
                  </from>
                  <to>
                    <xdr:col>31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18ACC29-A40E-4B4A-9B18-364724993719}">
            <xm:f>料金確認表!$F$24&lt;&gt;""</xm:f>
            <x14:dxf>
              <fill>
                <patternFill>
                  <bgColor theme="7" tint="0.59996337778862885"/>
                </patternFill>
              </fill>
            </x14:dxf>
          </x14:cfRule>
          <xm:sqref>Q10:V10</xm:sqref>
        </x14:conditionalFormatting>
        <x14:conditionalFormatting xmlns:xm="http://schemas.microsoft.com/office/excel/2006/main">
          <x14:cfRule type="expression" priority="52" id="{9D652633-FD88-4019-98AB-688FD8AABE48}">
            <xm:f>料金確認表!$F$32&lt;&gt;""</xm:f>
            <x14:dxf>
              <fill>
                <patternFill>
                  <bgColor theme="7" tint="0.59996337778862885"/>
                </patternFill>
              </fill>
            </x14:dxf>
          </x14:cfRule>
          <xm:sqref>Q25:V25</xm:sqref>
        </x14:conditionalFormatting>
        <x14:conditionalFormatting xmlns:xm="http://schemas.microsoft.com/office/excel/2006/main">
          <x14:cfRule type="expression" priority="53" id="{408A1899-1475-4DFF-85D3-57DA71577B53}">
            <xm:f>料金確認表!$F$40&lt;&gt;""</xm:f>
            <x14:dxf>
              <fill>
                <patternFill>
                  <bgColor theme="7" tint="0.59996337778862885"/>
                </patternFill>
              </fill>
            </x14:dxf>
          </x14:cfRule>
          <xm:sqref>Q40:V40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278"/>
  <sheetViews>
    <sheetView showGridLines="0" zoomScale="75" zoomScaleNormal="75" zoomScaleSheetLayoutView="112" workbookViewId="0">
      <pane xSplit="1" ySplit="6" topLeftCell="B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C14" sqref="C14:E14"/>
    </sheetView>
  </sheetViews>
  <sheetFormatPr defaultColWidth="9" defaultRowHeight="30" customHeight="1"/>
  <cols>
    <col min="1" max="1" width="2.75" style="72" customWidth="1"/>
    <col min="2" max="2" width="5.625" style="72" customWidth="1"/>
    <col min="3" max="3" width="6.75" style="72" customWidth="1"/>
    <col min="4" max="5" width="8.375" style="72" customWidth="1"/>
    <col min="6" max="9" width="5.125" style="72" customWidth="1"/>
    <col min="10" max="12" width="8.75" style="72" customWidth="1"/>
    <col min="13" max="13" width="8.875" style="72" customWidth="1"/>
    <col min="14" max="14" width="10.125" style="72" customWidth="1"/>
    <col min="15" max="15" width="11" style="72" customWidth="1"/>
    <col min="16" max="16" width="12.25" style="264" hidden="1" customWidth="1"/>
    <col min="17" max="17" width="8.5" style="72" hidden="1" customWidth="1"/>
    <col min="18" max="18" width="5" style="245" hidden="1" customWidth="1"/>
    <col min="19" max="19" width="11.75" style="250" hidden="1" customWidth="1"/>
    <col min="20" max="22" width="5.375" style="245" hidden="1" customWidth="1"/>
    <col min="23" max="24" width="4.875" style="72" hidden="1" customWidth="1"/>
    <col min="25" max="26" width="7.375" style="72" hidden="1" customWidth="1"/>
    <col min="27" max="28" width="9" style="72" hidden="1" customWidth="1"/>
    <col min="29" max="30" width="9" style="72" customWidth="1"/>
    <col min="31" max="16384" width="9" style="72"/>
  </cols>
  <sheetData>
    <row r="1" spans="1:26" ht="22.15" customHeight="1" thickBot="1">
      <c r="A1" s="22"/>
      <c r="B1" s="306" t="s">
        <v>392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26" s="75" customFormat="1" ht="23.45" customHeight="1">
      <c r="B2" s="155"/>
      <c r="C2" s="156"/>
      <c r="D2" s="1401" t="s">
        <v>201</v>
      </c>
      <c r="E2" s="1402"/>
      <c r="F2" s="1405" t="s">
        <v>202</v>
      </c>
      <c r="G2" s="1405"/>
      <c r="H2" s="1405"/>
      <c r="I2" s="1405"/>
      <c r="J2" s="1403" t="s">
        <v>105</v>
      </c>
      <c r="K2" s="1404"/>
      <c r="L2" s="1398" t="s">
        <v>27</v>
      </c>
      <c r="M2" s="1399"/>
      <c r="N2" s="1382" t="s">
        <v>346</v>
      </c>
      <c r="T2" s="246" t="s">
        <v>344</v>
      </c>
      <c r="W2" s="246"/>
      <c r="X2" s="246"/>
      <c r="Y2" s="246"/>
    </row>
    <row r="3" spans="1:26" s="75" customFormat="1" ht="20.45" customHeight="1">
      <c r="B3" s="157"/>
      <c r="C3" s="158"/>
      <c r="D3" s="159" t="s">
        <v>82</v>
      </c>
      <c r="E3" s="160" t="s">
        <v>26</v>
      </c>
      <c r="F3" s="1406" t="s">
        <v>82</v>
      </c>
      <c r="G3" s="1407"/>
      <c r="H3" s="1412" t="s">
        <v>26</v>
      </c>
      <c r="I3" s="1413"/>
      <c r="J3" s="159" t="s">
        <v>82</v>
      </c>
      <c r="K3" s="160" t="s">
        <v>26</v>
      </c>
      <c r="L3" s="161" t="s">
        <v>82</v>
      </c>
      <c r="M3" s="160" t="s">
        <v>26</v>
      </c>
      <c r="N3" s="1383"/>
      <c r="R3" s="299">
        <v>1</v>
      </c>
      <c r="S3" s="75" t="s">
        <v>345</v>
      </c>
      <c r="T3" s="246" t="s">
        <v>335</v>
      </c>
      <c r="U3" s="246">
        <v>0</v>
      </c>
      <c r="V3" s="246" t="s">
        <v>335</v>
      </c>
      <c r="Y3" s="75" t="s">
        <v>345</v>
      </c>
    </row>
    <row r="4" spans="1:26" s="75" customFormat="1" ht="20.45" customHeight="1">
      <c r="B4" s="265" t="s">
        <v>200</v>
      </c>
      <c r="C4" s="191"/>
      <c r="D4" s="391">
        <f>SUM(申請書!L27:P27)</f>
        <v>0</v>
      </c>
      <c r="E4" s="392">
        <f>SUM(申請書!T27:X27)</f>
        <v>0</v>
      </c>
      <c r="F4" s="1408">
        <f>申請書!L24+申請書!L25+申請書!L26</f>
        <v>0</v>
      </c>
      <c r="G4" s="1409"/>
      <c r="H4" s="1414">
        <f>申請書!T24+申請書!T25+申請書!T26</f>
        <v>0</v>
      </c>
      <c r="I4" s="1408"/>
      <c r="J4" s="391">
        <f>申請書!L23</f>
        <v>0</v>
      </c>
      <c r="K4" s="392">
        <f>申請書!T23</f>
        <v>0</v>
      </c>
      <c r="L4" s="391">
        <f>SUM(申請書!L28:P28)</f>
        <v>0</v>
      </c>
      <c r="M4" s="392">
        <f>SUM(申請書!T23:X27)</f>
        <v>0</v>
      </c>
      <c r="N4" s="393">
        <f>申請書!AC28</f>
        <v>0</v>
      </c>
      <c r="R4" s="299">
        <v>2</v>
      </c>
      <c r="S4" s="75" t="s">
        <v>345</v>
      </c>
      <c r="T4" s="246">
        <v>0</v>
      </c>
      <c r="U4" s="246" t="s">
        <v>335</v>
      </c>
      <c r="V4" s="246" t="s">
        <v>336</v>
      </c>
      <c r="Y4" s="75" t="s">
        <v>341</v>
      </c>
    </row>
    <row r="5" spans="1:26" s="75" customFormat="1" ht="20.45" customHeight="1" thickBot="1">
      <c r="B5" s="540" t="s">
        <v>204</v>
      </c>
      <c r="C5" s="539"/>
      <c r="D5" s="394">
        <f>COUNTIF(S13:S278, "〇")</f>
        <v>0</v>
      </c>
      <c r="E5" s="395">
        <f>COUNTIF(S13:S278, "●")</f>
        <v>0</v>
      </c>
      <c r="F5" s="1410">
        <f>COUNTIF(S13:S278, "△")</f>
        <v>0</v>
      </c>
      <c r="G5" s="1411"/>
      <c r="H5" s="1415">
        <f>COUNTIF(S13:S278, "▲")</f>
        <v>0</v>
      </c>
      <c r="I5" s="1410"/>
      <c r="J5" s="786">
        <f>COUNTIF(R13:R278, "■")</f>
        <v>0</v>
      </c>
      <c r="K5" s="395">
        <f>COUNTIF(S13:S278, "■")</f>
        <v>0</v>
      </c>
      <c r="L5" s="394">
        <f>D5+F5+J5</f>
        <v>0</v>
      </c>
      <c r="M5" s="395">
        <f>E5+H5+K5</f>
        <v>0</v>
      </c>
      <c r="N5" s="396">
        <f>SUM(D5:K5)</f>
        <v>0</v>
      </c>
      <c r="R5" s="299">
        <v>3</v>
      </c>
      <c r="S5" s="75" t="s">
        <v>341</v>
      </c>
      <c r="T5" s="246" t="s">
        <v>335</v>
      </c>
      <c r="U5" s="246">
        <v>0</v>
      </c>
      <c r="V5" s="246" t="s">
        <v>337</v>
      </c>
      <c r="Y5" s="75" t="s">
        <v>334</v>
      </c>
    </row>
    <row r="6" spans="1:26" s="543" customFormat="1" ht="30" customHeight="1">
      <c r="B6" s="544" t="s">
        <v>394</v>
      </c>
      <c r="C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R6" s="546">
        <v>4</v>
      </c>
      <c r="S6" s="543" t="s">
        <v>341</v>
      </c>
      <c r="T6" s="543">
        <v>0</v>
      </c>
      <c r="U6" s="543" t="s">
        <v>335</v>
      </c>
      <c r="V6" s="543" t="s">
        <v>338</v>
      </c>
    </row>
    <row r="7" spans="1:26" s="75" customFormat="1" ht="19.899999999999999" customHeight="1">
      <c r="B7" s="77" t="s">
        <v>40</v>
      </c>
      <c r="C7" s="76"/>
      <c r="D7" s="14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296"/>
      <c r="R7" s="299">
        <v>5</v>
      </c>
      <c r="S7" s="251" t="s">
        <v>334</v>
      </c>
      <c r="T7" s="246" t="s">
        <v>335</v>
      </c>
      <c r="U7" s="246">
        <v>0</v>
      </c>
      <c r="V7" s="246" t="s">
        <v>339</v>
      </c>
      <c r="Y7" s="75" t="s">
        <v>347</v>
      </c>
    </row>
    <row r="8" spans="1:26" s="75" customFormat="1" ht="30" customHeight="1">
      <c r="B8" s="1400" t="s">
        <v>459</v>
      </c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1400"/>
      <c r="N8" s="1400"/>
      <c r="O8" s="232"/>
      <c r="P8" s="296"/>
      <c r="R8" s="299">
        <v>6</v>
      </c>
      <c r="S8" s="251" t="s">
        <v>334</v>
      </c>
      <c r="T8" s="246">
        <v>0</v>
      </c>
      <c r="U8" s="246" t="s">
        <v>335</v>
      </c>
      <c r="V8" s="246" t="s">
        <v>340</v>
      </c>
      <c r="Y8" s="75" t="s">
        <v>348</v>
      </c>
    </row>
    <row r="9" spans="1:26" s="75" customFormat="1" ht="10.9" customHeight="1" thickBot="1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296"/>
      <c r="Q9" s="76"/>
      <c r="R9" s="247"/>
      <c r="S9" s="251"/>
      <c r="T9" s="247"/>
      <c r="U9" s="247"/>
      <c r="V9" s="247"/>
      <c r="W9" s="76"/>
      <c r="X9" s="76"/>
      <c r="Y9" s="76" t="s">
        <v>349</v>
      </c>
      <c r="Z9" s="76"/>
    </row>
    <row r="10" spans="1:26" s="75" customFormat="1" ht="37.9" customHeight="1" thickBot="1">
      <c r="B10" s="1384" t="s">
        <v>333</v>
      </c>
      <c r="C10" s="1385"/>
      <c r="D10" s="1386"/>
      <c r="E10" s="1387"/>
      <c r="F10" s="1387"/>
      <c r="G10" s="1387"/>
      <c r="H10" s="1387"/>
      <c r="I10" s="1387"/>
      <c r="J10" s="1388"/>
      <c r="K10" s="300"/>
      <c r="L10" s="301"/>
      <c r="M10" s="301"/>
      <c r="N10" s="302" t="s">
        <v>198</v>
      </c>
      <c r="O10" s="303"/>
      <c r="P10" s="296">
        <f>料金確認表!A11</f>
        <v>0</v>
      </c>
      <c r="Q10" s="234">
        <f>料金確認表!B11</f>
        <v>0</v>
      </c>
      <c r="R10" s="248"/>
      <c r="S10" s="252">
        <f>料金確認表!C11</f>
        <v>0</v>
      </c>
      <c r="T10" s="248"/>
      <c r="U10" s="248"/>
      <c r="V10" s="248"/>
      <c r="W10" s="234"/>
      <c r="X10" s="234"/>
      <c r="Y10" s="234"/>
      <c r="Z10" s="234"/>
    </row>
    <row r="11" spans="1:26" s="79" customFormat="1" ht="30" customHeight="1" thickBot="1">
      <c r="B11" s="153" t="s">
        <v>35</v>
      </c>
      <c r="C11" s="260"/>
      <c r="D11" s="1389"/>
      <c r="E11" s="1390"/>
      <c r="F11" s="1390"/>
      <c r="G11" s="1390"/>
      <c r="H11" s="1390"/>
      <c r="I11" s="1390"/>
      <c r="J11" s="1390"/>
      <c r="K11" s="154"/>
      <c r="L11" s="154"/>
      <c r="M11" s="154"/>
      <c r="N11" s="185"/>
      <c r="O11" s="258"/>
      <c r="P11" s="296">
        <f>料金確認表!A12</f>
        <v>0</v>
      </c>
      <c r="Q11" s="234">
        <f>料金確認表!B12</f>
        <v>0</v>
      </c>
      <c r="R11" s="248"/>
      <c r="S11" s="252">
        <f>料金確認表!C12</f>
        <v>0</v>
      </c>
      <c r="T11" s="236"/>
      <c r="U11" s="236"/>
      <c r="V11" s="236"/>
      <c r="W11" s="236"/>
      <c r="X11" s="236"/>
      <c r="Y11" s="236"/>
      <c r="Z11" s="236"/>
    </row>
    <row r="12" spans="1:26" s="75" customFormat="1" ht="31.9" customHeight="1">
      <c r="B12" s="148" t="s">
        <v>36</v>
      </c>
      <c r="C12" s="292"/>
      <c r="D12" s="254" t="s">
        <v>205</v>
      </c>
      <c r="E12" s="151"/>
      <c r="F12" s="291" t="s">
        <v>37</v>
      </c>
      <c r="G12" s="152" t="s">
        <v>38</v>
      </c>
      <c r="H12" s="146" t="s">
        <v>203</v>
      </c>
      <c r="I12" s="149"/>
      <c r="J12" s="650" t="str">
        <f>IFERROR(DATE(P10,Q10,S10),"")</f>
        <v/>
      </c>
      <c r="K12" s="650" t="str">
        <f>IFERROR(DATE(P11,Q11,S11),"")</f>
        <v/>
      </c>
      <c r="L12" s="650" t="str">
        <f>IFERROR(DATE(P12,Q12,S12),"")</f>
        <v/>
      </c>
      <c r="M12" s="1367" t="s">
        <v>342</v>
      </c>
      <c r="N12" s="1368"/>
      <c r="O12" s="241"/>
      <c r="P12" s="263">
        <f>料金確認表!A13</f>
        <v>0</v>
      </c>
      <c r="Q12" s="638">
        <f>料金確認表!B13</f>
        <v>0</v>
      </c>
      <c r="R12" s="639"/>
      <c r="S12" s="253">
        <f>料金確認表!C13</f>
        <v>0</v>
      </c>
      <c r="T12" s="238"/>
      <c r="U12" s="239"/>
      <c r="V12" s="239"/>
      <c r="W12" s="237"/>
      <c r="X12" s="237"/>
      <c r="Y12" s="239"/>
      <c r="Z12" s="239"/>
    </row>
    <row r="13" spans="1:26" s="75" customFormat="1" ht="31.9" customHeight="1">
      <c r="B13" s="73">
        <v>1</v>
      </c>
      <c r="C13" s="1394"/>
      <c r="D13" s="1394"/>
      <c r="E13" s="1395"/>
      <c r="F13" s="71"/>
      <c r="G13" s="70"/>
      <c r="H13" s="262"/>
      <c r="I13" s="298"/>
      <c r="J13" s="71"/>
      <c r="K13" s="71"/>
      <c r="L13" s="71"/>
      <c r="M13" s="1359"/>
      <c r="N13" s="1360"/>
      <c r="O13" s="239"/>
      <c r="P13" s="264">
        <f>$D$10</f>
        <v>0</v>
      </c>
      <c r="Q13" s="242">
        <f t="shared" ref="Q13:Q21" si="0">F13</f>
        <v>0</v>
      </c>
      <c r="R13" s="245">
        <f t="shared" ref="R13:R21" si="1">G13</f>
        <v>0</v>
      </c>
      <c r="S13" s="261" t="e">
        <f t="array" ref="S13">INDEX($S$3:$V$8,MATCH(P13&amp;Q13&amp;R13,$S$3:$S$8&amp;$T$3:$T$8&amp;$U$3:$U$8,0),4)</f>
        <v>#N/A</v>
      </c>
      <c r="T13" s="238"/>
      <c r="U13" s="239"/>
      <c r="V13" s="239"/>
      <c r="W13" s="237"/>
      <c r="X13" s="237"/>
      <c r="Y13" s="240"/>
      <c r="Z13" s="240"/>
    </row>
    <row r="14" spans="1:26" ht="31.9" customHeight="1">
      <c r="B14" s="74">
        <v>2</v>
      </c>
      <c r="C14" s="1396"/>
      <c r="D14" s="1396"/>
      <c r="E14" s="1397"/>
      <c r="F14" s="71"/>
      <c r="G14" s="70"/>
      <c r="H14" s="262"/>
      <c r="I14" s="298"/>
      <c r="J14" s="71"/>
      <c r="K14" s="71"/>
      <c r="L14" s="71"/>
      <c r="M14" s="1359"/>
      <c r="N14" s="1360"/>
      <c r="O14" s="239"/>
      <c r="P14" s="264">
        <f t="shared" ref="P14:P32" si="2">$D$10</f>
        <v>0</v>
      </c>
      <c r="Q14" s="242">
        <f t="shared" si="0"/>
        <v>0</v>
      </c>
      <c r="R14" s="245">
        <f t="shared" si="1"/>
        <v>0</v>
      </c>
      <c r="S14" s="261" t="e">
        <f t="array" ref="S14">INDEX($S$3:$V$8,MATCH(P14&amp;Q14&amp;R14,$S$3:$S$8&amp;$T$3:$T$8&amp;$U$3:$U$8,0),4)</f>
        <v>#N/A</v>
      </c>
      <c r="T14" s="249"/>
      <c r="U14" s="239"/>
      <c r="V14" s="242"/>
      <c r="W14" s="243"/>
      <c r="X14" s="243"/>
      <c r="Y14" s="242"/>
      <c r="Z14" s="242"/>
    </row>
    <row r="15" spans="1:26" ht="31.9" customHeight="1">
      <c r="B15" s="74">
        <v>3</v>
      </c>
      <c r="C15" s="1396"/>
      <c r="D15" s="1396"/>
      <c r="E15" s="1397"/>
      <c r="F15" s="71"/>
      <c r="G15" s="70"/>
      <c r="H15" s="262"/>
      <c r="I15" s="298"/>
      <c r="J15" s="71"/>
      <c r="K15" s="71"/>
      <c r="L15" s="71"/>
      <c r="M15" s="1359"/>
      <c r="N15" s="1360"/>
      <c r="O15" s="239"/>
      <c r="P15" s="264">
        <f t="shared" si="2"/>
        <v>0</v>
      </c>
      <c r="Q15" s="242">
        <f t="shared" si="0"/>
        <v>0</v>
      </c>
      <c r="R15" s="245">
        <f t="shared" si="1"/>
        <v>0</v>
      </c>
      <c r="S15" s="261" t="e">
        <f t="array" ref="S15">INDEX($S$3:$V$8,MATCH(P15&amp;Q15&amp;R15,$S$3:$S$8&amp;$T$3:$T$8&amp;$U$3:$U$8,0),4)</f>
        <v>#N/A</v>
      </c>
      <c r="T15" s="249"/>
      <c r="U15" s="239"/>
      <c r="V15" s="242"/>
      <c r="W15" s="243"/>
      <c r="X15" s="243"/>
      <c r="Y15" s="242"/>
      <c r="Z15" s="242"/>
    </row>
    <row r="16" spans="1:26" ht="31.9" customHeight="1">
      <c r="B16" s="74">
        <v>4</v>
      </c>
      <c r="C16" s="1396"/>
      <c r="D16" s="1396"/>
      <c r="E16" s="1397"/>
      <c r="F16" s="71"/>
      <c r="G16" s="70"/>
      <c r="H16" s="262"/>
      <c r="I16" s="298"/>
      <c r="J16" s="71"/>
      <c r="K16" s="71"/>
      <c r="L16" s="71"/>
      <c r="M16" s="1359"/>
      <c r="N16" s="1360"/>
      <c r="O16" s="239"/>
      <c r="P16" s="264">
        <f t="shared" si="2"/>
        <v>0</v>
      </c>
      <c r="Q16" s="242">
        <f t="shared" si="0"/>
        <v>0</v>
      </c>
      <c r="R16" s="245">
        <f t="shared" si="1"/>
        <v>0</v>
      </c>
      <c r="S16" s="261" t="e">
        <f t="array" ref="S16">INDEX($S$3:$V$8,MATCH(P16&amp;Q16&amp;R16,$S$3:$S$8&amp;$T$3:$T$8&amp;$U$3:$U$8,0),4)</f>
        <v>#N/A</v>
      </c>
      <c r="T16" s="249"/>
      <c r="U16" s="239"/>
      <c r="V16" s="242"/>
      <c r="W16" s="243"/>
      <c r="X16" s="243"/>
      <c r="Y16" s="242"/>
      <c r="Z16" s="242"/>
    </row>
    <row r="17" spans="2:26" ht="31.9" customHeight="1">
      <c r="B17" s="74">
        <v>5</v>
      </c>
      <c r="C17" s="1396"/>
      <c r="D17" s="1396"/>
      <c r="E17" s="1397"/>
      <c r="F17" s="71"/>
      <c r="G17" s="70"/>
      <c r="H17" s="262"/>
      <c r="I17" s="298"/>
      <c r="J17" s="71"/>
      <c r="K17" s="71"/>
      <c r="L17" s="71"/>
      <c r="M17" s="1359"/>
      <c r="N17" s="1360"/>
      <c r="O17" s="239"/>
      <c r="P17" s="264">
        <f t="shared" si="2"/>
        <v>0</v>
      </c>
      <c r="Q17" s="242">
        <f t="shared" si="0"/>
        <v>0</v>
      </c>
      <c r="R17" s="245">
        <f t="shared" si="1"/>
        <v>0</v>
      </c>
      <c r="S17" s="261" t="e">
        <f t="array" ref="S17">INDEX($S$3:$V$8,MATCH(P17&amp;Q17&amp;R17,$S$3:$S$8&amp;$T$3:$T$8&amp;$U$3:$U$8,0),4)</f>
        <v>#N/A</v>
      </c>
      <c r="T17" s="249"/>
      <c r="U17" s="239"/>
      <c r="V17" s="242"/>
      <c r="W17" s="243"/>
      <c r="X17" s="243"/>
      <c r="Y17" s="242"/>
      <c r="Z17" s="242"/>
    </row>
    <row r="18" spans="2:26" ht="31.9" customHeight="1">
      <c r="B18" s="74">
        <v>6</v>
      </c>
      <c r="C18" s="1396"/>
      <c r="D18" s="1396"/>
      <c r="E18" s="1397"/>
      <c r="F18" s="71"/>
      <c r="G18" s="70"/>
      <c r="H18" s="262"/>
      <c r="I18" s="298"/>
      <c r="J18" s="71"/>
      <c r="K18" s="71"/>
      <c r="L18" s="71"/>
      <c r="M18" s="1359"/>
      <c r="N18" s="1360"/>
      <c r="O18" s="239"/>
      <c r="P18" s="264">
        <f t="shared" si="2"/>
        <v>0</v>
      </c>
      <c r="Q18" s="242">
        <f t="shared" si="0"/>
        <v>0</v>
      </c>
      <c r="R18" s="245">
        <f t="shared" si="1"/>
        <v>0</v>
      </c>
      <c r="S18" s="261" t="e">
        <f t="array" ref="S18">INDEX($S$3:$V$8,MATCH(P18&amp;Q18&amp;R18,$S$3:$S$8&amp;$T$3:$T$8&amp;$U$3:$U$8,0),4)</f>
        <v>#N/A</v>
      </c>
      <c r="T18" s="249"/>
      <c r="U18" s="239"/>
      <c r="V18" s="242"/>
      <c r="W18" s="243"/>
      <c r="X18" s="243"/>
      <c r="Y18" s="242"/>
      <c r="Z18" s="242"/>
    </row>
    <row r="19" spans="2:26" ht="31.9" customHeight="1">
      <c r="B19" s="74">
        <v>7</v>
      </c>
      <c r="C19" s="1391"/>
      <c r="D19" s="1392"/>
      <c r="E19" s="1393"/>
      <c r="F19" s="71"/>
      <c r="G19" s="70"/>
      <c r="H19" s="262"/>
      <c r="I19" s="298"/>
      <c r="J19" s="71"/>
      <c r="K19" s="71"/>
      <c r="L19" s="71"/>
      <c r="M19" s="1359"/>
      <c r="N19" s="1360"/>
      <c r="O19" s="239"/>
      <c r="P19" s="264">
        <f t="shared" si="2"/>
        <v>0</v>
      </c>
      <c r="Q19" s="242">
        <f t="shared" si="0"/>
        <v>0</v>
      </c>
      <c r="R19" s="245">
        <f t="shared" si="1"/>
        <v>0</v>
      </c>
      <c r="S19" s="261" t="e">
        <f t="array" ref="S19">INDEX($S$3:$V$8,MATCH(P19&amp;Q19&amp;R19,$S$3:$S$8&amp;$T$3:$T$8&amp;$U$3:$U$8,0),4)</f>
        <v>#N/A</v>
      </c>
      <c r="T19" s="249"/>
      <c r="U19" s="239"/>
      <c r="V19" s="242"/>
      <c r="W19" s="243"/>
      <c r="X19" s="243"/>
      <c r="Y19" s="242"/>
      <c r="Z19" s="242"/>
    </row>
    <row r="20" spans="2:26" ht="31.9" customHeight="1">
      <c r="B20" s="74">
        <v>8</v>
      </c>
      <c r="C20" s="1391"/>
      <c r="D20" s="1392"/>
      <c r="E20" s="1393"/>
      <c r="F20" s="71"/>
      <c r="G20" s="70"/>
      <c r="H20" s="262"/>
      <c r="I20" s="298"/>
      <c r="J20" s="71"/>
      <c r="K20" s="71"/>
      <c r="L20" s="71"/>
      <c r="M20" s="1359"/>
      <c r="N20" s="1360"/>
      <c r="O20" s="239"/>
      <c r="P20" s="264">
        <f t="shared" si="2"/>
        <v>0</v>
      </c>
      <c r="Q20" s="242">
        <f t="shared" si="0"/>
        <v>0</v>
      </c>
      <c r="R20" s="245">
        <f t="shared" si="1"/>
        <v>0</v>
      </c>
      <c r="S20" s="261" t="e">
        <f t="array" ref="S20">INDEX($S$3:$V$8,MATCH(P20&amp;Q20&amp;R20,$S$3:$S$8&amp;$T$3:$T$8&amp;$U$3:$U$8,0),4)</f>
        <v>#N/A</v>
      </c>
      <c r="T20" s="249"/>
      <c r="U20" s="242"/>
      <c r="V20" s="242"/>
      <c r="W20" s="243"/>
      <c r="X20" s="243"/>
      <c r="Y20" s="242"/>
      <c r="Z20" s="242"/>
    </row>
    <row r="21" spans="2:26" ht="31.9" customHeight="1">
      <c r="B21" s="74">
        <v>9</v>
      </c>
      <c r="C21" s="1391"/>
      <c r="D21" s="1392"/>
      <c r="E21" s="1393"/>
      <c r="F21" s="71"/>
      <c r="G21" s="70"/>
      <c r="H21" s="262"/>
      <c r="I21" s="298"/>
      <c r="J21" s="71"/>
      <c r="K21" s="71"/>
      <c r="L21" s="71"/>
      <c r="M21" s="1359"/>
      <c r="N21" s="1360"/>
      <c r="O21" s="239"/>
      <c r="P21" s="264">
        <f t="shared" si="2"/>
        <v>0</v>
      </c>
      <c r="Q21" s="242">
        <f t="shared" si="0"/>
        <v>0</v>
      </c>
      <c r="R21" s="245">
        <f t="shared" si="1"/>
        <v>0</v>
      </c>
      <c r="S21" s="261" t="e">
        <f t="array" ref="S21">INDEX($S$3:$V$8,MATCH(P21&amp;Q21&amp;R21,$S$3:$S$8&amp;$T$3:$T$8&amp;$U$3:$U$8,0),4)</f>
        <v>#N/A</v>
      </c>
      <c r="T21" s="249"/>
      <c r="U21" s="242"/>
      <c r="V21" s="242"/>
      <c r="W21" s="243"/>
      <c r="X21" s="243"/>
      <c r="Y21" s="242"/>
      <c r="Z21" s="242"/>
    </row>
    <row r="22" spans="2:26" ht="31.9" customHeight="1">
      <c r="B22" s="74">
        <v>10</v>
      </c>
      <c r="C22" s="1391"/>
      <c r="D22" s="1392"/>
      <c r="E22" s="1393"/>
      <c r="F22" s="71"/>
      <c r="G22" s="70"/>
      <c r="H22" s="262"/>
      <c r="I22" s="298"/>
      <c r="J22" s="71"/>
      <c r="K22" s="71"/>
      <c r="L22" s="71"/>
      <c r="M22" s="1359"/>
      <c r="N22" s="1360"/>
      <c r="O22" s="239"/>
      <c r="P22" s="264">
        <f t="shared" si="2"/>
        <v>0</v>
      </c>
      <c r="Q22" s="242">
        <f t="shared" ref="Q22:Q32" si="3">F22</f>
        <v>0</v>
      </c>
      <c r="R22" s="245">
        <f t="shared" ref="R22:R32" si="4">G22</f>
        <v>0</v>
      </c>
      <c r="S22" s="261" t="e">
        <f t="array" ref="S22">INDEX($S$3:$V$8,MATCH(P22&amp;Q22&amp;R22,$S$3:$S$8&amp;$T$3:$T$8&amp;$U$3:$U$8,0),4)</f>
        <v>#N/A</v>
      </c>
      <c r="T22" s="244"/>
      <c r="U22" s="242"/>
      <c r="V22" s="242"/>
      <c r="W22" s="243"/>
      <c r="X22" s="243"/>
      <c r="Y22" s="242"/>
      <c r="Z22" s="242"/>
    </row>
    <row r="23" spans="2:26" ht="31.9" customHeight="1">
      <c r="B23" s="74">
        <v>11</v>
      </c>
      <c r="C23" s="1369"/>
      <c r="D23" s="1370"/>
      <c r="E23" s="1371"/>
      <c r="F23" s="71"/>
      <c r="G23" s="70"/>
      <c r="H23" s="262"/>
      <c r="I23" s="298"/>
      <c r="J23" s="71"/>
      <c r="K23" s="71"/>
      <c r="L23" s="71"/>
      <c r="M23" s="1359"/>
      <c r="N23" s="1360"/>
      <c r="O23" s="239"/>
      <c r="P23" s="264">
        <f t="shared" si="2"/>
        <v>0</v>
      </c>
      <c r="Q23" s="242">
        <f t="shared" si="3"/>
        <v>0</v>
      </c>
      <c r="R23" s="245">
        <f t="shared" si="4"/>
        <v>0</v>
      </c>
      <c r="S23" s="261" t="e">
        <f t="array" ref="S23">INDEX($S$3:$V$8,MATCH(P23&amp;Q23&amp;R23,$S$3:$S$8&amp;$T$3:$T$8&amp;$U$3:$U$8,0),4)</f>
        <v>#N/A</v>
      </c>
      <c r="T23" s="244"/>
      <c r="U23" s="242"/>
      <c r="V23" s="242"/>
      <c r="W23" s="243"/>
      <c r="X23" s="243"/>
      <c r="Y23" s="242"/>
      <c r="Z23" s="242"/>
    </row>
    <row r="24" spans="2:26" ht="31.9" customHeight="1">
      <c r="B24" s="74">
        <v>12</v>
      </c>
      <c r="C24" s="1369"/>
      <c r="D24" s="1370"/>
      <c r="E24" s="1371"/>
      <c r="F24" s="71"/>
      <c r="G24" s="70"/>
      <c r="H24" s="262"/>
      <c r="I24" s="298"/>
      <c r="J24" s="71"/>
      <c r="K24" s="71"/>
      <c r="L24" s="71"/>
      <c r="M24" s="1359"/>
      <c r="N24" s="1360"/>
      <c r="O24" s="239"/>
      <c r="P24" s="264">
        <f t="shared" si="2"/>
        <v>0</v>
      </c>
      <c r="Q24" s="242">
        <f t="shared" si="3"/>
        <v>0</v>
      </c>
      <c r="R24" s="245">
        <f t="shared" si="4"/>
        <v>0</v>
      </c>
      <c r="S24" s="261" t="e">
        <f t="array" ref="S24">INDEX($S$3:$V$8,MATCH(P24&amp;Q24&amp;R24,$S$3:$S$8&amp;$T$3:$T$8&amp;$U$3:$U$8,0),4)</f>
        <v>#N/A</v>
      </c>
      <c r="T24" s="244"/>
      <c r="U24" s="242"/>
      <c r="V24" s="242"/>
      <c r="W24" s="243"/>
      <c r="X24" s="243"/>
      <c r="Y24" s="242"/>
      <c r="Z24" s="242"/>
    </row>
    <row r="25" spans="2:26" ht="31.9" customHeight="1">
      <c r="B25" s="74">
        <v>13</v>
      </c>
      <c r="C25" s="1369"/>
      <c r="D25" s="1370"/>
      <c r="E25" s="1371"/>
      <c r="F25" s="71"/>
      <c r="G25" s="70"/>
      <c r="H25" s="262"/>
      <c r="I25" s="298"/>
      <c r="J25" s="71"/>
      <c r="K25" s="71"/>
      <c r="L25" s="71"/>
      <c r="M25" s="1359"/>
      <c r="N25" s="1360"/>
      <c r="O25" s="239"/>
      <c r="P25" s="264">
        <f t="shared" si="2"/>
        <v>0</v>
      </c>
      <c r="Q25" s="242">
        <f t="shared" si="3"/>
        <v>0</v>
      </c>
      <c r="R25" s="245">
        <f t="shared" si="4"/>
        <v>0</v>
      </c>
      <c r="S25" s="261" t="e">
        <f t="array" ref="S25">INDEX($S$3:$V$8,MATCH(P25&amp;Q25&amp;R25,$S$3:$S$8&amp;$T$3:$T$8&amp;$U$3:$U$8,0),4)</f>
        <v>#N/A</v>
      </c>
      <c r="T25" s="244"/>
      <c r="U25" s="242"/>
      <c r="V25" s="242"/>
      <c r="W25" s="243"/>
      <c r="X25" s="243"/>
      <c r="Y25" s="242"/>
      <c r="Z25" s="242"/>
    </row>
    <row r="26" spans="2:26" ht="31.9" customHeight="1">
      <c r="B26" s="74">
        <v>14</v>
      </c>
      <c r="C26" s="1369"/>
      <c r="D26" s="1370"/>
      <c r="E26" s="1371"/>
      <c r="F26" s="71"/>
      <c r="G26" s="70"/>
      <c r="H26" s="262"/>
      <c r="I26" s="298"/>
      <c r="J26" s="71"/>
      <c r="K26" s="71"/>
      <c r="L26" s="71"/>
      <c r="M26" s="1359"/>
      <c r="N26" s="1360"/>
      <c r="O26" s="239"/>
      <c r="P26" s="264">
        <f t="shared" si="2"/>
        <v>0</v>
      </c>
      <c r="Q26" s="242">
        <f t="shared" si="3"/>
        <v>0</v>
      </c>
      <c r="R26" s="245">
        <f t="shared" si="4"/>
        <v>0</v>
      </c>
      <c r="S26" s="261" t="e">
        <f t="array" ref="S26">INDEX($S$3:$V$8,MATCH(P26&amp;Q26&amp;R26,$S$3:$S$8&amp;$T$3:$T$8&amp;$U$3:$U$8,0),4)</f>
        <v>#N/A</v>
      </c>
      <c r="T26" s="244"/>
      <c r="U26" s="242"/>
      <c r="V26" s="242"/>
      <c r="W26" s="243"/>
      <c r="X26" s="243"/>
      <c r="Y26" s="242"/>
      <c r="Z26" s="242"/>
    </row>
    <row r="27" spans="2:26" ht="31.9" customHeight="1">
      <c r="B27" s="74">
        <v>15</v>
      </c>
      <c r="C27" s="1369"/>
      <c r="D27" s="1370"/>
      <c r="E27" s="1371"/>
      <c r="F27" s="71"/>
      <c r="G27" s="70"/>
      <c r="H27" s="262"/>
      <c r="I27" s="298"/>
      <c r="J27" s="71"/>
      <c r="K27" s="71"/>
      <c r="L27" s="71"/>
      <c r="M27" s="1359"/>
      <c r="N27" s="1360"/>
      <c r="O27" s="239"/>
      <c r="P27" s="264">
        <f t="shared" si="2"/>
        <v>0</v>
      </c>
      <c r="Q27" s="242">
        <f t="shared" si="3"/>
        <v>0</v>
      </c>
      <c r="R27" s="245">
        <f t="shared" si="4"/>
        <v>0</v>
      </c>
      <c r="S27" s="261" t="e">
        <f t="array" ref="S27">INDEX($S$3:$V$8,MATCH(P27&amp;Q27&amp;R27,$S$3:$S$8&amp;$T$3:$T$8&amp;$U$3:$U$8,0),4)</f>
        <v>#N/A</v>
      </c>
      <c r="T27" s="244"/>
      <c r="U27" s="242"/>
      <c r="V27" s="242"/>
      <c r="W27" s="243"/>
      <c r="X27" s="243"/>
      <c r="Y27" s="242"/>
      <c r="Z27" s="242"/>
    </row>
    <row r="28" spans="2:26" ht="31.9" customHeight="1">
      <c r="B28" s="74">
        <v>16</v>
      </c>
      <c r="C28" s="1369"/>
      <c r="D28" s="1370"/>
      <c r="E28" s="1371"/>
      <c r="F28" s="71"/>
      <c r="G28" s="70"/>
      <c r="H28" s="262"/>
      <c r="I28" s="298"/>
      <c r="J28" s="71"/>
      <c r="K28" s="71"/>
      <c r="L28" s="71"/>
      <c r="M28" s="1359"/>
      <c r="N28" s="1360"/>
      <c r="O28" s="239"/>
      <c r="P28" s="264">
        <f t="shared" si="2"/>
        <v>0</v>
      </c>
      <c r="Q28" s="242">
        <f t="shared" si="3"/>
        <v>0</v>
      </c>
      <c r="R28" s="245">
        <f t="shared" si="4"/>
        <v>0</v>
      </c>
      <c r="S28" s="261" t="e">
        <f t="array" ref="S28">INDEX($S$3:$V$8,MATCH(P28&amp;Q28&amp;R28,$S$3:$S$8&amp;$T$3:$T$8&amp;$U$3:$U$8,0),4)</f>
        <v>#N/A</v>
      </c>
      <c r="T28" s="244"/>
      <c r="U28" s="242"/>
      <c r="V28" s="242"/>
      <c r="W28" s="243"/>
      <c r="X28" s="243"/>
      <c r="Y28" s="242"/>
      <c r="Z28" s="242"/>
    </row>
    <row r="29" spans="2:26" ht="31.9" customHeight="1">
      <c r="B29" s="74">
        <v>17</v>
      </c>
      <c r="C29" s="1369"/>
      <c r="D29" s="1370"/>
      <c r="E29" s="1371"/>
      <c r="F29" s="71"/>
      <c r="G29" s="70"/>
      <c r="H29" s="262"/>
      <c r="I29" s="298"/>
      <c r="J29" s="71"/>
      <c r="K29" s="71"/>
      <c r="L29" s="71"/>
      <c r="M29" s="1359"/>
      <c r="N29" s="1360"/>
      <c r="O29" s="239"/>
      <c r="P29" s="264">
        <f t="shared" si="2"/>
        <v>0</v>
      </c>
      <c r="Q29" s="242">
        <f t="shared" si="3"/>
        <v>0</v>
      </c>
      <c r="R29" s="245">
        <f t="shared" si="4"/>
        <v>0</v>
      </c>
      <c r="S29" s="261" t="e">
        <f t="array" ref="S29">INDEX($S$3:$V$8,MATCH(P29&amp;Q29&amp;R29,$S$3:$S$8&amp;$T$3:$T$8&amp;$U$3:$U$8,0),4)</f>
        <v>#N/A</v>
      </c>
      <c r="T29" s="244"/>
      <c r="U29" s="242"/>
      <c r="V29" s="242"/>
      <c r="W29" s="243"/>
      <c r="X29" s="243"/>
      <c r="Y29" s="242"/>
      <c r="Z29" s="242"/>
    </row>
    <row r="30" spans="2:26" ht="31.5" customHeight="1">
      <c r="B30" s="74">
        <v>18</v>
      </c>
      <c r="C30" s="1369"/>
      <c r="D30" s="1370"/>
      <c r="E30" s="1371"/>
      <c r="F30" s="71"/>
      <c r="G30" s="70"/>
      <c r="H30" s="262"/>
      <c r="I30" s="298"/>
      <c r="J30" s="71"/>
      <c r="K30" s="71"/>
      <c r="L30" s="71"/>
      <c r="M30" s="1359"/>
      <c r="N30" s="1360"/>
      <c r="O30" s="239"/>
      <c r="P30" s="264">
        <f t="shared" si="2"/>
        <v>0</v>
      </c>
      <c r="Q30" s="242">
        <f t="shared" si="3"/>
        <v>0</v>
      </c>
      <c r="R30" s="245">
        <f t="shared" si="4"/>
        <v>0</v>
      </c>
      <c r="S30" s="261" t="e">
        <f t="array" ref="S30">INDEX($S$3:$V$8,MATCH(P30&amp;Q30&amp;R30,$S$3:$S$8&amp;$T$3:$T$8&amp;$U$3:$U$8,0),4)</f>
        <v>#N/A</v>
      </c>
      <c r="T30" s="244"/>
      <c r="U30" s="242"/>
      <c r="V30" s="242"/>
      <c r="W30" s="243"/>
      <c r="X30" s="243"/>
      <c r="Y30" s="242"/>
      <c r="Z30" s="242"/>
    </row>
    <row r="31" spans="2:26" ht="31.9" customHeight="1">
      <c r="B31" s="74">
        <v>19</v>
      </c>
      <c r="C31" s="1369"/>
      <c r="D31" s="1370"/>
      <c r="E31" s="1371"/>
      <c r="F31" s="71"/>
      <c r="G31" s="70"/>
      <c r="H31" s="262"/>
      <c r="I31" s="298"/>
      <c r="J31" s="71"/>
      <c r="K31" s="71"/>
      <c r="L31" s="71"/>
      <c r="M31" s="1359"/>
      <c r="N31" s="1360"/>
      <c r="O31" s="239"/>
      <c r="P31" s="264">
        <f t="shared" si="2"/>
        <v>0</v>
      </c>
      <c r="Q31" s="242">
        <f t="shared" si="3"/>
        <v>0</v>
      </c>
      <c r="R31" s="245">
        <f t="shared" si="4"/>
        <v>0</v>
      </c>
      <c r="S31" s="261" t="e">
        <f t="array" ref="S31">INDEX($S$3:$V$8,MATCH(P31&amp;Q31&amp;R31,$S$3:$S$8&amp;$T$3:$T$8&amp;$U$3:$U$8,0),4)</f>
        <v>#N/A</v>
      </c>
      <c r="T31" s="244"/>
      <c r="U31" s="242"/>
      <c r="V31" s="242"/>
      <c r="W31" s="243"/>
      <c r="X31" s="243"/>
      <c r="Y31" s="242"/>
      <c r="Z31" s="242"/>
    </row>
    <row r="32" spans="2:26" ht="31.9" customHeight="1" thickBot="1">
      <c r="B32" s="288">
        <v>20</v>
      </c>
      <c r="C32" s="1372"/>
      <c r="D32" s="1373"/>
      <c r="E32" s="1374"/>
      <c r="F32" s="71"/>
      <c r="G32" s="70"/>
      <c r="H32" s="262"/>
      <c r="I32" s="298"/>
      <c r="J32" s="280"/>
      <c r="K32" s="280"/>
      <c r="L32" s="71"/>
      <c r="M32" s="1359"/>
      <c r="N32" s="1360"/>
      <c r="O32" s="239"/>
      <c r="P32" s="264">
        <f t="shared" si="2"/>
        <v>0</v>
      </c>
      <c r="Q32" s="242">
        <f t="shared" si="3"/>
        <v>0</v>
      </c>
      <c r="R32" s="245">
        <f t="shared" si="4"/>
        <v>0</v>
      </c>
      <c r="S32" s="261" t="e">
        <f t="array" ref="S32">INDEX($S$3:$V$8,MATCH(P32&amp;Q32&amp;R32,$S$3:$S$8&amp;$T$3:$T$8&amp;$U$3:$U$8,0),4)</f>
        <v>#N/A</v>
      </c>
      <c r="T32" s="244"/>
      <c r="U32" s="242"/>
      <c r="V32" s="242"/>
      <c r="W32" s="243"/>
      <c r="X32" s="243"/>
      <c r="Y32" s="242"/>
      <c r="Z32" s="242"/>
    </row>
    <row r="33" spans="2:26" ht="31.9" customHeight="1" thickTop="1" thickBot="1">
      <c r="B33" s="285"/>
      <c r="C33" s="286"/>
      <c r="D33" s="286" t="s">
        <v>343</v>
      </c>
      <c r="E33" s="287"/>
      <c r="F33" s="289">
        <f>COUNTIF(F13:F32,"〇")</f>
        <v>0</v>
      </c>
      <c r="G33" s="290">
        <f>COUNTIF(G13:G32,"〇")</f>
        <v>0</v>
      </c>
      <c r="H33" s="283"/>
      <c r="I33" s="283"/>
      <c r="J33" s="281"/>
      <c r="K33" s="282"/>
      <c r="L33" s="283"/>
      <c r="M33" s="1361"/>
      <c r="N33" s="1362"/>
      <c r="Q33" s="242"/>
      <c r="S33" s="261"/>
      <c r="T33" s="244"/>
      <c r="U33" s="242"/>
      <c r="V33" s="242"/>
      <c r="W33" s="243"/>
      <c r="X33" s="243"/>
      <c r="Y33" s="242"/>
      <c r="Z33" s="242"/>
    </row>
    <row r="34" spans="2:26" ht="29.45" customHeight="1" thickTop="1">
      <c r="B34" s="271" t="s">
        <v>39</v>
      </c>
      <c r="C34" s="272"/>
      <c r="D34" s="273"/>
      <c r="E34" s="274"/>
      <c r="F34" s="1375"/>
      <c r="G34" s="1376"/>
      <c r="H34" s="1376"/>
      <c r="I34" s="1377"/>
      <c r="J34" s="275">
        <f>COUNTIF(J13:J32,"◎")</f>
        <v>0</v>
      </c>
      <c r="K34" s="276">
        <f>COUNTIF(K13:K32,"◎")</f>
        <v>0</v>
      </c>
      <c r="L34" s="276">
        <f>COUNTIF(L13:L32,"◎")</f>
        <v>0</v>
      </c>
      <c r="M34" s="1363">
        <f>COUNTIF(N13:N32,"◎")</f>
        <v>0</v>
      </c>
      <c r="N34" s="1364"/>
      <c r="O34" s="257"/>
      <c r="Q34" s="242"/>
      <c r="R34" s="1378"/>
      <c r="S34" s="1378"/>
      <c r="T34" s="1378"/>
      <c r="U34" s="242"/>
      <c r="V34" s="242"/>
      <c r="W34" s="243"/>
      <c r="X34" s="243"/>
      <c r="Y34" s="242"/>
      <c r="Z34" s="242"/>
    </row>
    <row r="35" spans="2:26" s="79" customFormat="1" ht="29.45" customHeight="1" thickBot="1">
      <c r="B35" s="267" t="s">
        <v>307</v>
      </c>
      <c r="C35" s="268"/>
      <c r="D35" s="269"/>
      <c r="E35" s="233"/>
      <c r="F35" s="1379"/>
      <c r="G35" s="1380"/>
      <c r="H35" s="1380"/>
      <c r="I35" s="1381"/>
      <c r="J35" s="150">
        <f>COUNTIF(J13:J32,"〇")</f>
        <v>0</v>
      </c>
      <c r="K35" s="270">
        <f>COUNTIF(K13:K32,"〇")</f>
        <v>0</v>
      </c>
      <c r="L35" s="270">
        <f>COUNTIF(L13:L32,"〇")</f>
        <v>0</v>
      </c>
      <c r="M35" s="1365">
        <f>COUNTIF(N13:N32,"〇")</f>
        <v>0</v>
      </c>
      <c r="N35" s="1366"/>
      <c r="O35" s="257"/>
      <c r="P35" s="263"/>
      <c r="Q35" s="255"/>
      <c r="R35" s="239"/>
      <c r="S35" s="253"/>
      <c r="T35" s="235"/>
      <c r="U35" s="257"/>
      <c r="V35" s="257"/>
      <c r="W35" s="256"/>
      <c r="X35" s="256"/>
      <c r="Y35" s="257"/>
      <c r="Z35" s="257"/>
    </row>
    <row r="36" spans="2:26" ht="30" customHeight="1" thickBot="1"/>
    <row r="37" spans="2:26" s="75" customFormat="1" ht="37.9" customHeight="1" thickBot="1">
      <c r="B37" s="1384" t="s">
        <v>333</v>
      </c>
      <c r="C37" s="1385"/>
      <c r="D37" s="1386"/>
      <c r="E37" s="1387"/>
      <c r="F37" s="1387"/>
      <c r="G37" s="1387"/>
      <c r="H37" s="1387"/>
      <c r="I37" s="1387"/>
      <c r="J37" s="1388"/>
      <c r="K37" s="300"/>
      <c r="L37" s="301"/>
      <c r="M37" s="301"/>
      <c r="N37" s="302" t="s">
        <v>403</v>
      </c>
      <c r="O37" s="303"/>
      <c r="P37" s="296"/>
      <c r="Q37" s="234"/>
      <c r="R37" s="248"/>
      <c r="S37" s="252"/>
      <c r="T37" s="248"/>
      <c r="U37" s="248"/>
      <c r="V37" s="248"/>
      <c r="W37" s="234"/>
      <c r="X37" s="234"/>
      <c r="Y37" s="234"/>
      <c r="Z37" s="234"/>
    </row>
    <row r="38" spans="2:26" s="79" customFormat="1" ht="30" customHeight="1" thickBot="1">
      <c r="B38" s="153" t="s">
        <v>35</v>
      </c>
      <c r="C38" s="260"/>
      <c r="D38" s="1389">
        <f>申請書!$Q$8</f>
        <v>0</v>
      </c>
      <c r="E38" s="1390"/>
      <c r="F38" s="1390"/>
      <c r="G38" s="1390"/>
      <c r="H38" s="1390"/>
      <c r="I38" s="1390"/>
      <c r="J38" s="1390"/>
      <c r="K38" s="154"/>
      <c r="L38" s="154"/>
      <c r="M38" s="154"/>
      <c r="N38" s="185"/>
      <c r="O38" s="258"/>
      <c r="P38" s="263"/>
      <c r="Q38" s="235"/>
      <c r="R38" s="239"/>
      <c r="S38" s="251"/>
      <c r="T38" s="236"/>
      <c r="U38" s="236"/>
      <c r="V38" s="236"/>
      <c r="W38" s="236"/>
      <c r="X38" s="236"/>
      <c r="Y38" s="236"/>
      <c r="Z38" s="236"/>
    </row>
    <row r="39" spans="2:26" s="75" customFormat="1" ht="31.9" customHeight="1">
      <c r="B39" s="148" t="s">
        <v>36</v>
      </c>
      <c r="C39" s="292"/>
      <c r="D39" s="254" t="s">
        <v>205</v>
      </c>
      <c r="E39" s="151"/>
      <c r="F39" s="291" t="s">
        <v>37</v>
      </c>
      <c r="G39" s="152" t="s">
        <v>38</v>
      </c>
      <c r="H39" s="146" t="s">
        <v>203</v>
      </c>
      <c r="I39" s="149"/>
      <c r="J39" s="650" t="str">
        <f>IFERROR(DATE(P37,Q37,S37),"")</f>
        <v/>
      </c>
      <c r="K39" s="650" t="str">
        <f>IFERROR(DATE(P38,Q38,S38),"")</f>
        <v/>
      </c>
      <c r="L39" s="650" t="str">
        <f>IFERROR(DATE(P39,Q39,S39),"")</f>
        <v/>
      </c>
      <c r="M39" s="1367" t="s">
        <v>342</v>
      </c>
      <c r="N39" s="1368"/>
      <c r="O39" s="241"/>
      <c r="P39" s="297"/>
      <c r="Q39" s="237"/>
      <c r="R39" s="259"/>
      <c r="S39" s="253"/>
      <c r="T39" s="238"/>
      <c r="U39" s="239"/>
      <c r="V39" s="239"/>
      <c r="W39" s="237"/>
      <c r="X39" s="237"/>
      <c r="Y39" s="239"/>
      <c r="Z39" s="239"/>
    </row>
    <row r="40" spans="2:26" s="75" customFormat="1" ht="31.9" customHeight="1">
      <c r="B40" s="73">
        <v>1</v>
      </c>
      <c r="C40" s="1394"/>
      <c r="D40" s="1394"/>
      <c r="E40" s="1395"/>
      <c r="F40" s="71"/>
      <c r="G40" s="70"/>
      <c r="H40" s="262"/>
      <c r="I40" s="298"/>
      <c r="J40" s="71"/>
      <c r="K40" s="71"/>
      <c r="L40" s="71"/>
      <c r="M40" s="1359"/>
      <c r="N40" s="1360"/>
      <c r="O40" s="239"/>
      <c r="P40" s="264">
        <f>$D$37</f>
        <v>0</v>
      </c>
      <c r="Q40" s="242">
        <f>F40</f>
        <v>0</v>
      </c>
      <c r="R40" s="245">
        <f>G40</f>
        <v>0</v>
      </c>
      <c r="S40" s="261" t="e">
        <f t="array" ref="S40">INDEX($S$3:$V$8,MATCH(P40&amp;Q40&amp;R40,$S$3:$S$8&amp;$T$3:$T$8&amp;$U$3:$U$8,0),4)</f>
        <v>#N/A</v>
      </c>
      <c r="T40" s="238"/>
      <c r="U40" s="239"/>
      <c r="V40" s="239"/>
      <c r="W40" s="237"/>
      <c r="X40" s="237"/>
      <c r="Y40" s="240"/>
      <c r="Z40" s="240"/>
    </row>
    <row r="41" spans="2:26" ht="31.9" customHeight="1">
      <c r="B41" s="74">
        <v>2</v>
      </c>
      <c r="C41" s="1396"/>
      <c r="D41" s="1396"/>
      <c r="E41" s="1397"/>
      <c r="F41" s="71"/>
      <c r="G41" s="70"/>
      <c r="H41" s="262"/>
      <c r="I41" s="298"/>
      <c r="J41" s="71"/>
      <c r="K41" s="71"/>
      <c r="L41" s="71"/>
      <c r="M41" s="1359"/>
      <c r="N41" s="1360"/>
      <c r="O41" s="239"/>
      <c r="P41" s="264">
        <f t="shared" ref="P41:P59" si="5">$D$37</f>
        <v>0</v>
      </c>
      <c r="Q41" s="242">
        <f>F41</f>
        <v>0</v>
      </c>
      <c r="R41" s="245">
        <f>G41</f>
        <v>0</v>
      </c>
      <c r="S41" s="261" t="e">
        <f t="array" ref="S41">INDEX($S$3:$V$8,MATCH(P41&amp;Q41&amp;R41,$S$3:$S$8&amp;$T$3:$T$8&amp;$U$3:$U$8,0),4)</f>
        <v>#N/A</v>
      </c>
      <c r="T41" s="249"/>
      <c r="U41" s="239"/>
      <c r="V41" s="242"/>
      <c r="W41" s="243"/>
      <c r="X41" s="243"/>
      <c r="Y41" s="242"/>
      <c r="Z41" s="242"/>
    </row>
    <row r="42" spans="2:26" ht="31.9" customHeight="1">
      <c r="B42" s="74">
        <v>3</v>
      </c>
      <c r="C42" s="1396"/>
      <c r="D42" s="1396"/>
      <c r="E42" s="1397"/>
      <c r="F42" s="71"/>
      <c r="G42" s="70"/>
      <c r="H42" s="262"/>
      <c r="I42" s="298"/>
      <c r="J42" s="71"/>
      <c r="K42" s="71"/>
      <c r="L42" s="71"/>
      <c r="M42" s="1359"/>
      <c r="N42" s="1360"/>
      <c r="O42" s="239"/>
      <c r="P42" s="264">
        <f t="shared" si="5"/>
        <v>0</v>
      </c>
      <c r="Q42" s="242">
        <f t="shared" ref="Q42:Q59" si="6">F42</f>
        <v>0</v>
      </c>
      <c r="R42" s="245">
        <f t="shared" ref="R42:R59" si="7">G42</f>
        <v>0</v>
      </c>
      <c r="S42" s="261" t="e">
        <f t="array" ref="S42">INDEX($S$3:$V$8,MATCH(P42&amp;Q42&amp;R42,$S$3:$S$8&amp;$T$3:$T$8&amp;$U$3:$U$8,0),4)</f>
        <v>#N/A</v>
      </c>
      <c r="T42" s="249"/>
      <c r="U42" s="239"/>
      <c r="V42" s="242"/>
      <c r="W42" s="243"/>
      <c r="X42" s="243"/>
      <c r="Y42" s="242"/>
      <c r="Z42" s="242"/>
    </row>
    <row r="43" spans="2:26" ht="31.9" customHeight="1">
      <c r="B43" s="74">
        <v>4</v>
      </c>
      <c r="C43" s="1396"/>
      <c r="D43" s="1396"/>
      <c r="E43" s="1397"/>
      <c r="F43" s="71"/>
      <c r="G43" s="70"/>
      <c r="H43" s="262"/>
      <c r="I43" s="298"/>
      <c r="J43" s="71"/>
      <c r="K43" s="71"/>
      <c r="L43" s="71"/>
      <c r="M43" s="1359"/>
      <c r="N43" s="1360"/>
      <c r="O43" s="239"/>
      <c r="P43" s="264">
        <f t="shared" si="5"/>
        <v>0</v>
      </c>
      <c r="Q43" s="242">
        <f t="shared" si="6"/>
        <v>0</v>
      </c>
      <c r="R43" s="245">
        <f t="shared" si="7"/>
        <v>0</v>
      </c>
      <c r="S43" s="261" t="e">
        <f t="array" ref="S43">INDEX($S$3:$V$8,MATCH(P43&amp;Q43&amp;R43,$S$3:$S$8&amp;$T$3:$T$8&amp;$U$3:$U$8,0),4)</f>
        <v>#N/A</v>
      </c>
      <c r="T43" s="249"/>
      <c r="U43" s="239"/>
      <c r="V43" s="242"/>
      <c r="W43" s="243"/>
      <c r="X43" s="243"/>
      <c r="Y43" s="242"/>
      <c r="Z43" s="242"/>
    </row>
    <row r="44" spans="2:26" ht="31.9" customHeight="1">
      <c r="B44" s="74">
        <v>5</v>
      </c>
      <c r="C44" s="1396"/>
      <c r="D44" s="1396"/>
      <c r="E44" s="1397"/>
      <c r="F44" s="71"/>
      <c r="G44" s="70"/>
      <c r="H44" s="262"/>
      <c r="I44" s="298"/>
      <c r="J44" s="71"/>
      <c r="K44" s="71"/>
      <c r="L44" s="71"/>
      <c r="M44" s="1359"/>
      <c r="N44" s="1360"/>
      <c r="O44" s="239"/>
      <c r="P44" s="264">
        <f t="shared" si="5"/>
        <v>0</v>
      </c>
      <c r="Q44" s="242">
        <f t="shared" si="6"/>
        <v>0</v>
      </c>
      <c r="R44" s="245">
        <f t="shared" si="7"/>
        <v>0</v>
      </c>
      <c r="S44" s="261" t="e">
        <f t="array" ref="S44">INDEX($S$3:$V$8,MATCH(P44&amp;Q44&amp;R44,$S$3:$S$8&amp;$T$3:$T$8&amp;$U$3:$U$8,0),4)</f>
        <v>#N/A</v>
      </c>
      <c r="T44" s="249"/>
      <c r="U44" s="239"/>
      <c r="V44" s="242"/>
      <c r="W44" s="243"/>
      <c r="X44" s="243"/>
      <c r="Y44" s="242"/>
      <c r="Z44" s="242"/>
    </row>
    <row r="45" spans="2:26" ht="31.9" customHeight="1">
      <c r="B45" s="74">
        <v>6</v>
      </c>
      <c r="C45" s="1396"/>
      <c r="D45" s="1396"/>
      <c r="E45" s="1397"/>
      <c r="F45" s="71"/>
      <c r="G45" s="70"/>
      <c r="H45" s="262"/>
      <c r="I45" s="298"/>
      <c r="J45" s="71"/>
      <c r="K45" s="71"/>
      <c r="L45" s="71"/>
      <c r="M45" s="1359"/>
      <c r="N45" s="1360"/>
      <c r="O45" s="239"/>
      <c r="P45" s="264">
        <f t="shared" si="5"/>
        <v>0</v>
      </c>
      <c r="Q45" s="242">
        <f t="shared" si="6"/>
        <v>0</v>
      </c>
      <c r="R45" s="245">
        <f t="shared" si="7"/>
        <v>0</v>
      </c>
      <c r="S45" s="261" t="e">
        <f t="array" ref="S45">INDEX($S$3:$V$8,MATCH(P45&amp;Q45&amp;R45,$S$3:$S$8&amp;$T$3:$T$8&amp;$U$3:$U$8,0),4)</f>
        <v>#N/A</v>
      </c>
      <c r="T45" s="249"/>
      <c r="U45" s="239"/>
      <c r="V45" s="242"/>
      <c r="W45" s="243"/>
      <c r="X45" s="243"/>
      <c r="Y45" s="242"/>
      <c r="Z45" s="242"/>
    </row>
    <row r="46" spans="2:26" ht="31.9" customHeight="1">
      <c r="B46" s="74">
        <v>7</v>
      </c>
      <c r="C46" s="1391"/>
      <c r="D46" s="1392"/>
      <c r="E46" s="1393"/>
      <c r="F46" s="71"/>
      <c r="G46" s="70"/>
      <c r="H46" s="262"/>
      <c r="I46" s="298"/>
      <c r="J46" s="71"/>
      <c r="K46" s="71"/>
      <c r="L46" s="71"/>
      <c r="M46" s="1359"/>
      <c r="N46" s="1360"/>
      <c r="O46" s="239"/>
      <c r="P46" s="264">
        <f t="shared" si="5"/>
        <v>0</v>
      </c>
      <c r="Q46" s="242">
        <f t="shared" si="6"/>
        <v>0</v>
      </c>
      <c r="R46" s="245">
        <f t="shared" si="7"/>
        <v>0</v>
      </c>
      <c r="S46" s="261" t="e">
        <f t="array" ref="S46">INDEX($S$3:$V$8,MATCH(P46&amp;Q46&amp;R46,$S$3:$S$8&amp;$T$3:$T$8&amp;$U$3:$U$8,0),4)</f>
        <v>#N/A</v>
      </c>
      <c r="T46" s="249"/>
      <c r="U46" s="239"/>
      <c r="V46" s="242"/>
      <c r="W46" s="243"/>
      <c r="X46" s="243"/>
      <c r="Y46" s="242"/>
      <c r="Z46" s="242"/>
    </row>
    <row r="47" spans="2:26" ht="31.9" customHeight="1">
      <c r="B47" s="74">
        <v>8</v>
      </c>
      <c r="C47" s="1391"/>
      <c r="D47" s="1392"/>
      <c r="E47" s="1393"/>
      <c r="F47" s="71"/>
      <c r="G47" s="70"/>
      <c r="H47" s="262"/>
      <c r="I47" s="298"/>
      <c r="J47" s="71"/>
      <c r="K47" s="71"/>
      <c r="L47" s="71"/>
      <c r="M47" s="1359"/>
      <c r="N47" s="1360"/>
      <c r="O47" s="239"/>
      <c r="P47" s="264">
        <f t="shared" si="5"/>
        <v>0</v>
      </c>
      <c r="Q47" s="242">
        <f t="shared" si="6"/>
        <v>0</v>
      </c>
      <c r="R47" s="245">
        <f t="shared" si="7"/>
        <v>0</v>
      </c>
      <c r="S47" s="261" t="e">
        <f t="array" ref="S47">INDEX($S$3:$V$8,MATCH(P47&amp;Q47&amp;R47,$S$3:$S$8&amp;$T$3:$T$8&amp;$U$3:$U$8,0),4)</f>
        <v>#N/A</v>
      </c>
      <c r="T47" s="249"/>
      <c r="U47" s="242"/>
      <c r="V47" s="242"/>
      <c r="W47" s="243"/>
      <c r="X47" s="243"/>
      <c r="Y47" s="242"/>
      <c r="Z47" s="242"/>
    </row>
    <row r="48" spans="2:26" ht="31.9" customHeight="1">
      <c r="B48" s="74">
        <v>9</v>
      </c>
      <c r="C48" s="1391"/>
      <c r="D48" s="1392"/>
      <c r="E48" s="1393"/>
      <c r="F48" s="71"/>
      <c r="G48" s="70"/>
      <c r="H48" s="262"/>
      <c r="I48" s="298"/>
      <c r="J48" s="71"/>
      <c r="K48" s="71"/>
      <c r="L48" s="71"/>
      <c r="M48" s="1359"/>
      <c r="N48" s="1360"/>
      <c r="O48" s="239"/>
      <c r="P48" s="264">
        <f t="shared" si="5"/>
        <v>0</v>
      </c>
      <c r="Q48" s="242">
        <f t="shared" si="6"/>
        <v>0</v>
      </c>
      <c r="R48" s="245">
        <f t="shared" si="7"/>
        <v>0</v>
      </c>
      <c r="S48" s="261" t="e">
        <f t="array" ref="S48">INDEX($S$3:$V$8,MATCH(P48&amp;Q48&amp;R48,$S$3:$S$8&amp;$T$3:$T$8&amp;$U$3:$U$8,0),4)</f>
        <v>#N/A</v>
      </c>
      <c r="T48" s="249"/>
      <c r="U48" s="242"/>
      <c r="V48" s="242"/>
      <c r="W48" s="243"/>
      <c r="X48" s="243"/>
      <c r="Y48" s="242"/>
      <c r="Z48" s="242"/>
    </row>
    <row r="49" spans="2:26" ht="31.9" customHeight="1">
      <c r="B49" s="74">
        <v>10</v>
      </c>
      <c r="C49" s="1391"/>
      <c r="D49" s="1392"/>
      <c r="E49" s="1393"/>
      <c r="F49" s="71"/>
      <c r="G49" s="70"/>
      <c r="H49" s="262"/>
      <c r="I49" s="298"/>
      <c r="J49" s="71"/>
      <c r="K49" s="71"/>
      <c r="L49" s="71"/>
      <c r="M49" s="1359"/>
      <c r="N49" s="1360"/>
      <c r="O49" s="239"/>
      <c r="P49" s="264">
        <f t="shared" si="5"/>
        <v>0</v>
      </c>
      <c r="Q49" s="242">
        <f t="shared" si="6"/>
        <v>0</v>
      </c>
      <c r="R49" s="245">
        <f t="shared" si="7"/>
        <v>0</v>
      </c>
      <c r="S49" s="261" t="e">
        <f t="array" ref="S49">INDEX($S$3:$V$8,MATCH(P49&amp;Q49&amp;R49,$S$3:$S$8&amp;$T$3:$T$8&amp;$U$3:$U$8,0),4)</f>
        <v>#N/A</v>
      </c>
      <c r="T49" s="244"/>
      <c r="U49" s="242"/>
      <c r="V49" s="242"/>
      <c r="W49" s="243"/>
      <c r="X49" s="243"/>
      <c r="Y49" s="242"/>
      <c r="Z49" s="242"/>
    </row>
    <row r="50" spans="2:26" ht="31.9" customHeight="1">
      <c r="B50" s="74">
        <v>11</v>
      </c>
      <c r="C50" s="1369"/>
      <c r="D50" s="1370"/>
      <c r="E50" s="1371"/>
      <c r="F50" s="71"/>
      <c r="G50" s="70"/>
      <c r="H50" s="262"/>
      <c r="I50" s="298"/>
      <c r="J50" s="71"/>
      <c r="K50" s="71"/>
      <c r="L50" s="71"/>
      <c r="M50" s="1359"/>
      <c r="N50" s="1360"/>
      <c r="O50" s="239"/>
      <c r="P50" s="264">
        <f t="shared" si="5"/>
        <v>0</v>
      </c>
      <c r="Q50" s="242">
        <f t="shared" si="6"/>
        <v>0</v>
      </c>
      <c r="R50" s="245">
        <f t="shared" si="7"/>
        <v>0</v>
      </c>
      <c r="S50" s="261" t="e">
        <f t="array" ref="S50">INDEX($S$3:$V$8,MATCH(P50&amp;Q50&amp;R50,$S$3:$S$8&amp;$T$3:$T$8&amp;$U$3:$U$8,0),4)</f>
        <v>#N/A</v>
      </c>
      <c r="T50" s="244"/>
      <c r="U50" s="242"/>
      <c r="V50" s="242"/>
      <c r="W50" s="243"/>
      <c r="X50" s="243"/>
      <c r="Y50" s="242"/>
      <c r="Z50" s="242"/>
    </row>
    <row r="51" spans="2:26" ht="31.9" customHeight="1">
      <c r="B51" s="74">
        <v>12</v>
      </c>
      <c r="C51" s="1369"/>
      <c r="D51" s="1370"/>
      <c r="E51" s="1371"/>
      <c r="F51" s="71"/>
      <c r="G51" s="70"/>
      <c r="H51" s="262"/>
      <c r="I51" s="298"/>
      <c r="J51" s="71"/>
      <c r="K51" s="71"/>
      <c r="L51" s="71"/>
      <c r="M51" s="1359"/>
      <c r="N51" s="1360"/>
      <c r="O51" s="239"/>
      <c r="P51" s="264">
        <f t="shared" si="5"/>
        <v>0</v>
      </c>
      <c r="Q51" s="242">
        <f t="shared" si="6"/>
        <v>0</v>
      </c>
      <c r="R51" s="245">
        <f t="shared" si="7"/>
        <v>0</v>
      </c>
      <c r="S51" s="261" t="e">
        <f t="array" ref="S51">INDEX($S$3:$V$8,MATCH(P51&amp;Q51&amp;R51,$S$3:$S$8&amp;$T$3:$T$8&amp;$U$3:$U$8,0),4)</f>
        <v>#N/A</v>
      </c>
      <c r="T51" s="244"/>
      <c r="U51" s="242"/>
      <c r="V51" s="242"/>
      <c r="W51" s="243"/>
      <c r="X51" s="243"/>
      <c r="Y51" s="242"/>
      <c r="Z51" s="242"/>
    </row>
    <row r="52" spans="2:26" ht="31.9" customHeight="1">
      <c r="B52" s="74">
        <v>13</v>
      </c>
      <c r="C52" s="1369"/>
      <c r="D52" s="1370"/>
      <c r="E52" s="1371"/>
      <c r="F52" s="71"/>
      <c r="G52" s="70"/>
      <c r="H52" s="262"/>
      <c r="I52" s="298"/>
      <c r="J52" s="71"/>
      <c r="K52" s="71"/>
      <c r="L52" s="71"/>
      <c r="M52" s="1359"/>
      <c r="N52" s="1360"/>
      <c r="O52" s="239"/>
      <c r="P52" s="264">
        <f t="shared" si="5"/>
        <v>0</v>
      </c>
      <c r="Q52" s="242">
        <f t="shared" si="6"/>
        <v>0</v>
      </c>
      <c r="R52" s="245">
        <f t="shared" si="7"/>
        <v>0</v>
      </c>
      <c r="S52" s="261" t="e">
        <f t="array" ref="S52">INDEX($S$3:$V$8,MATCH(P52&amp;Q52&amp;R52,$S$3:$S$8&amp;$T$3:$T$8&amp;$U$3:$U$8,0),4)</f>
        <v>#N/A</v>
      </c>
      <c r="T52" s="244"/>
      <c r="U52" s="242"/>
      <c r="V52" s="242"/>
      <c r="W52" s="243"/>
      <c r="X52" s="243"/>
      <c r="Y52" s="242"/>
      <c r="Z52" s="242"/>
    </row>
    <row r="53" spans="2:26" ht="31.9" customHeight="1">
      <c r="B53" s="74">
        <v>14</v>
      </c>
      <c r="C53" s="1369"/>
      <c r="D53" s="1370"/>
      <c r="E53" s="1371"/>
      <c r="F53" s="71"/>
      <c r="G53" s="70"/>
      <c r="H53" s="262"/>
      <c r="I53" s="298"/>
      <c r="J53" s="71"/>
      <c r="K53" s="71"/>
      <c r="L53" s="71"/>
      <c r="M53" s="1359"/>
      <c r="N53" s="1360"/>
      <c r="O53" s="239"/>
      <c r="P53" s="264">
        <f t="shared" si="5"/>
        <v>0</v>
      </c>
      <c r="Q53" s="242">
        <f t="shared" si="6"/>
        <v>0</v>
      </c>
      <c r="R53" s="245">
        <f t="shared" si="7"/>
        <v>0</v>
      </c>
      <c r="S53" s="261" t="e">
        <f t="array" ref="S53">INDEX($S$3:$V$8,MATCH(P53&amp;Q53&amp;R53,$S$3:$S$8&amp;$T$3:$T$8&amp;$U$3:$U$8,0),4)</f>
        <v>#N/A</v>
      </c>
      <c r="T53" s="244"/>
      <c r="U53" s="242"/>
      <c r="V53" s="242"/>
      <c r="W53" s="243"/>
      <c r="X53" s="243"/>
      <c r="Y53" s="242"/>
      <c r="Z53" s="242"/>
    </row>
    <row r="54" spans="2:26" ht="31.5" customHeight="1">
      <c r="B54" s="74">
        <v>15</v>
      </c>
      <c r="C54" s="1369"/>
      <c r="D54" s="1370"/>
      <c r="E54" s="1371"/>
      <c r="F54" s="71"/>
      <c r="G54" s="70"/>
      <c r="H54" s="262"/>
      <c r="I54" s="298"/>
      <c r="J54" s="71"/>
      <c r="K54" s="71"/>
      <c r="L54" s="71"/>
      <c r="M54" s="1359"/>
      <c r="N54" s="1360"/>
      <c r="O54" s="239"/>
      <c r="P54" s="264">
        <f t="shared" si="5"/>
        <v>0</v>
      </c>
      <c r="Q54" s="242">
        <f t="shared" si="6"/>
        <v>0</v>
      </c>
      <c r="R54" s="245">
        <f t="shared" si="7"/>
        <v>0</v>
      </c>
      <c r="S54" s="261" t="e">
        <f t="array" ref="S54">INDEX($S$3:$V$8,MATCH(P54&amp;Q54&amp;R54,$S$3:$S$8&amp;$T$3:$T$8&amp;$U$3:$U$8,0),4)</f>
        <v>#N/A</v>
      </c>
      <c r="T54" s="244"/>
      <c r="U54" s="242"/>
      <c r="V54" s="242"/>
      <c r="W54" s="243"/>
      <c r="X54" s="243"/>
      <c r="Y54" s="242"/>
      <c r="Z54" s="242"/>
    </row>
    <row r="55" spans="2:26" ht="31.9" customHeight="1">
      <c r="B55" s="74">
        <v>16</v>
      </c>
      <c r="C55" s="1369"/>
      <c r="D55" s="1370"/>
      <c r="E55" s="1371"/>
      <c r="F55" s="71"/>
      <c r="G55" s="70"/>
      <c r="H55" s="262"/>
      <c r="I55" s="298"/>
      <c r="J55" s="71"/>
      <c r="K55" s="71"/>
      <c r="L55" s="71"/>
      <c r="M55" s="1359"/>
      <c r="N55" s="1360"/>
      <c r="O55" s="239"/>
      <c r="P55" s="264">
        <f t="shared" si="5"/>
        <v>0</v>
      </c>
      <c r="Q55" s="242">
        <f t="shared" si="6"/>
        <v>0</v>
      </c>
      <c r="R55" s="245">
        <f t="shared" si="7"/>
        <v>0</v>
      </c>
      <c r="S55" s="261" t="e">
        <f t="array" ref="S55">INDEX($S$3:$V$8,MATCH(P55&amp;Q55&amp;R55,$S$3:$S$8&amp;$T$3:$T$8&amp;$U$3:$U$8,0),4)</f>
        <v>#N/A</v>
      </c>
      <c r="T55" s="244"/>
      <c r="U55" s="242"/>
      <c r="V55" s="242"/>
      <c r="W55" s="243"/>
      <c r="X55" s="243"/>
      <c r="Y55" s="242"/>
      <c r="Z55" s="242"/>
    </row>
    <row r="56" spans="2:26" ht="31.9" customHeight="1">
      <c r="B56" s="74">
        <v>17</v>
      </c>
      <c r="C56" s="1369"/>
      <c r="D56" s="1370"/>
      <c r="E56" s="1371"/>
      <c r="F56" s="71"/>
      <c r="G56" s="70"/>
      <c r="H56" s="262"/>
      <c r="I56" s="298"/>
      <c r="J56" s="71"/>
      <c r="K56" s="71"/>
      <c r="L56" s="71"/>
      <c r="M56" s="1359"/>
      <c r="N56" s="1360"/>
      <c r="O56" s="239"/>
      <c r="P56" s="264">
        <f t="shared" si="5"/>
        <v>0</v>
      </c>
      <c r="Q56" s="242">
        <f t="shared" si="6"/>
        <v>0</v>
      </c>
      <c r="R56" s="245">
        <f t="shared" si="7"/>
        <v>0</v>
      </c>
      <c r="S56" s="261" t="e">
        <f t="array" ref="S56">INDEX($S$3:$V$8,MATCH(P56&amp;Q56&amp;R56,$S$3:$S$8&amp;$T$3:$T$8&amp;$U$3:$U$8,0),4)</f>
        <v>#N/A</v>
      </c>
      <c r="T56" s="244"/>
      <c r="U56" s="242"/>
      <c r="V56" s="242"/>
      <c r="W56" s="243"/>
      <c r="X56" s="243"/>
      <c r="Y56" s="242"/>
      <c r="Z56" s="242"/>
    </row>
    <row r="57" spans="2:26" ht="31.9" customHeight="1">
      <c r="B57" s="74">
        <v>18</v>
      </c>
      <c r="C57" s="1369"/>
      <c r="D57" s="1370"/>
      <c r="E57" s="1371"/>
      <c r="F57" s="71"/>
      <c r="G57" s="70"/>
      <c r="H57" s="262"/>
      <c r="I57" s="298"/>
      <c r="J57" s="71"/>
      <c r="K57" s="71"/>
      <c r="L57" s="71"/>
      <c r="M57" s="1359"/>
      <c r="N57" s="1360"/>
      <c r="O57" s="239"/>
      <c r="P57" s="264">
        <f t="shared" si="5"/>
        <v>0</v>
      </c>
      <c r="Q57" s="242">
        <f t="shared" si="6"/>
        <v>0</v>
      </c>
      <c r="R57" s="245">
        <f t="shared" si="7"/>
        <v>0</v>
      </c>
      <c r="S57" s="261" t="e">
        <f t="array" ref="S57">INDEX($S$3:$V$8,MATCH(P57&amp;Q57&amp;R57,$S$3:$S$8&amp;$T$3:$T$8&amp;$U$3:$U$8,0),4)</f>
        <v>#N/A</v>
      </c>
      <c r="T57" s="244"/>
      <c r="U57" s="242"/>
      <c r="V57" s="242"/>
      <c r="W57" s="243"/>
      <c r="X57" s="243"/>
      <c r="Y57" s="242"/>
      <c r="Z57" s="242"/>
    </row>
    <row r="58" spans="2:26" ht="31.9" customHeight="1">
      <c r="B58" s="74">
        <v>19</v>
      </c>
      <c r="C58" s="1369"/>
      <c r="D58" s="1370"/>
      <c r="E58" s="1371"/>
      <c r="F58" s="71"/>
      <c r="G58" s="70"/>
      <c r="H58" s="262"/>
      <c r="I58" s="298"/>
      <c r="J58" s="71"/>
      <c r="K58" s="71"/>
      <c r="L58" s="71"/>
      <c r="M58" s="1359"/>
      <c r="N58" s="1360"/>
      <c r="O58" s="239"/>
      <c r="P58" s="264">
        <f t="shared" si="5"/>
        <v>0</v>
      </c>
      <c r="Q58" s="242">
        <f t="shared" si="6"/>
        <v>0</v>
      </c>
      <c r="R58" s="245">
        <f t="shared" si="7"/>
        <v>0</v>
      </c>
      <c r="S58" s="261" t="e">
        <f t="array" ref="S58">INDEX($S$3:$V$8,MATCH(P58&amp;Q58&amp;R58,$S$3:$S$8&amp;$T$3:$T$8&amp;$U$3:$U$8,0),4)</f>
        <v>#N/A</v>
      </c>
      <c r="T58" s="244"/>
      <c r="U58" s="242"/>
      <c r="V58" s="242"/>
      <c r="W58" s="243"/>
      <c r="X58" s="243"/>
      <c r="Y58" s="242"/>
      <c r="Z58" s="242"/>
    </row>
    <row r="59" spans="2:26" ht="31.9" customHeight="1" thickBot="1">
      <c r="B59" s="288">
        <v>20</v>
      </c>
      <c r="C59" s="1372"/>
      <c r="D59" s="1373"/>
      <c r="E59" s="1374"/>
      <c r="F59" s="71"/>
      <c r="G59" s="70"/>
      <c r="H59" s="262"/>
      <c r="I59" s="298"/>
      <c r="J59" s="280"/>
      <c r="K59" s="280"/>
      <c r="L59" s="71"/>
      <c r="M59" s="1359"/>
      <c r="N59" s="1360"/>
      <c r="O59" s="239"/>
      <c r="P59" s="264">
        <f t="shared" si="5"/>
        <v>0</v>
      </c>
      <c r="Q59" s="242">
        <f t="shared" si="6"/>
        <v>0</v>
      </c>
      <c r="R59" s="245">
        <f t="shared" si="7"/>
        <v>0</v>
      </c>
      <c r="S59" s="261" t="e">
        <f t="array" ref="S59">INDEX($S$3:$V$8,MATCH(P59&amp;Q59&amp;R59,$S$3:$S$8&amp;$T$3:$T$8&amp;$U$3:$U$8,0),4)</f>
        <v>#N/A</v>
      </c>
      <c r="T59" s="244"/>
      <c r="U59" s="242"/>
      <c r="V59" s="242"/>
      <c r="W59" s="243"/>
      <c r="X59" s="243"/>
      <c r="Y59" s="242"/>
      <c r="Z59" s="242"/>
    </row>
    <row r="60" spans="2:26" ht="31.9" customHeight="1" thickTop="1" thickBot="1">
      <c r="B60" s="285"/>
      <c r="C60" s="286"/>
      <c r="D60" s="286" t="s">
        <v>343</v>
      </c>
      <c r="E60" s="287"/>
      <c r="F60" s="289">
        <f>COUNTIF(F40:F59,"〇")</f>
        <v>0</v>
      </c>
      <c r="G60" s="290">
        <f>COUNTIF(G40:G59,"〇")</f>
        <v>0</v>
      </c>
      <c r="H60" s="283"/>
      <c r="I60" s="283"/>
      <c r="J60" s="281"/>
      <c r="K60" s="282"/>
      <c r="L60" s="283"/>
      <c r="M60" s="1361"/>
      <c r="N60" s="1362"/>
      <c r="Q60" s="242"/>
      <c r="S60" s="261"/>
      <c r="T60" s="244"/>
      <c r="U60" s="242"/>
      <c r="V60" s="242"/>
      <c r="W60" s="243"/>
      <c r="X60" s="243"/>
      <c r="Y60" s="242"/>
      <c r="Z60" s="242"/>
    </row>
    <row r="61" spans="2:26" ht="29.45" customHeight="1" thickTop="1">
      <c r="B61" s="271" t="s">
        <v>39</v>
      </c>
      <c r="C61" s="272"/>
      <c r="D61" s="273"/>
      <c r="E61" s="274"/>
      <c r="F61" s="1375"/>
      <c r="G61" s="1376"/>
      <c r="H61" s="1376"/>
      <c r="I61" s="1377"/>
      <c r="J61" s="275">
        <f>COUNTIF(J40:J59,"◎")</f>
        <v>0</v>
      </c>
      <c r="K61" s="276">
        <f>COUNTIF(K40:K59,"◎")</f>
        <v>0</v>
      </c>
      <c r="L61" s="276">
        <f>COUNTIF(L40:L59,"◎")</f>
        <v>0</v>
      </c>
      <c r="M61" s="1363">
        <f>COUNTIF(N40:N59,"◎")</f>
        <v>0</v>
      </c>
      <c r="N61" s="1364"/>
      <c r="O61" s="257"/>
      <c r="Q61" s="242"/>
      <c r="R61" s="1378"/>
      <c r="S61" s="1378"/>
      <c r="T61" s="1378"/>
      <c r="U61" s="242"/>
      <c r="V61" s="242"/>
      <c r="W61" s="243"/>
      <c r="X61" s="243"/>
      <c r="Y61" s="242"/>
      <c r="Z61" s="242"/>
    </row>
    <row r="62" spans="2:26" s="79" customFormat="1" ht="29.45" customHeight="1" thickBot="1">
      <c r="B62" s="267" t="s">
        <v>307</v>
      </c>
      <c r="C62" s="268"/>
      <c r="D62" s="269"/>
      <c r="E62" s="233"/>
      <c r="F62" s="1379"/>
      <c r="G62" s="1380"/>
      <c r="H62" s="1380"/>
      <c r="I62" s="1381"/>
      <c r="J62" s="150">
        <f>COUNTIF(J40:J59,"〇")</f>
        <v>0</v>
      </c>
      <c r="K62" s="270">
        <f>COUNTIF(K40:K59,"〇")</f>
        <v>0</v>
      </c>
      <c r="L62" s="270">
        <f>COUNTIF(L40:L59,"〇")</f>
        <v>0</v>
      </c>
      <c r="M62" s="1365">
        <f>COUNTIF(N40:N59,"〇")</f>
        <v>0</v>
      </c>
      <c r="N62" s="1366"/>
      <c r="O62" s="257"/>
      <c r="P62" s="263"/>
      <c r="Q62" s="255"/>
      <c r="R62" s="239"/>
      <c r="S62" s="253"/>
      <c r="T62" s="235"/>
      <c r="U62" s="257"/>
      <c r="V62" s="257"/>
      <c r="W62" s="256"/>
      <c r="X62" s="256"/>
      <c r="Y62" s="257"/>
      <c r="Z62" s="257"/>
    </row>
    <row r="63" spans="2:26" ht="30" customHeight="1" thickBot="1"/>
    <row r="64" spans="2:26" s="75" customFormat="1" ht="37.9" customHeight="1" thickBot="1">
      <c r="B64" s="1384" t="s">
        <v>333</v>
      </c>
      <c r="C64" s="1385"/>
      <c r="D64" s="1386"/>
      <c r="E64" s="1387"/>
      <c r="F64" s="1387"/>
      <c r="G64" s="1387"/>
      <c r="H64" s="1387"/>
      <c r="I64" s="1387"/>
      <c r="J64" s="1388"/>
      <c r="K64" s="300"/>
      <c r="L64" s="301"/>
      <c r="M64" s="301"/>
      <c r="N64" s="302" t="s">
        <v>402</v>
      </c>
      <c r="O64" s="303"/>
      <c r="P64" s="296"/>
      <c r="Q64" s="234"/>
      <c r="R64" s="248"/>
      <c r="S64" s="252"/>
      <c r="T64" s="248"/>
      <c r="U64" s="248"/>
      <c r="V64" s="248"/>
      <c r="W64" s="234"/>
      <c r="X64" s="234"/>
      <c r="Y64" s="234"/>
      <c r="Z64" s="234"/>
    </row>
    <row r="65" spans="2:26" s="79" customFormat="1" ht="30" customHeight="1" thickBot="1">
      <c r="B65" s="153" t="s">
        <v>35</v>
      </c>
      <c r="C65" s="260"/>
      <c r="D65" s="1389">
        <f>申請書!$Q$8</f>
        <v>0</v>
      </c>
      <c r="E65" s="1390"/>
      <c r="F65" s="1390"/>
      <c r="G65" s="1390"/>
      <c r="H65" s="1390"/>
      <c r="I65" s="1390"/>
      <c r="J65" s="1390"/>
      <c r="K65" s="154"/>
      <c r="L65" s="154"/>
      <c r="M65" s="154"/>
      <c r="N65" s="185"/>
      <c r="O65" s="258"/>
      <c r="P65" s="263"/>
      <c r="Q65" s="235"/>
      <c r="R65" s="239"/>
      <c r="S65" s="251"/>
      <c r="T65" s="236"/>
      <c r="U65" s="236"/>
      <c r="V65" s="236"/>
      <c r="W65" s="236"/>
      <c r="X65" s="236"/>
      <c r="Y65" s="236"/>
      <c r="Z65" s="236"/>
    </row>
    <row r="66" spans="2:26" s="75" customFormat="1" ht="31.9" customHeight="1">
      <c r="B66" s="148" t="s">
        <v>36</v>
      </c>
      <c r="C66" s="292"/>
      <c r="D66" s="254" t="s">
        <v>205</v>
      </c>
      <c r="E66" s="151"/>
      <c r="F66" s="291" t="s">
        <v>37</v>
      </c>
      <c r="G66" s="152" t="s">
        <v>38</v>
      </c>
      <c r="H66" s="146" t="s">
        <v>203</v>
      </c>
      <c r="I66" s="149"/>
      <c r="J66" s="650" t="str">
        <f>IFERROR(DATE(P64,Q64,S64),"")</f>
        <v/>
      </c>
      <c r="K66" s="650" t="str">
        <f>IFERROR(DATE(P65,Q65,S65),"")</f>
        <v/>
      </c>
      <c r="L66" s="650" t="str">
        <f>IFERROR(DATE(P66,Q66,S66),"")</f>
        <v/>
      </c>
      <c r="M66" s="1367" t="s">
        <v>342</v>
      </c>
      <c r="N66" s="1368"/>
      <c r="O66" s="241"/>
      <c r="P66" s="297"/>
      <c r="Q66" s="237"/>
      <c r="R66" s="259"/>
      <c r="S66" s="253"/>
      <c r="T66" s="238"/>
      <c r="U66" s="239"/>
      <c r="V66" s="239"/>
      <c r="W66" s="237"/>
      <c r="X66" s="237"/>
      <c r="Y66" s="239"/>
      <c r="Z66" s="239"/>
    </row>
    <row r="67" spans="2:26" s="75" customFormat="1" ht="31.9" customHeight="1">
      <c r="B67" s="73">
        <v>1</v>
      </c>
      <c r="C67" s="1394"/>
      <c r="D67" s="1394"/>
      <c r="E67" s="1395"/>
      <c r="F67" s="71"/>
      <c r="G67" s="70"/>
      <c r="H67" s="262"/>
      <c r="I67" s="298"/>
      <c r="J67" s="71"/>
      <c r="K67" s="71"/>
      <c r="L67" s="71"/>
      <c r="M67" s="1359"/>
      <c r="N67" s="1360"/>
      <c r="O67" s="239"/>
      <c r="P67" s="264">
        <f>$D$64</f>
        <v>0</v>
      </c>
      <c r="Q67" s="242">
        <f>F67</f>
        <v>0</v>
      </c>
      <c r="R67" s="245">
        <f>G67</f>
        <v>0</v>
      </c>
      <c r="S67" s="261" t="e">
        <f t="array" ref="S67">INDEX($S$3:$V$8,MATCH(P67&amp;Q67&amp;R67,$S$3:$S$8&amp;$T$3:$T$8&amp;$U$3:$U$8,0),4)</f>
        <v>#N/A</v>
      </c>
      <c r="T67" s="238"/>
      <c r="U67" s="239"/>
      <c r="V67" s="239"/>
      <c r="W67" s="237"/>
      <c r="X67" s="237"/>
      <c r="Y67" s="240"/>
      <c r="Z67" s="240"/>
    </row>
    <row r="68" spans="2:26" ht="31.9" customHeight="1">
      <c r="B68" s="74">
        <v>2</v>
      </c>
      <c r="C68" s="1396"/>
      <c r="D68" s="1396"/>
      <c r="E68" s="1397"/>
      <c r="F68" s="71"/>
      <c r="G68" s="70"/>
      <c r="H68" s="262"/>
      <c r="I68" s="298"/>
      <c r="J68" s="71"/>
      <c r="K68" s="71"/>
      <c r="L68" s="71"/>
      <c r="M68" s="1359"/>
      <c r="N68" s="1360"/>
      <c r="O68" s="239"/>
      <c r="P68" s="264">
        <f t="shared" ref="P68:P86" si="8">$D$64</f>
        <v>0</v>
      </c>
      <c r="Q68" s="242">
        <f>F68</f>
        <v>0</v>
      </c>
      <c r="R68" s="245">
        <f>G68</f>
        <v>0</v>
      </c>
      <c r="S68" s="261" t="e">
        <f t="array" ref="S68">INDEX($S$3:$V$8,MATCH(P68&amp;Q68&amp;R68,$S$3:$S$8&amp;$T$3:$T$8&amp;$U$3:$U$8,0),4)</f>
        <v>#N/A</v>
      </c>
      <c r="T68" s="249"/>
      <c r="U68" s="239"/>
      <c r="V68" s="242"/>
      <c r="W68" s="243"/>
      <c r="X68" s="243"/>
      <c r="Y68" s="242"/>
      <c r="Z68" s="242"/>
    </row>
    <row r="69" spans="2:26" ht="31.9" customHeight="1">
      <c r="B69" s="74">
        <v>3</v>
      </c>
      <c r="C69" s="1396"/>
      <c r="D69" s="1396"/>
      <c r="E69" s="1397"/>
      <c r="F69" s="71"/>
      <c r="G69" s="70"/>
      <c r="H69" s="262"/>
      <c r="I69" s="298"/>
      <c r="J69" s="71"/>
      <c r="K69" s="71"/>
      <c r="L69" s="71"/>
      <c r="M69" s="1359"/>
      <c r="N69" s="1360"/>
      <c r="O69" s="239"/>
      <c r="P69" s="264">
        <f t="shared" si="8"/>
        <v>0</v>
      </c>
      <c r="Q69" s="242">
        <f t="shared" ref="Q69:Q86" si="9">F69</f>
        <v>0</v>
      </c>
      <c r="R69" s="245">
        <f t="shared" ref="R69:R86" si="10">G69</f>
        <v>0</v>
      </c>
      <c r="S69" s="261" t="e">
        <f t="array" ref="S69">INDEX($S$3:$V$8,MATCH(P69&amp;Q69&amp;R69,$S$3:$S$8&amp;$T$3:$T$8&amp;$U$3:$U$8,0),4)</f>
        <v>#N/A</v>
      </c>
      <c r="T69" s="249"/>
      <c r="U69" s="239"/>
      <c r="V69" s="242"/>
      <c r="W69" s="243"/>
      <c r="X69" s="243"/>
      <c r="Y69" s="242"/>
      <c r="Z69" s="242"/>
    </row>
    <row r="70" spans="2:26" ht="31.9" customHeight="1">
      <c r="B70" s="74">
        <v>4</v>
      </c>
      <c r="C70" s="1396"/>
      <c r="D70" s="1396"/>
      <c r="E70" s="1397"/>
      <c r="F70" s="71"/>
      <c r="G70" s="70"/>
      <c r="H70" s="262"/>
      <c r="I70" s="298"/>
      <c r="J70" s="71"/>
      <c r="K70" s="71"/>
      <c r="L70" s="71"/>
      <c r="M70" s="1359"/>
      <c r="N70" s="1360"/>
      <c r="O70" s="239"/>
      <c r="P70" s="264">
        <f t="shared" si="8"/>
        <v>0</v>
      </c>
      <c r="Q70" s="242">
        <f t="shared" si="9"/>
        <v>0</v>
      </c>
      <c r="R70" s="245">
        <f t="shared" si="10"/>
        <v>0</v>
      </c>
      <c r="S70" s="261" t="e">
        <f t="array" ref="S70">INDEX($S$3:$V$8,MATCH(P70&amp;Q70&amp;R70,$S$3:$S$8&amp;$T$3:$T$8&amp;$U$3:$U$8,0),4)</f>
        <v>#N/A</v>
      </c>
      <c r="T70" s="249"/>
      <c r="U70" s="239"/>
      <c r="V70" s="242"/>
      <c r="W70" s="243"/>
      <c r="X70" s="243"/>
      <c r="Y70" s="242"/>
      <c r="Z70" s="242"/>
    </row>
    <row r="71" spans="2:26" ht="31.9" customHeight="1">
      <c r="B71" s="74">
        <v>5</v>
      </c>
      <c r="C71" s="1396"/>
      <c r="D71" s="1396"/>
      <c r="E71" s="1397"/>
      <c r="F71" s="71"/>
      <c r="G71" s="70"/>
      <c r="H71" s="262"/>
      <c r="I71" s="298"/>
      <c r="J71" s="71"/>
      <c r="K71" s="71"/>
      <c r="L71" s="71"/>
      <c r="M71" s="1359"/>
      <c r="N71" s="1360"/>
      <c r="O71" s="239"/>
      <c r="P71" s="264">
        <f t="shared" si="8"/>
        <v>0</v>
      </c>
      <c r="Q71" s="242">
        <f t="shared" si="9"/>
        <v>0</v>
      </c>
      <c r="R71" s="245">
        <f t="shared" si="10"/>
        <v>0</v>
      </c>
      <c r="S71" s="261" t="e">
        <f t="array" ref="S71">INDEX($S$3:$V$8,MATCH(P71&amp;Q71&amp;R71,$S$3:$S$8&amp;$T$3:$T$8&amp;$U$3:$U$8,0),4)</f>
        <v>#N/A</v>
      </c>
      <c r="T71" s="249"/>
      <c r="U71" s="239"/>
      <c r="V71" s="242"/>
      <c r="W71" s="243"/>
      <c r="X71" s="243"/>
      <c r="Y71" s="242"/>
      <c r="Z71" s="242"/>
    </row>
    <row r="72" spans="2:26" ht="31.9" customHeight="1">
      <c r="B72" s="74">
        <v>6</v>
      </c>
      <c r="C72" s="1396"/>
      <c r="D72" s="1396"/>
      <c r="E72" s="1397"/>
      <c r="F72" s="71"/>
      <c r="G72" s="70"/>
      <c r="H72" s="262"/>
      <c r="I72" s="298"/>
      <c r="J72" s="71"/>
      <c r="K72" s="71"/>
      <c r="L72" s="71"/>
      <c r="M72" s="1359"/>
      <c r="N72" s="1360"/>
      <c r="O72" s="239"/>
      <c r="P72" s="264">
        <f t="shared" si="8"/>
        <v>0</v>
      </c>
      <c r="Q72" s="242">
        <f t="shared" si="9"/>
        <v>0</v>
      </c>
      <c r="R72" s="245">
        <f t="shared" si="10"/>
        <v>0</v>
      </c>
      <c r="S72" s="261" t="e">
        <f t="array" ref="S72">INDEX($S$3:$V$8,MATCH(P72&amp;Q72&amp;R72,$S$3:$S$8&amp;$T$3:$T$8&amp;$U$3:$U$8,0),4)</f>
        <v>#N/A</v>
      </c>
      <c r="T72" s="249"/>
      <c r="U72" s="239"/>
      <c r="V72" s="242"/>
      <c r="W72" s="243"/>
      <c r="X72" s="243"/>
      <c r="Y72" s="242"/>
      <c r="Z72" s="242"/>
    </row>
    <row r="73" spans="2:26" ht="31.9" customHeight="1">
      <c r="B73" s="74">
        <v>7</v>
      </c>
      <c r="C73" s="1391"/>
      <c r="D73" s="1392"/>
      <c r="E73" s="1393"/>
      <c r="F73" s="71"/>
      <c r="G73" s="70"/>
      <c r="H73" s="262"/>
      <c r="I73" s="298"/>
      <c r="J73" s="71"/>
      <c r="K73" s="71"/>
      <c r="L73" s="71"/>
      <c r="M73" s="1359"/>
      <c r="N73" s="1360"/>
      <c r="O73" s="239"/>
      <c r="P73" s="264">
        <f t="shared" si="8"/>
        <v>0</v>
      </c>
      <c r="Q73" s="242">
        <f t="shared" si="9"/>
        <v>0</v>
      </c>
      <c r="R73" s="245">
        <f t="shared" si="10"/>
        <v>0</v>
      </c>
      <c r="S73" s="261" t="e">
        <f t="array" ref="S73">INDEX($S$3:$V$8,MATCH(P73&amp;Q73&amp;R73,$S$3:$S$8&amp;$T$3:$T$8&amp;$U$3:$U$8,0),4)</f>
        <v>#N/A</v>
      </c>
      <c r="T73" s="249"/>
      <c r="U73" s="239"/>
      <c r="V73" s="242"/>
      <c r="W73" s="243"/>
      <c r="X73" s="243"/>
      <c r="Y73" s="242"/>
      <c r="Z73" s="242"/>
    </row>
    <row r="74" spans="2:26" ht="31.9" customHeight="1">
      <c r="B74" s="74">
        <v>8</v>
      </c>
      <c r="C74" s="1391"/>
      <c r="D74" s="1392"/>
      <c r="E74" s="1393"/>
      <c r="F74" s="71"/>
      <c r="G74" s="70"/>
      <c r="H74" s="262"/>
      <c r="I74" s="298"/>
      <c r="J74" s="71"/>
      <c r="K74" s="71"/>
      <c r="L74" s="71"/>
      <c r="M74" s="1359"/>
      <c r="N74" s="1360"/>
      <c r="O74" s="239"/>
      <c r="P74" s="264">
        <f t="shared" si="8"/>
        <v>0</v>
      </c>
      <c r="Q74" s="242">
        <f t="shared" si="9"/>
        <v>0</v>
      </c>
      <c r="R74" s="245">
        <f t="shared" si="10"/>
        <v>0</v>
      </c>
      <c r="S74" s="261" t="e">
        <f t="array" ref="S74">INDEX($S$3:$V$8,MATCH(P74&amp;Q74&amp;R74,$S$3:$S$8&amp;$T$3:$T$8&amp;$U$3:$U$8,0),4)</f>
        <v>#N/A</v>
      </c>
      <c r="T74" s="249"/>
      <c r="U74" s="242"/>
      <c r="V74" s="242"/>
      <c r="W74" s="243"/>
      <c r="X74" s="243"/>
      <c r="Y74" s="242"/>
      <c r="Z74" s="242"/>
    </row>
    <row r="75" spans="2:26" ht="31.9" customHeight="1">
      <c r="B75" s="74">
        <v>9</v>
      </c>
      <c r="C75" s="1391"/>
      <c r="D75" s="1392"/>
      <c r="E75" s="1393"/>
      <c r="F75" s="71"/>
      <c r="G75" s="70"/>
      <c r="H75" s="262"/>
      <c r="I75" s="298"/>
      <c r="J75" s="71"/>
      <c r="K75" s="71"/>
      <c r="L75" s="71"/>
      <c r="M75" s="1359"/>
      <c r="N75" s="1360"/>
      <c r="O75" s="239"/>
      <c r="P75" s="264">
        <f t="shared" si="8"/>
        <v>0</v>
      </c>
      <c r="Q75" s="242">
        <f t="shared" si="9"/>
        <v>0</v>
      </c>
      <c r="R75" s="245">
        <f t="shared" si="10"/>
        <v>0</v>
      </c>
      <c r="S75" s="261" t="e">
        <f t="array" ref="S75">INDEX($S$3:$V$8,MATCH(P75&amp;Q75&amp;R75,$S$3:$S$8&amp;$T$3:$T$8&amp;$U$3:$U$8,0),4)</f>
        <v>#N/A</v>
      </c>
      <c r="T75" s="249"/>
      <c r="U75" s="242"/>
      <c r="V75" s="242"/>
      <c r="W75" s="243"/>
      <c r="X75" s="243"/>
      <c r="Y75" s="242"/>
      <c r="Z75" s="242"/>
    </row>
    <row r="76" spans="2:26" ht="31.9" customHeight="1">
      <c r="B76" s="74">
        <v>10</v>
      </c>
      <c r="C76" s="1391"/>
      <c r="D76" s="1392"/>
      <c r="E76" s="1393"/>
      <c r="F76" s="71"/>
      <c r="G76" s="70"/>
      <c r="H76" s="262"/>
      <c r="I76" s="298"/>
      <c r="J76" s="71"/>
      <c r="K76" s="71"/>
      <c r="L76" s="71"/>
      <c r="M76" s="1359"/>
      <c r="N76" s="1360"/>
      <c r="O76" s="239"/>
      <c r="P76" s="264">
        <f t="shared" si="8"/>
        <v>0</v>
      </c>
      <c r="Q76" s="242">
        <f t="shared" si="9"/>
        <v>0</v>
      </c>
      <c r="R76" s="245">
        <f t="shared" si="10"/>
        <v>0</v>
      </c>
      <c r="S76" s="261" t="e">
        <f t="array" ref="S76">INDEX($S$3:$V$8,MATCH(P76&amp;Q76&amp;R76,$S$3:$S$8&amp;$T$3:$T$8&amp;$U$3:$U$8,0),4)</f>
        <v>#N/A</v>
      </c>
      <c r="T76" s="244"/>
      <c r="U76" s="242"/>
      <c r="V76" s="242"/>
      <c r="W76" s="243"/>
      <c r="X76" s="243"/>
      <c r="Y76" s="242"/>
      <c r="Z76" s="242"/>
    </row>
    <row r="77" spans="2:26" ht="31.9" customHeight="1">
      <c r="B77" s="74">
        <v>11</v>
      </c>
      <c r="C77" s="1369"/>
      <c r="D77" s="1370"/>
      <c r="E77" s="1371"/>
      <c r="F77" s="71"/>
      <c r="G77" s="70"/>
      <c r="H77" s="262"/>
      <c r="I77" s="298"/>
      <c r="J77" s="71"/>
      <c r="K77" s="71"/>
      <c r="L77" s="71"/>
      <c r="M77" s="1359"/>
      <c r="N77" s="1360"/>
      <c r="O77" s="239"/>
      <c r="P77" s="264">
        <f t="shared" si="8"/>
        <v>0</v>
      </c>
      <c r="Q77" s="242">
        <f t="shared" si="9"/>
        <v>0</v>
      </c>
      <c r="R77" s="245">
        <f t="shared" si="10"/>
        <v>0</v>
      </c>
      <c r="S77" s="261" t="e">
        <f t="array" ref="S77">INDEX($S$3:$V$8,MATCH(P77&amp;Q77&amp;R77,$S$3:$S$8&amp;$T$3:$T$8&amp;$U$3:$U$8,0),4)</f>
        <v>#N/A</v>
      </c>
      <c r="T77" s="244"/>
      <c r="U77" s="242"/>
      <c r="V77" s="242"/>
      <c r="W77" s="243"/>
      <c r="X77" s="243"/>
      <c r="Y77" s="242"/>
      <c r="Z77" s="242"/>
    </row>
    <row r="78" spans="2:26" ht="31.9" customHeight="1">
      <c r="B78" s="74">
        <v>12</v>
      </c>
      <c r="C78" s="1369"/>
      <c r="D78" s="1370"/>
      <c r="E78" s="1371"/>
      <c r="F78" s="71"/>
      <c r="G78" s="70"/>
      <c r="H78" s="262"/>
      <c r="I78" s="298"/>
      <c r="J78" s="71"/>
      <c r="K78" s="71"/>
      <c r="L78" s="71"/>
      <c r="M78" s="1359"/>
      <c r="N78" s="1360"/>
      <c r="O78" s="239"/>
      <c r="P78" s="264">
        <f t="shared" si="8"/>
        <v>0</v>
      </c>
      <c r="Q78" s="242">
        <f t="shared" si="9"/>
        <v>0</v>
      </c>
      <c r="R78" s="245">
        <f t="shared" si="10"/>
        <v>0</v>
      </c>
      <c r="S78" s="261" t="e">
        <f t="array" ref="S78">INDEX($S$3:$V$8,MATCH(P78&amp;Q78&amp;R78,$S$3:$S$8&amp;$T$3:$T$8&amp;$U$3:$U$8,0),4)</f>
        <v>#N/A</v>
      </c>
      <c r="T78" s="244"/>
      <c r="U78" s="242"/>
      <c r="V78" s="242"/>
      <c r="W78" s="243"/>
      <c r="X78" s="243"/>
      <c r="Y78" s="242"/>
      <c r="Z78" s="242"/>
    </row>
    <row r="79" spans="2:26" ht="31.9" customHeight="1">
      <c r="B79" s="74">
        <v>13</v>
      </c>
      <c r="C79" s="1369"/>
      <c r="D79" s="1370"/>
      <c r="E79" s="1371"/>
      <c r="F79" s="71"/>
      <c r="G79" s="70"/>
      <c r="H79" s="262"/>
      <c r="I79" s="298"/>
      <c r="J79" s="71"/>
      <c r="K79" s="71"/>
      <c r="L79" s="71"/>
      <c r="M79" s="1359"/>
      <c r="N79" s="1360"/>
      <c r="O79" s="239"/>
      <c r="P79" s="264">
        <f t="shared" si="8"/>
        <v>0</v>
      </c>
      <c r="Q79" s="242">
        <f t="shared" si="9"/>
        <v>0</v>
      </c>
      <c r="R79" s="245">
        <f t="shared" si="10"/>
        <v>0</v>
      </c>
      <c r="S79" s="261" t="e">
        <f t="array" ref="S79">INDEX($S$3:$V$8,MATCH(P79&amp;Q79&amp;R79,$S$3:$S$8&amp;$T$3:$T$8&amp;$U$3:$U$8,0),4)</f>
        <v>#N/A</v>
      </c>
      <c r="T79" s="244"/>
      <c r="U79" s="242"/>
      <c r="V79" s="242"/>
      <c r="W79" s="243"/>
      <c r="X79" s="243"/>
      <c r="Y79" s="242"/>
      <c r="Z79" s="242"/>
    </row>
    <row r="80" spans="2:26" ht="31.9" customHeight="1">
      <c r="B80" s="74">
        <v>14</v>
      </c>
      <c r="C80" s="1369"/>
      <c r="D80" s="1370"/>
      <c r="E80" s="1371"/>
      <c r="F80" s="71"/>
      <c r="G80" s="70"/>
      <c r="H80" s="262"/>
      <c r="I80" s="298"/>
      <c r="J80" s="71"/>
      <c r="K80" s="71"/>
      <c r="L80" s="71"/>
      <c r="M80" s="1359"/>
      <c r="N80" s="1360"/>
      <c r="O80" s="239"/>
      <c r="P80" s="264">
        <f t="shared" si="8"/>
        <v>0</v>
      </c>
      <c r="Q80" s="242">
        <f t="shared" si="9"/>
        <v>0</v>
      </c>
      <c r="R80" s="245">
        <f t="shared" si="10"/>
        <v>0</v>
      </c>
      <c r="S80" s="261" t="e">
        <f t="array" ref="S80">INDEX($S$3:$V$8,MATCH(P80&amp;Q80&amp;R80,$S$3:$S$8&amp;$T$3:$T$8&amp;$U$3:$U$8,0),4)</f>
        <v>#N/A</v>
      </c>
      <c r="T80" s="244"/>
      <c r="U80" s="242"/>
      <c r="V80" s="242"/>
      <c r="W80" s="243"/>
      <c r="X80" s="243"/>
      <c r="Y80" s="242"/>
      <c r="Z80" s="242"/>
    </row>
    <row r="81" spans="2:26" ht="31.9" customHeight="1">
      <c r="B81" s="74">
        <v>15</v>
      </c>
      <c r="C81" s="1369"/>
      <c r="D81" s="1370"/>
      <c r="E81" s="1371"/>
      <c r="F81" s="71"/>
      <c r="G81" s="70"/>
      <c r="H81" s="262"/>
      <c r="I81" s="298"/>
      <c r="J81" s="71"/>
      <c r="K81" s="71"/>
      <c r="L81" s="71"/>
      <c r="M81" s="1359"/>
      <c r="N81" s="1360"/>
      <c r="O81" s="239"/>
      <c r="P81" s="264">
        <f t="shared" si="8"/>
        <v>0</v>
      </c>
      <c r="Q81" s="242">
        <f t="shared" si="9"/>
        <v>0</v>
      </c>
      <c r="R81" s="245">
        <f t="shared" si="10"/>
        <v>0</v>
      </c>
      <c r="S81" s="261" t="e">
        <f t="array" ref="S81">INDEX($S$3:$V$8,MATCH(P81&amp;Q81&amp;R81,$S$3:$S$8&amp;$T$3:$T$8&amp;$U$3:$U$8,0),4)</f>
        <v>#N/A</v>
      </c>
      <c r="T81" s="244"/>
      <c r="U81" s="242"/>
      <c r="V81" s="242"/>
      <c r="W81" s="243"/>
      <c r="X81" s="243"/>
      <c r="Y81" s="242"/>
      <c r="Z81" s="242"/>
    </row>
    <row r="82" spans="2:26" ht="31.9" customHeight="1">
      <c r="B82" s="74">
        <v>16</v>
      </c>
      <c r="C82" s="1369"/>
      <c r="D82" s="1370"/>
      <c r="E82" s="1371"/>
      <c r="F82" s="71"/>
      <c r="G82" s="70"/>
      <c r="H82" s="262"/>
      <c r="I82" s="298"/>
      <c r="J82" s="71"/>
      <c r="K82" s="71"/>
      <c r="L82" s="71"/>
      <c r="M82" s="1359"/>
      <c r="N82" s="1360"/>
      <c r="O82" s="239"/>
      <c r="P82" s="264">
        <f t="shared" si="8"/>
        <v>0</v>
      </c>
      <c r="Q82" s="242">
        <f t="shared" si="9"/>
        <v>0</v>
      </c>
      <c r="R82" s="245">
        <f t="shared" si="10"/>
        <v>0</v>
      </c>
      <c r="S82" s="261" t="e">
        <f t="array" ref="S82">INDEX($S$3:$V$8,MATCH(P82&amp;Q82&amp;R82,$S$3:$S$8&amp;$T$3:$T$8&amp;$U$3:$U$8,0),4)</f>
        <v>#N/A</v>
      </c>
      <c r="T82" s="244"/>
      <c r="U82" s="242"/>
      <c r="V82" s="242"/>
      <c r="W82" s="243"/>
      <c r="X82" s="243"/>
      <c r="Y82" s="242"/>
      <c r="Z82" s="242"/>
    </row>
    <row r="83" spans="2:26" ht="31.9" customHeight="1">
      <c r="B83" s="74">
        <v>17</v>
      </c>
      <c r="C83" s="1369"/>
      <c r="D83" s="1370"/>
      <c r="E83" s="1371"/>
      <c r="F83" s="71"/>
      <c r="G83" s="70"/>
      <c r="H83" s="262"/>
      <c r="I83" s="298"/>
      <c r="J83" s="71"/>
      <c r="K83" s="71"/>
      <c r="L83" s="71"/>
      <c r="M83" s="1359"/>
      <c r="N83" s="1360"/>
      <c r="O83" s="239"/>
      <c r="P83" s="264">
        <f t="shared" si="8"/>
        <v>0</v>
      </c>
      <c r="Q83" s="242">
        <f t="shared" si="9"/>
        <v>0</v>
      </c>
      <c r="R83" s="245">
        <f t="shared" si="10"/>
        <v>0</v>
      </c>
      <c r="S83" s="261" t="e">
        <f t="array" ref="S83">INDEX($S$3:$V$8,MATCH(P83&amp;Q83&amp;R83,$S$3:$S$8&amp;$T$3:$T$8&amp;$U$3:$U$8,0),4)</f>
        <v>#N/A</v>
      </c>
      <c r="T83" s="244"/>
      <c r="U83" s="242"/>
      <c r="V83" s="242"/>
      <c r="W83" s="243"/>
      <c r="X83" s="243"/>
      <c r="Y83" s="242"/>
      <c r="Z83" s="242"/>
    </row>
    <row r="84" spans="2:26" ht="31.9" customHeight="1">
      <c r="B84" s="74">
        <v>18</v>
      </c>
      <c r="C84" s="1369"/>
      <c r="D84" s="1370"/>
      <c r="E84" s="1371"/>
      <c r="F84" s="71"/>
      <c r="G84" s="70"/>
      <c r="H84" s="262"/>
      <c r="I84" s="298"/>
      <c r="J84" s="71"/>
      <c r="K84" s="71"/>
      <c r="L84" s="71"/>
      <c r="M84" s="1359"/>
      <c r="N84" s="1360"/>
      <c r="O84" s="239"/>
      <c r="P84" s="264">
        <f t="shared" si="8"/>
        <v>0</v>
      </c>
      <c r="Q84" s="242">
        <f t="shared" si="9"/>
        <v>0</v>
      </c>
      <c r="R84" s="245">
        <f t="shared" si="10"/>
        <v>0</v>
      </c>
      <c r="S84" s="261" t="e">
        <f t="array" ref="S84">INDEX($S$3:$V$8,MATCH(P84&amp;Q84&amp;R84,$S$3:$S$8&amp;$T$3:$T$8&amp;$U$3:$U$8,0),4)</f>
        <v>#N/A</v>
      </c>
      <c r="T84" s="244"/>
      <c r="U84" s="242"/>
      <c r="V84" s="242"/>
      <c r="W84" s="243"/>
      <c r="X84" s="243"/>
      <c r="Y84" s="242"/>
      <c r="Z84" s="242"/>
    </row>
    <row r="85" spans="2:26" ht="31.5" customHeight="1">
      <c r="B85" s="74">
        <v>19</v>
      </c>
      <c r="C85" s="1369"/>
      <c r="D85" s="1370"/>
      <c r="E85" s="1371"/>
      <c r="F85" s="71"/>
      <c r="G85" s="70"/>
      <c r="H85" s="262"/>
      <c r="I85" s="298"/>
      <c r="J85" s="71"/>
      <c r="K85" s="71"/>
      <c r="L85" s="71"/>
      <c r="M85" s="1359"/>
      <c r="N85" s="1360"/>
      <c r="O85" s="239"/>
      <c r="P85" s="264">
        <f t="shared" si="8"/>
        <v>0</v>
      </c>
      <c r="Q85" s="242">
        <f t="shared" si="9"/>
        <v>0</v>
      </c>
      <c r="R85" s="245">
        <f t="shared" si="10"/>
        <v>0</v>
      </c>
      <c r="S85" s="261" t="e">
        <f t="array" ref="S85">INDEX($S$3:$V$8,MATCH(P85&amp;Q85&amp;R85,$S$3:$S$8&amp;$T$3:$T$8&amp;$U$3:$U$8,0),4)</f>
        <v>#N/A</v>
      </c>
      <c r="T85" s="244"/>
      <c r="U85" s="242"/>
      <c r="V85" s="242"/>
      <c r="W85" s="243"/>
      <c r="X85" s="243"/>
      <c r="Y85" s="242"/>
      <c r="Z85" s="242"/>
    </row>
    <row r="86" spans="2:26" ht="31.9" customHeight="1" thickBot="1">
      <c r="B86" s="288">
        <v>20</v>
      </c>
      <c r="C86" s="1372"/>
      <c r="D86" s="1373"/>
      <c r="E86" s="1374"/>
      <c r="F86" s="71"/>
      <c r="G86" s="70"/>
      <c r="H86" s="262"/>
      <c r="I86" s="298"/>
      <c r="J86" s="280"/>
      <c r="K86" s="280"/>
      <c r="L86" s="71"/>
      <c r="M86" s="1359"/>
      <c r="N86" s="1360"/>
      <c r="O86" s="239"/>
      <c r="P86" s="264">
        <f t="shared" si="8"/>
        <v>0</v>
      </c>
      <c r="Q86" s="242">
        <f t="shared" si="9"/>
        <v>0</v>
      </c>
      <c r="R86" s="245">
        <f t="shared" si="10"/>
        <v>0</v>
      </c>
      <c r="S86" s="261" t="e">
        <f t="array" ref="S86">INDEX($S$3:$V$8,MATCH(P86&amp;Q86&amp;R86,$S$3:$S$8&amp;$T$3:$T$8&amp;$U$3:$U$8,0),4)</f>
        <v>#N/A</v>
      </c>
      <c r="T86" s="244"/>
      <c r="U86" s="242"/>
      <c r="V86" s="242"/>
      <c r="W86" s="243"/>
      <c r="X86" s="243"/>
      <c r="Y86" s="242"/>
      <c r="Z86" s="242"/>
    </row>
    <row r="87" spans="2:26" ht="31.9" customHeight="1" thickTop="1" thickBot="1">
      <c r="B87" s="285"/>
      <c r="C87" s="286"/>
      <c r="D87" s="286" t="s">
        <v>343</v>
      </c>
      <c r="E87" s="287"/>
      <c r="F87" s="289">
        <f>COUNTIF(F67:F86,"〇")</f>
        <v>0</v>
      </c>
      <c r="G87" s="290">
        <f>COUNTIF(G67:G86,"〇")</f>
        <v>0</v>
      </c>
      <c r="H87" s="283"/>
      <c r="I87" s="283"/>
      <c r="J87" s="281"/>
      <c r="K87" s="282"/>
      <c r="L87" s="283"/>
      <c r="M87" s="1361"/>
      <c r="N87" s="1362"/>
      <c r="Q87" s="242"/>
      <c r="S87" s="261"/>
      <c r="T87" s="244"/>
      <c r="U87" s="242"/>
      <c r="V87" s="242"/>
      <c r="W87" s="243"/>
      <c r="X87" s="243"/>
      <c r="Y87" s="242"/>
      <c r="Z87" s="242"/>
    </row>
    <row r="88" spans="2:26" ht="29.45" customHeight="1" thickTop="1">
      <c r="B88" s="271" t="s">
        <v>39</v>
      </c>
      <c r="C88" s="272"/>
      <c r="D88" s="273"/>
      <c r="E88" s="274"/>
      <c r="F88" s="1375"/>
      <c r="G88" s="1376"/>
      <c r="H88" s="1376"/>
      <c r="I88" s="1377"/>
      <c r="J88" s="275">
        <f>COUNTIF(J67:J86,"◎")</f>
        <v>0</v>
      </c>
      <c r="K88" s="276">
        <f>COUNTIF(K67:K86,"◎")</f>
        <v>0</v>
      </c>
      <c r="L88" s="276">
        <f>COUNTIF(L67:L86,"◎")</f>
        <v>0</v>
      </c>
      <c r="M88" s="1363">
        <f>COUNTIF(N67:N86,"◎")</f>
        <v>0</v>
      </c>
      <c r="N88" s="1364"/>
      <c r="O88" s="257"/>
      <c r="Q88" s="242"/>
      <c r="R88" s="1378"/>
      <c r="S88" s="1378"/>
      <c r="T88" s="1378"/>
      <c r="U88" s="242"/>
      <c r="V88" s="242"/>
      <c r="W88" s="243"/>
      <c r="X88" s="243"/>
      <c r="Y88" s="242"/>
      <c r="Z88" s="242"/>
    </row>
    <row r="89" spans="2:26" s="79" customFormat="1" ht="29.45" customHeight="1" thickBot="1">
      <c r="B89" s="267" t="s">
        <v>307</v>
      </c>
      <c r="C89" s="268"/>
      <c r="D89" s="269"/>
      <c r="E89" s="233"/>
      <c r="F89" s="1379"/>
      <c r="G89" s="1380"/>
      <c r="H89" s="1380"/>
      <c r="I89" s="1381"/>
      <c r="J89" s="150">
        <f>COUNTIF(J67:J86,"〇")</f>
        <v>0</v>
      </c>
      <c r="K89" s="270">
        <f>COUNTIF(K67:K86,"〇")</f>
        <v>0</v>
      </c>
      <c r="L89" s="270">
        <f>COUNTIF(L67:L86,"〇")</f>
        <v>0</v>
      </c>
      <c r="M89" s="1365">
        <f>COUNTIF(N67:N86,"〇")</f>
        <v>0</v>
      </c>
      <c r="N89" s="1366"/>
      <c r="O89" s="257"/>
      <c r="P89" s="263"/>
      <c r="Q89" s="255"/>
      <c r="R89" s="239"/>
      <c r="S89" s="253"/>
      <c r="T89" s="235"/>
      <c r="U89" s="257"/>
      <c r="V89" s="257"/>
      <c r="W89" s="256"/>
      <c r="X89" s="256"/>
      <c r="Y89" s="257"/>
      <c r="Z89" s="257"/>
    </row>
    <row r="90" spans="2:26" ht="30" customHeight="1" thickBot="1"/>
    <row r="91" spans="2:26" s="75" customFormat="1" ht="37.9" customHeight="1" thickBot="1">
      <c r="B91" s="1384" t="s">
        <v>333</v>
      </c>
      <c r="C91" s="1385"/>
      <c r="D91" s="1386"/>
      <c r="E91" s="1387"/>
      <c r="F91" s="1387"/>
      <c r="G91" s="1387"/>
      <c r="H91" s="1387"/>
      <c r="I91" s="1387"/>
      <c r="J91" s="1388"/>
      <c r="K91" s="300"/>
      <c r="L91" s="301"/>
      <c r="M91" s="301"/>
      <c r="N91" s="302" t="s">
        <v>401</v>
      </c>
      <c r="O91" s="303"/>
      <c r="P91" s="296"/>
      <c r="Q91" s="234"/>
      <c r="R91" s="248"/>
      <c r="S91" s="252"/>
      <c r="T91" s="248"/>
      <c r="U91" s="248"/>
      <c r="V91" s="248"/>
      <c r="W91" s="234"/>
      <c r="X91" s="234"/>
      <c r="Y91" s="234"/>
      <c r="Z91" s="234"/>
    </row>
    <row r="92" spans="2:26" s="79" customFormat="1" ht="30" customHeight="1" thickBot="1">
      <c r="B92" s="153" t="s">
        <v>35</v>
      </c>
      <c r="C92" s="260"/>
      <c r="D92" s="1389">
        <f>申請書!$Q$8</f>
        <v>0</v>
      </c>
      <c r="E92" s="1390"/>
      <c r="F92" s="1390"/>
      <c r="G92" s="1390"/>
      <c r="H92" s="1390"/>
      <c r="I92" s="1390"/>
      <c r="J92" s="1390"/>
      <c r="K92" s="154"/>
      <c r="L92" s="154"/>
      <c r="M92" s="154"/>
      <c r="N92" s="185"/>
      <c r="O92" s="258"/>
      <c r="P92" s="263"/>
      <c r="Q92" s="235"/>
      <c r="R92" s="239"/>
      <c r="S92" s="251"/>
      <c r="T92" s="236"/>
      <c r="U92" s="236"/>
      <c r="V92" s="236"/>
      <c r="W92" s="236"/>
      <c r="X92" s="236"/>
      <c r="Y92" s="236"/>
      <c r="Z92" s="236"/>
    </row>
    <row r="93" spans="2:26" s="75" customFormat="1" ht="31.9" customHeight="1">
      <c r="B93" s="148" t="s">
        <v>36</v>
      </c>
      <c r="C93" s="292"/>
      <c r="D93" s="254" t="s">
        <v>205</v>
      </c>
      <c r="E93" s="151"/>
      <c r="F93" s="291" t="s">
        <v>37</v>
      </c>
      <c r="G93" s="152" t="s">
        <v>38</v>
      </c>
      <c r="H93" s="146" t="s">
        <v>203</v>
      </c>
      <c r="I93" s="149"/>
      <c r="J93" s="650" t="str">
        <f>IFERROR(DATE(P91,Q91,S91),"")</f>
        <v/>
      </c>
      <c r="K93" s="650" t="str">
        <f>IFERROR(DATE(P92,Q92,S92),"")</f>
        <v/>
      </c>
      <c r="L93" s="650" t="str">
        <f>IFERROR(DATE(P93,Q93,S93),"")</f>
        <v/>
      </c>
      <c r="M93" s="1367" t="s">
        <v>342</v>
      </c>
      <c r="N93" s="1368"/>
      <c r="O93" s="241"/>
      <c r="P93" s="297"/>
      <c r="Q93" s="237"/>
      <c r="R93" s="259"/>
      <c r="S93" s="253"/>
      <c r="T93" s="238"/>
      <c r="U93" s="239"/>
      <c r="V93" s="239"/>
      <c r="W93" s="237"/>
      <c r="X93" s="237"/>
      <c r="Y93" s="239"/>
      <c r="Z93" s="239"/>
    </row>
    <row r="94" spans="2:26" s="75" customFormat="1" ht="31.9" customHeight="1">
      <c r="B94" s="73">
        <v>1</v>
      </c>
      <c r="C94" s="1394"/>
      <c r="D94" s="1394"/>
      <c r="E94" s="1395"/>
      <c r="F94" s="71"/>
      <c r="G94" s="70"/>
      <c r="H94" s="262"/>
      <c r="I94" s="298"/>
      <c r="J94" s="71"/>
      <c r="K94" s="71"/>
      <c r="L94" s="71"/>
      <c r="M94" s="1359"/>
      <c r="N94" s="1360"/>
      <c r="O94" s="239"/>
      <c r="P94" s="264">
        <f>$D$91</f>
        <v>0</v>
      </c>
      <c r="Q94" s="242">
        <f>F94</f>
        <v>0</v>
      </c>
      <c r="R94" s="245">
        <f>G94</f>
        <v>0</v>
      </c>
      <c r="S94" s="261" t="e">
        <f t="array" ref="S94">INDEX($S$3:$V$8,MATCH(P94&amp;Q94&amp;R94,$S$3:$S$8&amp;$T$3:$T$8&amp;$U$3:$U$8,0),4)</f>
        <v>#N/A</v>
      </c>
      <c r="T94" s="238"/>
      <c r="U94" s="239"/>
      <c r="V94" s="239"/>
      <c r="W94" s="237"/>
      <c r="X94" s="237"/>
      <c r="Y94" s="240"/>
      <c r="Z94" s="240"/>
    </row>
    <row r="95" spans="2:26" ht="31.5" customHeight="1">
      <c r="B95" s="74">
        <v>2</v>
      </c>
      <c r="C95" s="1396"/>
      <c r="D95" s="1396"/>
      <c r="E95" s="1397"/>
      <c r="F95" s="71"/>
      <c r="G95" s="70"/>
      <c r="H95" s="262"/>
      <c r="I95" s="298"/>
      <c r="J95" s="71"/>
      <c r="K95" s="71"/>
      <c r="L95" s="71"/>
      <c r="M95" s="1359"/>
      <c r="N95" s="1360"/>
      <c r="O95" s="239"/>
      <c r="P95" s="264">
        <f t="shared" ref="P95:P113" si="11">$D$91</f>
        <v>0</v>
      </c>
      <c r="Q95" s="242">
        <f>F95</f>
        <v>0</v>
      </c>
      <c r="R95" s="245">
        <f>G95</f>
        <v>0</v>
      </c>
      <c r="S95" s="261" t="e">
        <f t="array" ref="S95">INDEX($S$3:$V$8,MATCH(P95&amp;Q95&amp;R95,$S$3:$S$8&amp;$T$3:$T$8&amp;$U$3:$U$8,0),4)</f>
        <v>#N/A</v>
      </c>
      <c r="T95" s="249"/>
      <c r="U95" s="239"/>
      <c r="V95" s="242"/>
      <c r="W95" s="243"/>
      <c r="X95" s="243"/>
      <c r="Y95" s="242"/>
      <c r="Z95" s="242"/>
    </row>
    <row r="96" spans="2:26" ht="31.9" customHeight="1">
      <c r="B96" s="74">
        <v>3</v>
      </c>
      <c r="C96" s="1396"/>
      <c r="D96" s="1396"/>
      <c r="E96" s="1397"/>
      <c r="F96" s="71"/>
      <c r="G96" s="70"/>
      <c r="H96" s="262"/>
      <c r="I96" s="298"/>
      <c r="J96" s="71"/>
      <c r="K96" s="71"/>
      <c r="L96" s="71"/>
      <c r="M96" s="1359"/>
      <c r="N96" s="1360"/>
      <c r="O96" s="239"/>
      <c r="P96" s="264">
        <f t="shared" si="11"/>
        <v>0</v>
      </c>
      <c r="Q96" s="242">
        <f t="shared" ref="Q96:Q113" si="12">F96</f>
        <v>0</v>
      </c>
      <c r="R96" s="245">
        <f t="shared" ref="R96:R113" si="13">G96</f>
        <v>0</v>
      </c>
      <c r="S96" s="261" t="e">
        <f t="array" ref="S96">INDEX($S$3:$V$8,MATCH(P96&amp;Q96&amp;R96,$S$3:$S$8&amp;$T$3:$T$8&amp;$U$3:$U$8,0),4)</f>
        <v>#N/A</v>
      </c>
      <c r="T96" s="249"/>
      <c r="U96" s="239"/>
      <c r="V96" s="242"/>
      <c r="W96" s="243"/>
      <c r="X96" s="243"/>
      <c r="Y96" s="242"/>
      <c r="Z96" s="242"/>
    </row>
    <row r="97" spans="2:26" ht="31.9" customHeight="1">
      <c r="B97" s="74">
        <v>4</v>
      </c>
      <c r="C97" s="1396"/>
      <c r="D97" s="1396"/>
      <c r="E97" s="1397"/>
      <c r="F97" s="71"/>
      <c r="G97" s="70"/>
      <c r="H97" s="262"/>
      <c r="I97" s="298"/>
      <c r="J97" s="71"/>
      <c r="K97" s="71"/>
      <c r="L97" s="71"/>
      <c r="M97" s="1359"/>
      <c r="N97" s="1360"/>
      <c r="O97" s="239"/>
      <c r="P97" s="264">
        <f t="shared" si="11"/>
        <v>0</v>
      </c>
      <c r="Q97" s="242">
        <f t="shared" si="12"/>
        <v>0</v>
      </c>
      <c r="R97" s="245">
        <f t="shared" si="13"/>
        <v>0</v>
      </c>
      <c r="S97" s="261" t="e">
        <f t="array" ref="S97">INDEX($S$3:$V$8,MATCH(P97&amp;Q97&amp;R97,$S$3:$S$8&amp;$T$3:$T$8&amp;$U$3:$U$8,0),4)</f>
        <v>#N/A</v>
      </c>
      <c r="T97" s="249"/>
      <c r="U97" s="239"/>
      <c r="V97" s="242"/>
      <c r="W97" s="243"/>
      <c r="X97" s="243"/>
      <c r="Y97" s="242"/>
      <c r="Z97" s="242"/>
    </row>
    <row r="98" spans="2:26" ht="31.9" customHeight="1">
      <c r="B98" s="74">
        <v>5</v>
      </c>
      <c r="C98" s="1396"/>
      <c r="D98" s="1396"/>
      <c r="E98" s="1397"/>
      <c r="F98" s="71"/>
      <c r="G98" s="70"/>
      <c r="H98" s="262"/>
      <c r="I98" s="298"/>
      <c r="J98" s="71"/>
      <c r="K98" s="71"/>
      <c r="L98" s="71"/>
      <c r="M98" s="1359"/>
      <c r="N98" s="1360"/>
      <c r="O98" s="239"/>
      <c r="P98" s="264">
        <f t="shared" si="11"/>
        <v>0</v>
      </c>
      <c r="Q98" s="242">
        <f t="shared" si="12"/>
        <v>0</v>
      </c>
      <c r="R98" s="245">
        <f t="shared" si="13"/>
        <v>0</v>
      </c>
      <c r="S98" s="261" t="e">
        <f t="array" ref="S98">INDEX($S$3:$V$8,MATCH(P98&amp;Q98&amp;R98,$S$3:$S$8&amp;$T$3:$T$8&amp;$U$3:$U$8,0),4)</f>
        <v>#N/A</v>
      </c>
      <c r="T98" s="249"/>
      <c r="U98" s="239"/>
      <c r="V98" s="242"/>
      <c r="W98" s="243"/>
      <c r="X98" s="243"/>
      <c r="Y98" s="242"/>
      <c r="Z98" s="242"/>
    </row>
    <row r="99" spans="2:26" ht="31.9" customHeight="1">
      <c r="B99" s="74">
        <v>6</v>
      </c>
      <c r="C99" s="1396"/>
      <c r="D99" s="1396"/>
      <c r="E99" s="1397"/>
      <c r="F99" s="71"/>
      <c r="G99" s="70"/>
      <c r="H99" s="262"/>
      <c r="I99" s="298"/>
      <c r="J99" s="71"/>
      <c r="K99" s="71"/>
      <c r="L99" s="71"/>
      <c r="M99" s="1359"/>
      <c r="N99" s="1360"/>
      <c r="O99" s="239"/>
      <c r="P99" s="264">
        <f t="shared" si="11"/>
        <v>0</v>
      </c>
      <c r="Q99" s="242">
        <f t="shared" si="12"/>
        <v>0</v>
      </c>
      <c r="R99" s="245">
        <f t="shared" si="13"/>
        <v>0</v>
      </c>
      <c r="S99" s="261" t="e">
        <f t="array" ref="S99">INDEX($S$3:$V$8,MATCH(P99&amp;Q99&amp;R99,$S$3:$S$8&amp;$T$3:$T$8&amp;$U$3:$U$8,0),4)</f>
        <v>#N/A</v>
      </c>
      <c r="T99" s="249"/>
      <c r="U99" s="239"/>
      <c r="V99" s="242"/>
      <c r="W99" s="243"/>
      <c r="X99" s="243"/>
      <c r="Y99" s="242"/>
      <c r="Z99" s="242"/>
    </row>
    <row r="100" spans="2:26" ht="31.9" customHeight="1">
      <c r="B100" s="74">
        <v>7</v>
      </c>
      <c r="C100" s="1391"/>
      <c r="D100" s="1392"/>
      <c r="E100" s="1393"/>
      <c r="F100" s="71"/>
      <c r="G100" s="70"/>
      <c r="H100" s="262"/>
      <c r="I100" s="298"/>
      <c r="J100" s="71"/>
      <c r="K100" s="71"/>
      <c r="L100" s="71"/>
      <c r="M100" s="1359"/>
      <c r="N100" s="1360"/>
      <c r="O100" s="239"/>
      <c r="P100" s="264">
        <f t="shared" si="11"/>
        <v>0</v>
      </c>
      <c r="Q100" s="242">
        <f t="shared" si="12"/>
        <v>0</v>
      </c>
      <c r="R100" s="245">
        <f t="shared" si="13"/>
        <v>0</v>
      </c>
      <c r="S100" s="261" t="e">
        <f t="array" ref="S100">INDEX($S$3:$V$8,MATCH(P100&amp;Q100&amp;R100,$S$3:$S$8&amp;$T$3:$T$8&amp;$U$3:$U$8,0),4)</f>
        <v>#N/A</v>
      </c>
      <c r="T100" s="249"/>
      <c r="U100" s="239"/>
      <c r="V100" s="242"/>
      <c r="W100" s="243"/>
      <c r="X100" s="243"/>
      <c r="Y100" s="242"/>
      <c r="Z100" s="242"/>
    </row>
    <row r="101" spans="2:26" ht="31.9" customHeight="1">
      <c r="B101" s="74">
        <v>8</v>
      </c>
      <c r="C101" s="1391"/>
      <c r="D101" s="1392"/>
      <c r="E101" s="1393"/>
      <c r="F101" s="71"/>
      <c r="G101" s="70"/>
      <c r="H101" s="262"/>
      <c r="I101" s="298"/>
      <c r="J101" s="71"/>
      <c r="K101" s="71"/>
      <c r="L101" s="71"/>
      <c r="M101" s="1359"/>
      <c r="N101" s="1360"/>
      <c r="O101" s="239"/>
      <c r="P101" s="264">
        <f t="shared" si="11"/>
        <v>0</v>
      </c>
      <c r="Q101" s="242">
        <f t="shared" si="12"/>
        <v>0</v>
      </c>
      <c r="R101" s="245">
        <f t="shared" si="13"/>
        <v>0</v>
      </c>
      <c r="S101" s="261" t="e">
        <f t="array" ref="S101">INDEX($S$3:$V$8,MATCH(P101&amp;Q101&amp;R101,$S$3:$S$8&amp;$T$3:$T$8&amp;$U$3:$U$8,0),4)</f>
        <v>#N/A</v>
      </c>
      <c r="T101" s="249"/>
      <c r="U101" s="242"/>
      <c r="V101" s="242"/>
      <c r="W101" s="243"/>
      <c r="X101" s="243"/>
      <c r="Y101" s="242"/>
      <c r="Z101" s="242"/>
    </row>
    <row r="102" spans="2:26" ht="31.9" customHeight="1">
      <c r="B102" s="74">
        <v>9</v>
      </c>
      <c r="C102" s="1391"/>
      <c r="D102" s="1392"/>
      <c r="E102" s="1393"/>
      <c r="F102" s="71"/>
      <c r="G102" s="70"/>
      <c r="H102" s="262"/>
      <c r="I102" s="298"/>
      <c r="J102" s="71"/>
      <c r="K102" s="71"/>
      <c r="L102" s="71"/>
      <c r="M102" s="1359"/>
      <c r="N102" s="1360"/>
      <c r="O102" s="239"/>
      <c r="P102" s="264">
        <f t="shared" si="11"/>
        <v>0</v>
      </c>
      <c r="Q102" s="242">
        <f t="shared" si="12"/>
        <v>0</v>
      </c>
      <c r="R102" s="245">
        <f t="shared" si="13"/>
        <v>0</v>
      </c>
      <c r="S102" s="261" t="e">
        <f t="array" ref="S102">INDEX($S$3:$V$8,MATCH(P102&amp;Q102&amp;R102,$S$3:$S$8&amp;$T$3:$T$8&amp;$U$3:$U$8,0),4)</f>
        <v>#N/A</v>
      </c>
      <c r="T102" s="249"/>
      <c r="U102" s="242"/>
      <c r="V102" s="242"/>
      <c r="W102" s="243"/>
      <c r="X102" s="243"/>
      <c r="Y102" s="242"/>
      <c r="Z102" s="242"/>
    </row>
    <row r="103" spans="2:26" ht="31.9" customHeight="1">
      <c r="B103" s="74">
        <v>10</v>
      </c>
      <c r="C103" s="1391"/>
      <c r="D103" s="1392"/>
      <c r="E103" s="1393"/>
      <c r="F103" s="71"/>
      <c r="G103" s="70"/>
      <c r="H103" s="262"/>
      <c r="I103" s="298"/>
      <c r="J103" s="71"/>
      <c r="K103" s="71"/>
      <c r="L103" s="71"/>
      <c r="M103" s="1359"/>
      <c r="N103" s="1360"/>
      <c r="O103" s="239"/>
      <c r="P103" s="264">
        <f t="shared" si="11"/>
        <v>0</v>
      </c>
      <c r="Q103" s="242">
        <f t="shared" si="12"/>
        <v>0</v>
      </c>
      <c r="R103" s="245">
        <f t="shared" si="13"/>
        <v>0</v>
      </c>
      <c r="S103" s="261" t="e">
        <f t="array" ref="S103">INDEX($S$3:$V$8,MATCH(P103&amp;Q103&amp;R103,$S$3:$S$8&amp;$T$3:$T$8&amp;$U$3:$U$8,0),4)</f>
        <v>#N/A</v>
      </c>
      <c r="T103" s="244"/>
      <c r="U103" s="242"/>
      <c r="V103" s="242"/>
      <c r="W103" s="243"/>
      <c r="X103" s="243"/>
      <c r="Y103" s="242"/>
      <c r="Z103" s="242"/>
    </row>
    <row r="104" spans="2:26" ht="31.9" customHeight="1">
      <c r="B104" s="74">
        <v>11</v>
      </c>
      <c r="C104" s="1369"/>
      <c r="D104" s="1370"/>
      <c r="E104" s="1371"/>
      <c r="F104" s="71"/>
      <c r="G104" s="70"/>
      <c r="H104" s="262"/>
      <c r="I104" s="298"/>
      <c r="J104" s="71"/>
      <c r="K104" s="71"/>
      <c r="L104" s="71"/>
      <c r="M104" s="1359"/>
      <c r="N104" s="1360"/>
      <c r="O104" s="239"/>
      <c r="P104" s="264">
        <f t="shared" si="11"/>
        <v>0</v>
      </c>
      <c r="Q104" s="242">
        <f t="shared" si="12"/>
        <v>0</v>
      </c>
      <c r="R104" s="245">
        <f t="shared" si="13"/>
        <v>0</v>
      </c>
      <c r="S104" s="261" t="e">
        <f t="array" ref="S104">INDEX($S$3:$V$8,MATCH(P104&amp;Q104&amp;R104,$S$3:$S$8&amp;$T$3:$T$8&amp;$U$3:$U$8,0),4)</f>
        <v>#N/A</v>
      </c>
      <c r="T104" s="244"/>
      <c r="U104" s="242"/>
      <c r="V104" s="242"/>
      <c r="W104" s="243"/>
      <c r="X104" s="243"/>
      <c r="Y104" s="242"/>
      <c r="Z104" s="242"/>
    </row>
    <row r="105" spans="2:26" ht="31.9" customHeight="1">
      <c r="B105" s="74">
        <v>12</v>
      </c>
      <c r="C105" s="1369"/>
      <c r="D105" s="1370"/>
      <c r="E105" s="1371"/>
      <c r="F105" s="71"/>
      <c r="G105" s="70"/>
      <c r="H105" s="262"/>
      <c r="I105" s="298"/>
      <c r="J105" s="71"/>
      <c r="K105" s="71"/>
      <c r="L105" s="71"/>
      <c r="M105" s="1359"/>
      <c r="N105" s="1360"/>
      <c r="O105" s="239"/>
      <c r="P105" s="264">
        <f t="shared" si="11"/>
        <v>0</v>
      </c>
      <c r="Q105" s="242">
        <f t="shared" si="12"/>
        <v>0</v>
      </c>
      <c r="R105" s="245">
        <f t="shared" si="13"/>
        <v>0</v>
      </c>
      <c r="S105" s="261" t="e">
        <f t="array" ref="S105">INDEX($S$3:$V$8,MATCH(P105&amp;Q105&amp;R105,$S$3:$S$8&amp;$T$3:$T$8&amp;$U$3:$U$8,0),4)</f>
        <v>#N/A</v>
      </c>
      <c r="T105" s="244"/>
      <c r="U105" s="242"/>
      <c r="V105" s="242"/>
      <c r="W105" s="243"/>
      <c r="X105" s="243"/>
      <c r="Y105" s="242"/>
      <c r="Z105" s="242"/>
    </row>
    <row r="106" spans="2:26" ht="31.9" customHeight="1">
      <c r="B106" s="74">
        <v>13</v>
      </c>
      <c r="C106" s="1369"/>
      <c r="D106" s="1370"/>
      <c r="E106" s="1371"/>
      <c r="F106" s="71"/>
      <c r="G106" s="70"/>
      <c r="H106" s="262"/>
      <c r="I106" s="298"/>
      <c r="J106" s="71"/>
      <c r="K106" s="71"/>
      <c r="L106" s="71"/>
      <c r="M106" s="1359"/>
      <c r="N106" s="1360"/>
      <c r="O106" s="239"/>
      <c r="P106" s="264">
        <f t="shared" si="11"/>
        <v>0</v>
      </c>
      <c r="Q106" s="242">
        <f t="shared" si="12"/>
        <v>0</v>
      </c>
      <c r="R106" s="245">
        <f t="shared" si="13"/>
        <v>0</v>
      </c>
      <c r="S106" s="261" t="e">
        <f t="array" ref="S106">INDEX($S$3:$V$8,MATCH(P106&amp;Q106&amp;R106,$S$3:$S$8&amp;$T$3:$T$8&amp;$U$3:$U$8,0),4)</f>
        <v>#N/A</v>
      </c>
      <c r="T106" s="244"/>
      <c r="U106" s="242"/>
      <c r="V106" s="242"/>
      <c r="W106" s="243"/>
      <c r="X106" s="243"/>
      <c r="Y106" s="242"/>
      <c r="Z106" s="242"/>
    </row>
    <row r="107" spans="2:26" ht="31.9" customHeight="1">
      <c r="B107" s="74">
        <v>14</v>
      </c>
      <c r="C107" s="1369"/>
      <c r="D107" s="1370"/>
      <c r="E107" s="1371"/>
      <c r="F107" s="71"/>
      <c r="G107" s="70"/>
      <c r="H107" s="262"/>
      <c r="I107" s="298"/>
      <c r="J107" s="71"/>
      <c r="K107" s="71"/>
      <c r="L107" s="71"/>
      <c r="M107" s="1359"/>
      <c r="N107" s="1360"/>
      <c r="O107" s="239"/>
      <c r="P107" s="264">
        <f t="shared" si="11"/>
        <v>0</v>
      </c>
      <c r="Q107" s="242">
        <f t="shared" si="12"/>
        <v>0</v>
      </c>
      <c r="R107" s="245">
        <f t="shared" si="13"/>
        <v>0</v>
      </c>
      <c r="S107" s="261" t="e">
        <f t="array" ref="S107">INDEX($S$3:$V$8,MATCH(P107&amp;Q107&amp;R107,$S$3:$S$8&amp;$T$3:$T$8&amp;$U$3:$U$8,0),4)</f>
        <v>#N/A</v>
      </c>
      <c r="T107" s="244"/>
      <c r="U107" s="242"/>
      <c r="V107" s="242"/>
      <c r="W107" s="243"/>
      <c r="X107" s="243"/>
      <c r="Y107" s="242"/>
      <c r="Z107" s="242"/>
    </row>
    <row r="108" spans="2:26" ht="31.9" customHeight="1">
      <c r="B108" s="74">
        <v>15</v>
      </c>
      <c r="C108" s="1369"/>
      <c r="D108" s="1370"/>
      <c r="E108" s="1371"/>
      <c r="F108" s="71"/>
      <c r="G108" s="70"/>
      <c r="H108" s="262"/>
      <c r="I108" s="298"/>
      <c r="J108" s="71"/>
      <c r="K108" s="71"/>
      <c r="L108" s="71"/>
      <c r="M108" s="1359"/>
      <c r="N108" s="1360"/>
      <c r="O108" s="239"/>
      <c r="P108" s="264">
        <f t="shared" si="11"/>
        <v>0</v>
      </c>
      <c r="Q108" s="242">
        <f t="shared" si="12"/>
        <v>0</v>
      </c>
      <c r="R108" s="245">
        <f t="shared" si="13"/>
        <v>0</v>
      </c>
      <c r="S108" s="261" t="e">
        <f t="array" ref="S108">INDEX($S$3:$V$8,MATCH(P108&amp;Q108&amp;R108,$S$3:$S$8&amp;$T$3:$T$8&amp;$U$3:$U$8,0),4)</f>
        <v>#N/A</v>
      </c>
      <c r="T108" s="244"/>
      <c r="U108" s="242"/>
      <c r="V108" s="242"/>
      <c r="W108" s="243"/>
      <c r="X108" s="243"/>
      <c r="Y108" s="242"/>
      <c r="Z108" s="242"/>
    </row>
    <row r="109" spans="2:26" ht="31.9" customHeight="1">
      <c r="B109" s="74">
        <v>16</v>
      </c>
      <c r="C109" s="1369"/>
      <c r="D109" s="1370"/>
      <c r="E109" s="1371"/>
      <c r="F109" s="71"/>
      <c r="G109" s="70"/>
      <c r="H109" s="262"/>
      <c r="I109" s="298"/>
      <c r="J109" s="71"/>
      <c r="K109" s="71"/>
      <c r="L109" s="71"/>
      <c r="M109" s="1359"/>
      <c r="N109" s="1360"/>
      <c r="O109" s="239"/>
      <c r="P109" s="264">
        <f t="shared" si="11"/>
        <v>0</v>
      </c>
      <c r="Q109" s="242">
        <f t="shared" si="12"/>
        <v>0</v>
      </c>
      <c r="R109" s="245">
        <f t="shared" si="13"/>
        <v>0</v>
      </c>
      <c r="S109" s="261" t="e">
        <f t="array" ref="S109">INDEX($S$3:$V$8,MATCH(P109&amp;Q109&amp;R109,$S$3:$S$8&amp;$T$3:$T$8&amp;$U$3:$U$8,0),4)</f>
        <v>#N/A</v>
      </c>
      <c r="T109" s="244"/>
      <c r="U109" s="242"/>
      <c r="V109" s="242"/>
      <c r="W109" s="243"/>
      <c r="X109" s="243"/>
      <c r="Y109" s="242"/>
      <c r="Z109" s="242"/>
    </row>
    <row r="110" spans="2:26" ht="31.9" customHeight="1">
      <c r="B110" s="74">
        <v>17</v>
      </c>
      <c r="C110" s="1369"/>
      <c r="D110" s="1370"/>
      <c r="E110" s="1371"/>
      <c r="F110" s="71"/>
      <c r="G110" s="70"/>
      <c r="H110" s="262"/>
      <c r="I110" s="298"/>
      <c r="J110" s="71"/>
      <c r="K110" s="71"/>
      <c r="L110" s="71"/>
      <c r="M110" s="1359"/>
      <c r="N110" s="1360"/>
      <c r="O110" s="239"/>
      <c r="P110" s="264">
        <f t="shared" si="11"/>
        <v>0</v>
      </c>
      <c r="Q110" s="242">
        <f t="shared" si="12"/>
        <v>0</v>
      </c>
      <c r="R110" s="245">
        <f t="shared" si="13"/>
        <v>0</v>
      </c>
      <c r="S110" s="261" t="e">
        <f t="array" ref="S110">INDEX($S$3:$V$8,MATCH(P110&amp;Q110&amp;R110,$S$3:$S$8&amp;$T$3:$T$8&amp;$U$3:$U$8,0),4)</f>
        <v>#N/A</v>
      </c>
      <c r="T110" s="244"/>
      <c r="U110" s="242"/>
      <c r="V110" s="242"/>
      <c r="W110" s="243"/>
      <c r="X110" s="243"/>
      <c r="Y110" s="242"/>
      <c r="Z110" s="242"/>
    </row>
    <row r="111" spans="2:26" ht="31.9" customHeight="1">
      <c r="B111" s="74">
        <v>18</v>
      </c>
      <c r="C111" s="1369"/>
      <c r="D111" s="1370"/>
      <c r="E111" s="1371"/>
      <c r="F111" s="71"/>
      <c r="G111" s="70"/>
      <c r="H111" s="262"/>
      <c r="I111" s="298"/>
      <c r="J111" s="71"/>
      <c r="K111" s="71"/>
      <c r="L111" s="71"/>
      <c r="M111" s="1359"/>
      <c r="N111" s="1360"/>
      <c r="O111" s="239"/>
      <c r="P111" s="264">
        <f t="shared" si="11"/>
        <v>0</v>
      </c>
      <c r="Q111" s="242">
        <f t="shared" si="12"/>
        <v>0</v>
      </c>
      <c r="R111" s="245">
        <f t="shared" si="13"/>
        <v>0</v>
      </c>
      <c r="S111" s="261" t="e">
        <f t="array" ref="S111">INDEX($S$3:$V$8,MATCH(P111&amp;Q111&amp;R111,$S$3:$S$8&amp;$T$3:$T$8&amp;$U$3:$U$8,0),4)</f>
        <v>#N/A</v>
      </c>
      <c r="T111" s="244"/>
      <c r="U111" s="242"/>
      <c r="V111" s="242"/>
      <c r="W111" s="243"/>
      <c r="X111" s="243"/>
      <c r="Y111" s="242"/>
      <c r="Z111" s="242"/>
    </row>
    <row r="112" spans="2:26" ht="31.9" customHeight="1">
      <c r="B112" s="74">
        <v>19</v>
      </c>
      <c r="C112" s="1369"/>
      <c r="D112" s="1370"/>
      <c r="E112" s="1371"/>
      <c r="F112" s="71"/>
      <c r="G112" s="70"/>
      <c r="H112" s="262"/>
      <c r="I112" s="298"/>
      <c r="J112" s="71"/>
      <c r="K112" s="71"/>
      <c r="L112" s="71"/>
      <c r="M112" s="1359"/>
      <c r="N112" s="1360"/>
      <c r="O112" s="239"/>
      <c r="P112" s="264">
        <f t="shared" si="11"/>
        <v>0</v>
      </c>
      <c r="Q112" s="242">
        <f t="shared" si="12"/>
        <v>0</v>
      </c>
      <c r="R112" s="245">
        <f t="shared" si="13"/>
        <v>0</v>
      </c>
      <c r="S112" s="261" t="e">
        <f t="array" ref="S112">INDEX($S$3:$V$8,MATCH(P112&amp;Q112&amp;R112,$S$3:$S$8&amp;$T$3:$T$8&amp;$U$3:$U$8,0),4)</f>
        <v>#N/A</v>
      </c>
      <c r="T112" s="244"/>
      <c r="U112" s="242"/>
      <c r="V112" s="242"/>
      <c r="W112" s="243"/>
      <c r="X112" s="243"/>
      <c r="Y112" s="242"/>
      <c r="Z112" s="242"/>
    </row>
    <row r="113" spans="2:26" ht="31.9" customHeight="1" thickBot="1">
      <c r="B113" s="288">
        <v>20</v>
      </c>
      <c r="C113" s="1372"/>
      <c r="D113" s="1373"/>
      <c r="E113" s="1374"/>
      <c r="F113" s="71"/>
      <c r="G113" s="70"/>
      <c r="H113" s="262"/>
      <c r="I113" s="298"/>
      <c r="J113" s="280"/>
      <c r="K113" s="280"/>
      <c r="L113" s="71"/>
      <c r="M113" s="1359"/>
      <c r="N113" s="1360"/>
      <c r="O113" s="239"/>
      <c r="P113" s="264">
        <f t="shared" si="11"/>
        <v>0</v>
      </c>
      <c r="Q113" s="242">
        <f t="shared" si="12"/>
        <v>0</v>
      </c>
      <c r="R113" s="245">
        <f t="shared" si="13"/>
        <v>0</v>
      </c>
      <c r="S113" s="261" t="e">
        <f t="array" ref="S113">INDEX($S$3:$V$8,MATCH(P113&amp;Q113&amp;R113,$S$3:$S$8&amp;$T$3:$T$8&amp;$U$3:$U$8,0),4)</f>
        <v>#N/A</v>
      </c>
      <c r="T113" s="244"/>
      <c r="U113" s="242"/>
      <c r="V113" s="242"/>
      <c r="W113" s="243"/>
      <c r="X113" s="243"/>
      <c r="Y113" s="242"/>
      <c r="Z113" s="242"/>
    </row>
    <row r="114" spans="2:26" ht="31.9" customHeight="1" thickTop="1" thickBot="1">
      <c r="B114" s="285"/>
      <c r="C114" s="286"/>
      <c r="D114" s="286" t="s">
        <v>343</v>
      </c>
      <c r="E114" s="287"/>
      <c r="F114" s="289">
        <f>COUNTIF(F94:F113,"〇")</f>
        <v>0</v>
      </c>
      <c r="G114" s="290">
        <f>COUNTIF(G94:G113,"〇")</f>
        <v>0</v>
      </c>
      <c r="H114" s="283"/>
      <c r="I114" s="283"/>
      <c r="J114" s="281"/>
      <c r="K114" s="282"/>
      <c r="L114" s="283"/>
      <c r="M114" s="1361"/>
      <c r="N114" s="1362"/>
      <c r="Q114" s="242"/>
      <c r="S114" s="261"/>
      <c r="T114" s="244"/>
      <c r="U114" s="242"/>
      <c r="V114" s="242"/>
      <c r="W114" s="243"/>
      <c r="X114" s="243"/>
      <c r="Y114" s="242"/>
      <c r="Z114" s="242"/>
    </row>
    <row r="115" spans="2:26" ht="29.45" customHeight="1" thickTop="1">
      <c r="B115" s="271" t="s">
        <v>39</v>
      </c>
      <c r="C115" s="272"/>
      <c r="D115" s="273"/>
      <c r="E115" s="274"/>
      <c r="F115" s="1375"/>
      <c r="G115" s="1376"/>
      <c r="H115" s="1376"/>
      <c r="I115" s="1377"/>
      <c r="J115" s="275">
        <f>COUNTIF(J94:J113,"◎")</f>
        <v>0</v>
      </c>
      <c r="K115" s="276">
        <f>COUNTIF(K94:K113,"◎")</f>
        <v>0</v>
      </c>
      <c r="L115" s="276">
        <f>COUNTIF(L94:L113,"◎")</f>
        <v>0</v>
      </c>
      <c r="M115" s="1363">
        <f>COUNTIF(N94:N113,"◎")</f>
        <v>0</v>
      </c>
      <c r="N115" s="1364"/>
      <c r="O115" s="257"/>
      <c r="Q115" s="242"/>
      <c r="R115" s="1378"/>
      <c r="S115" s="1378"/>
      <c r="T115" s="1378"/>
      <c r="U115" s="242"/>
      <c r="V115" s="242"/>
      <c r="W115" s="243"/>
      <c r="X115" s="243"/>
      <c r="Y115" s="242"/>
      <c r="Z115" s="242"/>
    </row>
    <row r="116" spans="2:26" s="79" customFormat="1" ht="29.45" customHeight="1" thickBot="1">
      <c r="B116" s="267" t="s">
        <v>307</v>
      </c>
      <c r="C116" s="268"/>
      <c r="D116" s="269"/>
      <c r="E116" s="233"/>
      <c r="F116" s="1379"/>
      <c r="G116" s="1380"/>
      <c r="H116" s="1380"/>
      <c r="I116" s="1381"/>
      <c r="J116" s="150">
        <f>COUNTIF(J94:J113,"〇")</f>
        <v>0</v>
      </c>
      <c r="K116" s="270">
        <f>COUNTIF(K94:K113,"〇")</f>
        <v>0</v>
      </c>
      <c r="L116" s="270">
        <f>COUNTIF(L94:L113,"〇")</f>
        <v>0</v>
      </c>
      <c r="M116" s="1365">
        <f>COUNTIF(N94:N113,"〇")</f>
        <v>0</v>
      </c>
      <c r="N116" s="1366"/>
      <c r="O116" s="257"/>
      <c r="P116" s="263"/>
      <c r="Q116" s="255"/>
      <c r="R116" s="239"/>
      <c r="S116" s="253"/>
      <c r="T116" s="235"/>
      <c r="U116" s="257"/>
      <c r="V116" s="257"/>
      <c r="W116" s="256"/>
      <c r="X116" s="256"/>
      <c r="Y116" s="257"/>
      <c r="Z116" s="257"/>
    </row>
    <row r="117" spans="2:26" ht="30" customHeight="1" thickBot="1"/>
    <row r="118" spans="2:26" s="75" customFormat="1" ht="37.9" customHeight="1" thickBot="1">
      <c r="B118" s="1384" t="s">
        <v>333</v>
      </c>
      <c r="C118" s="1385"/>
      <c r="D118" s="1386"/>
      <c r="E118" s="1387"/>
      <c r="F118" s="1387"/>
      <c r="G118" s="1387"/>
      <c r="H118" s="1387"/>
      <c r="I118" s="1387"/>
      <c r="J118" s="1388"/>
      <c r="K118" s="300"/>
      <c r="L118" s="301"/>
      <c r="M118" s="301"/>
      <c r="N118" s="302" t="s">
        <v>400</v>
      </c>
      <c r="O118" s="303"/>
      <c r="P118" s="296"/>
      <c r="Q118" s="234"/>
      <c r="R118" s="248"/>
      <c r="S118" s="252"/>
      <c r="T118" s="248"/>
      <c r="U118" s="248"/>
      <c r="V118" s="248"/>
      <c r="W118" s="234"/>
      <c r="X118" s="234"/>
      <c r="Y118" s="234"/>
      <c r="Z118" s="234"/>
    </row>
    <row r="119" spans="2:26" s="79" customFormat="1" ht="30" customHeight="1" thickBot="1">
      <c r="B119" s="153" t="s">
        <v>35</v>
      </c>
      <c r="C119" s="260"/>
      <c r="D119" s="1389">
        <f>申請書!$Q$8</f>
        <v>0</v>
      </c>
      <c r="E119" s="1390"/>
      <c r="F119" s="1390"/>
      <c r="G119" s="1390"/>
      <c r="H119" s="1390"/>
      <c r="I119" s="1390"/>
      <c r="J119" s="1390"/>
      <c r="K119" s="154"/>
      <c r="L119" s="154"/>
      <c r="M119" s="154"/>
      <c r="N119" s="185"/>
      <c r="O119" s="258"/>
      <c r="P119" s="263"/>
      <c r="Q119" s="235"/>
      <c r="R119" s="239"/>
      <c r="S119" s="251"/>
      <c r="T119" s="236"/>
      <c r="U119" s="236"/>
      <c r="V119" s="236"/>
      <c r="W119" s="236"/>
      <c r="X119" s="236"/>
      <c r="Y119" s="236"/>
      <c r="Z119" s="236"/>
    </row>
    <row r="120" spans="2:26" s="75" customFormat="1" ht="31.9" customHeight="1">
      <c r="B120" s="148" t="s">
        <v>36</v>
      </c>
      <c r="C120" s="292"/>
      <c r="D120" s="254" t="s">
        <v>205</v>
      </c>
      <c r="E120" s="151"/>
      <c r="F120" s="291" t="s">
        <v>37</v>
      </c>
      <c r="G120" s="152" t="s">
        <v>38</v>
      </c>
      <c r="H120" s="146" t="s">
        <v>203</v>
      </c>
      <c r="I120" s="149"/>
      <c r="J120" s="650" t="str">
        <f>IFERROR(DATE(P118,Q118,S118),"")</f>
        <v/>
      </c>
      <c r="K120" s="650" t="str">
        <f>IFERROR(DATE(P119,Q119,S119),"")</f>
        <v/>
      </c>
      <c r="L120" s="650" t="str">
        <f>IFERROR(DATE(P120,Q120,S120),"")</f>
        <v/>
      </c>
      <c r="M120" s="1367" t="s">
        <v>342</v>
      </c>
      <c r="N120" s="1368"/>
      <c r="O120" s="241"/>
      <c r="P120" s="297"/>
      <c r="Q120" s="237"/>
      <c r="R120" s="259"/>
      <c r="S120" s="253"/>
      <c r="T120" s="238"/>
      <c r="U120" s="239"/>
      <c r="V120" s="239"/>
      <c r="W120" s="237"/>
      <c r="X120" s="237"/>
      <c r="Y120" s="239"/>
      <c r="Z120" s="239"/>
    </row>
    <row r="121" spans="2:26" s="75" customFormat="1" ht="31.9" customHeight="1">
      <c r="B121" s="73">
        <v>1</v>
      </c>
      <c r="C121" s="1394"/>
      <c r="D121" s="1394"/>
      <c r="E121" s="1395"/>
      <c r="F121" s="71"/>
      <c r="G121" s="70"/>
      <c r="H121" s="262"/>
      <c r="I121" s="298"/>
      <c r="J121" s="71"/>
      <c r="K121" s="71"/>
      <c r="L121" s="71"/>
      <c r="M121" s="1359"/>
      <c r="N121" s="1360"/>
      <c r="O121" s="239"/>
      <c r="P121" s="264">
        <f>$D$118</f>
        <v>0</v>
      </c>
      <c r="Q121" s="242">
        <f>F121</f>
        <v>0</v>
      </c>
      <c r="R121" s="245">
        <f>G121</f>
        <v>0</v>
      </c>
      <c r="S121" s="261" t="e">
        <f t="array" ref="S121">INDEX($S$3:$V$8,MATCH(P121&amp;Q121&amp;R121,$S$3:$S$8&amp;$T$3:$T$8&amp;$U$3:$U$8,0),4)</f>
        <v>#N/A</v>
      </c>
      <c r="T121" s="238"/>
      <c r="U121" s="239"/>
      <c r="V121" s="239"/>
      <c r="W121" s="237"/>
      <c r="X121" s="237"/>
      <c r="Y121" s="240"/>
      <c r="Z121" s="240"/>
    </row>
    <row r="122" spans="2:26" ht="31.9" customHeight="1">
      <c r="B122" s="74">
        <v>2</v>
      </c>
      <c r="C122" s="1396"/>
      <c r="D122" s="1396"/>
      <c r="E122" s="1397"/>
      <c r="F122" s="71"/>
      <c r="G122" s="70"/>
      <c r="H122" s="262"/>
      <c r="I122" s="298"/>
      <c r="J122" s="71"/>
      <c r="K122" s="71"/>
      <c r="L122" s="71"/>
      <c r="M122" s="1359"/>
      <c r="N122" s="1360"/>
      <c r="O122" s="239"/>
      <c r="P122" s="264">
        <f t="shared" ref="P122:P140" si="14">$D$118</f>
        <v>0</v>
      </c>
      <c r="Q122" s="242">
        <f>F122</f>
        <v>0</v>
      </c>
      <c r="R122" s="245">
        <f>G122</f>
        <v>0</v>
      </c>
      <c r="S122" s="261" t="e">
        <f t="array" ref="S122">INDEX($S$3:$V$8,MATCH(P122&amp;Q122&amp;R122,$S$3:$S$8&amp;$T$3:$T$8&amp;$U$3:$U$8,0),4)</f>
        <v>#N/A</v>
      </c>
      <c r="T122" s="249"/>
      <c r="U122" s="239"/>
      <c r="V122" s="242"/>
      <c r="W122" s="243"/>
      <c r="X122" s="243"/>
      <c r="Y122" s="242"/>
      <c r="Z122" s="242"/>
    </row>
    <row r="123" spans="2:26" ht="31.9" customHeight="1">
      <c r="B123" s="74">
        <v>3</v>
      </c>
      <c r="C123" s="1396"/>
      <c r="D123" s="1396"/>
      <c r="E123" s="1397"/>
      <c r="F123" s="71"/>
      <c r="G123" s="70"/>
      <c r="H123" s="262"/>
      <c r="I123" s="298"/>
      <c r="J123" s="71"/>
      <c r="K123" s="71"/>
      <c r="L123" s="71"/>
      <c r="M123" s="1359"/>
      <c r="N123" s="1360"/>
      <c r="O123" s="239"/>
      <c r="P123" s="264">
        <f t="shared" si="14"/>
        <v>0</v>
      </c>
      <c r="Q123" s="242">
        <f t="shared" ref="Q123:Q140" si="15">F123</f>
        <v>0</v>
      </c>
      <c r="R123" s="245">
        <f t="shared" ref="R123:R140" si="16">G123</f>
        <v>0</v>
      </c>
      <c r="S123" s="261" t="e">
        <f t="array" ref="S123">INDEX($S$3:$V$8,MATCH(P123&amp;Q123&amp;R123,$S$3:$S$8&amp;$T$3:$T$8&amp;$U$3:$U$8,0),4)</f>
        <v>#N/A</v>
      </c>
      <c r="T123" s="249"/>
      <c r="U123" s="239"/>
      <c r="V123" s="242"/>
      <c r="W123" s="243"/>
      <c r="X123" s="243"/>
      <c r="Y123" s="242"/>
      <c r="Z123" s="242"/>
    </row>
    <row r="124" spans="2:26" ht="31.9" customHeight="1">
      <c r="B124" s="74">
        <v>4</v>
      </c>
      <c r="C124" s="1396"/>
      <c r="D124" s="1396"/>
      <c r="E124" s="1397"/>
      <c r="F124" s="71"/>
      <c r="G124" s="70"/>
      <c r="H124" s="262"/>
      <c r="I124" s="298"/>
      <c r="J124" s="71"/>
      <c r="K124" s="71"/>
      <c r="L124" s="71"/>
      <c r="M124" s="1359"/>
      <c r="N124" s="1360"/>
      <c r="O124" s="239"/>
      <c r="P124" s="264">
        <f t="shared" si="14"/>
        <v>0</v>
      </c>
      <c r="Q124" s="242">
        <f t="shared" si="15"/>
        <v>0</v>
      </c>
      <c r="R124" s="245">
        <f t="shared" si="16"/>
        <v>0</v>
      </c>
      <c r="S124" s="261" t="e">
        <f t="array" ref="S124">INDEX($S$3:$V$8,MATCH(P124&amp;Q124&amp;R124,$S$3:$S$8&amp;$T$3:$T$8&amp;$U$3:$U$8,0),4)</f>
        <v>#N/A</v>
      </c>
      <c r="T124" s="249"/>
      <c r="U124" s="239"/>
      <c r="V124" s="242"/>
      <c r="W124" s="243"/>
      <c r="X124" s="243"/>
      <c r="Y124" s="242"/>
      <c r="Z124" s="242"/>
    </row>
    <row r="125" spans="2:26" ht="31.9" customHeight="1">
      <c r="B125" s="74">
        <v>5</v>
      </c>
      <c r="C125" s="1396"/>
      <c r="D125" s="1396"/>
      <c r="E125" s="1397"/>
      <c r="F125" s="71"/>
      <c r="G125" s="70"/>
      <c r="H125" s="262"/>
      <c r="I125" s="298"/>
      <c r="J125" s="71"/>
      <c r="K125" s="71"/>
      <c r="L125" s="71"/>
      <c r="M125" s="1359"/>
      <c r="N125" s="1360"/>
      <c r="O125" s="239"/>
      <c r="P125" s="264">
        <f t="shared" si="14"/>
        <v>0</v>
      </c>
      <c r="Q125" s="242">
        <f t="shared" si="15"/>
        <v>0</v>
      </c>
      <c r="R125" s="245">
        <f t="shared" si="16"/>
        <v>0</v>
      </c>
      <c r="S125" s="261" t="e">
        <f t="array" ref="S125">INDEX($S$3:$V$8,MATCH(P125&amp;Q125&amp;R125,$S$3:$S$8&amp;$T$3:$T$8&amp;$U$3:$U$8,0),4)</f>
        <v>#N/A</v>
      </c>
      <c r="T125" s="249"/>
      <c r="U125" s="239"/>
      <c r="V125" s="242"/>
      <c r="W125" s="243"/>
      <c r="X125" s="243"/>
      <c r="Y125" s="242"/>
      <c r="Z125" s="242"/>
    </row>
    <row r="126" spans="2:26" ht="31.9" customHeight="1">
      <c r="B126" s="74">
        <v>6</v>
      </c>
      <c r="C126" s="1396"/>
      <c r="D126" s="1396"/>
      <c r="E126" s="1397"/>
      <c r="F126" s="71"/>
      <c r="G126" s="70"/>
      <c r="H126" s="262"/>
      <c r="I126" s="298"/>
      <c r="J126" s="71"/>
      <c r="K126" s="71"/>
      <c r="L126" s="71"/>
      <c r="M126" s="1359"/>
      <c r="N126" s="1360"/>
      <c r="O126" s="239"/>
      <c r="P126" s="264">
        <f t="shared" si="14"/>
        <v>0</v>
      </c>
      <c r="Q126" s="242">
        <f t="shared" si="15"/>
        <v>0</v>
      </c>
      <c r="R126" s="245">
        <f t="shared" si="16"/>
        <v>0</v>
      </c>
      <c r="S126" s="261" t="e">
        <f t="array" ref="S126">INDEX($S$3:$V$8,MATCH(P126&amp;Q126&amp;R126,$S$3:$S$8&amp;$T$3:$T$8&amp;$U$3:$U$8,0),4)</f>
        <v>#N/A</v>
      </c>
      <c r="T126" s="249"/>
      <c r="U126" s="239"/>
      <c r="V126" s="242"/>
      <c r="W126" s="243"/>
      <c r="X126" s="243"/>
      <c r="Y126" s="242"/>
      <c r="Z126" s="242"/>
    </row>
    <row r="127" spans="2:26" ht="31.9" customHeight="1">
      <c r="B127" s="74">
        <v>7</v>
      </c>
      <c r="C127" s="1391"/>
      <c r="D127" s="1392"/>
      <c r="E127" s="1393"/>
      <c r="F127" s="71"/>
      <c r="G127" s="70"/>
      <c r="H127" s="262"/>
      <c r="I127" s="298"/>
      <c r="J127" s="71"/>
      <c r="K127" s="71"/>
      <c r="L127" s="71"/>
      <c r="M127" s="1359"/>
      <c r="N127" s="1360"/>
      <c r="O127" s="239"/>
      <c r="P127" s="264">
        <f t="shared" si="14"/>
        <v>0</v>
      </c>
      <c r="Q127" s="242">
        <f t="shared" si="15"/>
        <v>0</v>
      </c>
      <c r="R127" s="245">
        <f t="shared" si="16"/>
        <v>0</v>
      </c>
      <c r="S127" s="261" t="e">
        <f t="array" ref="S127">INDEX($S$3:$V$8,MATCH(P127&amp;Q127&amp;R127,$S$3:$S$8&amp;$T$3:$T$8&amp;$U$3:$U$8,0),4)</f>
        <v>#N/A</v>
      </c>
      <c r="T127" s="249"/>
      <c r="U127" s="239"/>
      <c r="V127" s="242"/>
      <c r="W127" s="243"/>
      <c r="X127" s="243"/>
      <c r="Y127" s="242"/>
      <c r="Z127" s="242"/>
    </row>
    <row r="128" spans="2:26" ht="31.9" customHeight="1">
      <c r="B128" s="74">
        <v>8</v>
      </c>
      <c r="C128" s="1391"/>
      <c r="D128" s="1392"/>
      <c r="E128" s="1393"/>
      <c r="F128" s="71"/>
      <c r="G128" s="70"/>
      <c r="H128" s="262"/>
      <c r="I128" s="298"/>
      <c r="J128" s="71"/>
      <c r="K128" s="71"/>
      <c r="L128" s="71"/>
      <c r="M128" s="1359"/>
      <c r="N128" s="1360"/>
      <c r="O128" s="239"/>
      <c r="P128" s="264">
        <f t="shared" si="14"/>
        <v>0</v>
      </c>
      <c r="Q128" s="242">
        <f t="shared" si="15"/>
        <v>0</v>
      </c>
      <c r="R128" s="245">
        <f t="shared" si="16"/>
        <v>0</v>
      </c>
      <c r="S128" s="261" t="e">
        <f t="array" ref="S128">INDEX($S$3:$V$8,MATCH(P128&amp;Q128&amp;R128,$S$3:$S$8&amp;$T$3:$T$8&amp;$U$3:$U$8,0),4)</f>
        <v>#N/A</v>
      </c>
      <c r="T128" s="249"/>
      <c r="U128" s="242"/>
      <c r="V128" s="242"/>
      <c r="W128" s="243"/>
      <c r="X128" s="243"/>
      <c r="Y128" s="242"/>
      <c r="Z128" s="242"/>
    </row>
    <row r="129" spans="2:26" ht="31.9" customHeight="1">
      <c r="B129" s="74">
        <v>9</v>
      </c>
      <c r="C129" s="1391"/>
      <c r="D129" s="1392"/>
      <c r="E129" s="1393"/>
      <c r="F129" s="71"/>
      <c r="G129" s="70"/>
      <c r="H129" s="262"/>
      <c r="I129" s="298"/>
      <c r="J129" s="71"/>
      <c r="K129" s="71"/>
      <c r="L129" s="71"/>
      <c r="M129" s="1359"/>
      <c r="N129" s="1360"/>
      <c r="O129" s="239"/>
      <c r="P129" s="264">
        <f t="shared" si="14"/>
        <v>0</v>
      </c>
      <c r="Q129" s="242">
        <f t="shared" si="15"/>
        <v>0</v>
      </c>
      <c r="R129" s="245">
        <f t="shared" si="16"/>
        <v>0</v>
      </c>
      <c r="S129" s="261" t="e">
        <f t="array" ref="S129">INDEX($S$3:$V$8,MATCH(P129&amp;Q129&amp;R129,$S$3:$S$8&amp;$T$3:$T$8&amp;$U$3:$U$8,0),4)</f>
        <v>#N/A</v>
      </c>
      <c r="T129" s="249"/>
      <c r="U129" s="242"/>
      <c r="V129" s="242"/>
      <c r="W129" s="243"/>
      <c r="X129" s="243"/>
      <c r="Y129" s="242"/>
      <c r="Z129" s="242"/>
    </row>
    <row r="130" spans="2:26" ht="31.9" customHeight="1">
      <c r="B130" s="74">
        <v>10</v>
      </c>
      <c r="C130" s="1391"/>
      <c r="D130" s="1392"/>
      <c r="E130" s="1393"/>
      <c r="F130" s="71"/>
      <c r="G130" s="70"/>
      <c r="H130" s="262"/>
      <c r="I130" s="298"/>
      <c r="J130" s="71"/>
      <c r="K130" s="71"/>
      <c r="L130" s="71"/>
      <c r="M130" s="1359"/>
      <c r="N130" s="1360"/>
      <c r="O130" s="239"/>
      <c r="P130" s="264">
        <f t="shared" si="14"/>
        <v>0</v>
      </c>
      <c r="Q130" s="242">
        <f t="shared" si="15"/>
        <v>0</v>
      </c>
      <c r="R130" s="245">
        <f t="shared" si="16"/>
        <v>0</v>
      </c>
      <c r="S130" s="261" t="e">
        <f t="array" ref="S130">INDEX($S$3:$V$8,MATCH(P130&amp;Q130&amp;R130,$S$3:$S$8&amp;$T$3:$T$8&amp;$U$3:$U$8,0),4)</f>
        <v>#N/A</v>
      </c>
      <c r="T130" s="244"/>
      <c r="U130" s="242"/>
      <c r="V130" s="242"/>
      <c r="W130" s="243"/>
      <c r="X130" s="243"/>
      <c r="Y130" s="242"/>
      <c r="Z130" s="242"/>
    </row>
    <row r="131" spans="2:26" ht="31.9" customHeight="1">
      <c r="B131" s="74">
        <v>11</v>
      </c>
      <c r="C131" s="1369"/>
      <c r="D131" s="1370"/>
      <c r="E131" s="1371"/>
      <c r="F131" s="71"/>
      <c r="G131" s="70"/>
      <c r="H131" s="262"/>
      <c r="I131" s="298"/>
      <c r="J131" s="71"/>
      <c r="K131" s="71"/>
      <c r="L131" s="71"/>
      <c r="M131" s="1359"/>
      <c r="N131" s="1360"/>
      <c r="O131" s="239"/>
      <c r="P131" s="264">
        <f t="shared" si="14"/>
        <v>0</v>
      </c>
      <c r="Q131" s="242">
        <f t="shared" si="15"/>
        <v>0</v>
      </c>
      <c r="R131" s="245">
        <f t="shared" si="16"/>
        <v>0</v>
      </c>
      <c r="S131" s="261" t="e">
        <f t="array" ref="S131">INDEX($S$3:$V$8,MATCH(P131&amp;Q131&amp;R131,$S$3:$S$8&amp;$T$3:$T$8&amp;$U$3:$U$8,0),4)</f>
        <v>#N/A</v>
      </c>
      <c r="T131" s="244"/>
      <c r="U131" s="242"/>
      <c r="V131" s="242"/>
      <c r="W131" s="243"/>
      <c r="X131" s="243"/>
      <c r="Y131" s="242"/>
      <c r="Z131" s="242"/>
    </row>
    <row r="132" spans="2:26" ht="31.9" customHeight="1">
      <c r="B132" s="74">
        <v>12</v>
      </c>
      <c r="C132" s="1369"/>
      <c r="D132" s="1370"/>
      <c r="E132" s="1371"/>
      <c r="F132" s="71"/>
      <c r="G132" s="70"/>
      <c r="H132" s="262"/>
      <c r="I132" s="298"/>
      <c r="J132" s="71"/>
      <c r="K132" s="71"/>
      <c r="L132" s="71"/>
      <c r="M132" s="1359"/>
      <c r="N132" s="1360"/>
      <c r="O132" s="239"/>
      <c r="P132" s="264">
        <f t="shared" si="14"/>
        <v>0</v>
      </c>
      <c r="Q132" s="242">
        <f t="shared" si="15"/>
        <v>0</v>
      </c>
      <c r="R132" s="245">
        <f t="shared" si="16"/>
        <v>0</v>
      </c>
      <c r="S132" s="261" t="e">
        <f t="array" ref="S132">INDEX($S$3:$V$8,MATCH(P132&amp;Q132&amp;R132,$S$3:$S$8&amp;$T$3:$T$8&amp;$U$3:$U$8,0),4)</f>
        <v>#N/A</v>
      </c>
      <c r="T132" s="244"/>
      <c r="U132" s="242"/>
      <c r="V132" s="242"/>
      <c r="W132" s="243"/>
      <c r="X132" s="243"/>
      <c r="Y132" s="242"/>
      <c r="Z132" s="242"/>
    </row>
    <row r="133" spans="2:26" ht="31.9" customHeight="1">
      <c r="B133" s="74">
        <v>13</v>
      </c>
      <c r="C133" s="1369"/>
      <c r="D133" s="1370"/>
      <c r="E133" s="1371"/>
      <c r="F133" s="71"/>
      <c r="G133" s="70"/>
      <c r="H133" s="262"/>
      <c r="I133" s="298"/>
      <c r="J133" s="71"/>
      <c r="K133" s="71"/>
      <c r="L133" s="71"/>
      <c r="M133" s="1359"/>
      <c r="N133" s="1360"/>
      <c r="O133" s="239"/>
      <c r="P133" s="264">
        <f t="shared" si="14"/>
        <v>0</v>
      </c>
      <c r="Q133" s="242">
        <f t="shared" si="15"/>
        <v>0</v>
      </c>
      <c r="R133" s="245">
        <f t="shared" si="16"/>
        <v>0</v>
      </c>
      <c r="S133" s="261" t="e">
        <f t="array" ref="S133">INDEX($S$3:$V$8,MATCH(P133&amp;Q133&amp;R133,$S$3:$S$8&amp;$T$3:$T$8&amp;$U$3:$U$8,0),4)</f>
        <v>#N/A</v>
      </c>
      <c r="T133" s="244"/>
      <c r="U133" s="242"/>
      <c r="V133" s="242"/>
      <c r="W133" s="243"/>
      <c r="X133" s="243"/>
      <c r="Y133" s="242"/>
      <c r="Z133" s="242"/>
    </row>
    <row r="134" spans="2:26" ht="31.9" customHeight="1">
      <c r="B134" s="74">
        <v>14</v>
      </c>
      <c r="C134" s="1369"/>
      <c r="D134" s="1370"/>
      <c r="E134" s="1371"/>
      <c r="F134" s="71"/>
      <c r="G134" s="70"/>
      <c r="H134" s="262"/>
      <c r="I134" s="298"/>
      <c r="J134" s="71"/>
      <c r="K134" s="71"/>
      <c r="L134" s="71"/>
      <c r="M134" s="1359"/>
      <c r="N134" s="1360"/>
      <c r="O134" s="239"/>
      <c r="P134" s="264">
        <f t="shared" si="14"/>
        <v>0</v>
      </c>
      <c r="Q134" s="242">
        <f t="shared" si="15"/>
        <v>0</v>
      </c>
      <c r="R134" s="245">
        <f t="shared" si="16"/>
        <v>0</v>
      </c>
      <c r="S134" s="261" t="e">
        <f t="array" ref="S134">INDEX($S$3:$V$8,MATCH(P134&amp;Q134&amp;R134,$S$3:$S$8&amp;$T$3:$T$8&amp;$U$3:$U$8,0),4)</f>
        <v>#N/A</v>
      </c>
      <c r="T134" s="244"/>
      <c r="U134" s="242"/>
      <c r="V134" s="242"/>
      <c r="W134" s="243"/>
      <c r="X134" s="243"/>
      <c r="Y134" s="242"/>
      <c r="Z134" s="242"/>
    </row>
    <row r="135" spans="2:26" ht="31.9" customHeight="1">
      <c r="B135" s="74">
        <v>15</v>
      </c>
      <c r="C135" s="1369"/>
      <c r="D135" s="1370"/>
      <c r="E135" s="1371"/>
      <c r="F135" s="71"/>
      <c r="G135" s="70"/>
      <c r="H135" s="262"/>
      <c r="I135" s="298"/>
      <c r="J135" s="71"/>
      <c r="K135" s="71"/>
      <c r="L135" s="71"/>
      <c r="M135" s="1359"/>
      <c r="N135" s="1360"/>
      <c r="O135" s="239"/>
      <c r="P135" s="264">
        <f t="shared" si="14"/>
        <v>0</v>
      </c>
      <c r="Q135" s="242">
        <f t="shared" si="15"/>
        <v>0</v>
      </c>
      <c r="R135" s="245">
        <f t="shared" si="16"/>
        <v>0</v>
      </c>
      <c r="S135" s="261" t="e">
        <f t="array" ref="S135">INDEX($S$3:$V$8,MATCH(P135&amp;Q135&amp;R135,$S$3:$S$8&amp;$T$3:$T$8&amp;$U$3:$U$8,0),4)</f>
        <v>#N/A</v>
      </c>
      <c r="T135" s="244"/>
      <c r="U135" s="242"/>
      <c r="V135" s="242"/>
      <c r="W135" s="243"/>
      <c r="X135" s="243"/>
      <c r="Y135" s="242"/>
      <c r="Z135" s="242"/>
    </row>
    <row r="136" spans="2:26" ht="31.9" customHeight="1">
      <c r="B136" s="74">
        <v>16</v>
      </c>
      <c r="C136" s="1369"/>
      <c r="D136" s="1370"/>
      <c r="E136" s="1371"/>
      <c r="F136" s="71"/>
      <c r="G136" s="70"/>
      <c r="H136" s="262"/>
      <c r="I136" s="298"/>
      <c r="J136" s="71"/>
      <c r="K136" s="71"/>
      <c r="L136" s="71"/>
      <c r="M136" s="1359"/>
      <c r="N136" s="1360"/>
      <c r="O136" s="239"/>
      <c r="P136" s="264">
        <f t="shared" si="14"/>
        <v>0</v>
      </c>
      <c r="Q136" s="242">
        <f t="shared" si="15"/>
        <v>0</v>
      </c>
      <c r="R136" s="245">
        <f t="shared" si="16"/>
        <v>0</v>
      </c>
      <c r="S136" s="261" t="e">
        <f t="array" ref="S136">INDEX($S$3:$V$8,MATCH(P136&amp;Q136&amp;R136,$S$3:$S$8&amp;$T$3:$T$8&amp;$U$3:$U$8,0),4)</f>
        <v>#N/A</v>
      </c>
      <c r="T136" s="244"/>
      <c r="U136" s="242"/>
      <c r="V136" s="242"/>
      <c r="W136" s="243"/>
      <c r="X136" s="243"/>
      <c r="Y136" s="242"/>
      <c r="Z136" s="242"/>
    </row>
    <row r="137" spans="2:26" ht="31.9" customHeight="1">
      <c r="B137" s="74">
        <v>17</v>
      </c>
      <c r="C137" s="1369"/>
      <c r="D137" s="1370"/>
      <c r="E137" s="1371"/>
      <c r="F137" s="71"/>
      <c r="G137" s="70"/>
      <c r="H137" s="262"/>
      <c r="I137" s="298"/>
      <c r="J137" s="71"/>
      <c r="K137" s="71"/>
      <c r="L137" s="71"/>
      <c r="M137" s="1359"/>
      <c r="N137" s="1360"/>
      <c r="O137" s="239"/>
      <c r="P137" s="264">
        <f t="shared" si="14"/>
        <v>0</v>
      </c>
      <c r="Q137" s="242">
        <f t="shared" si="15"/>
        <v>0</v>
      </c>
      <c r="R137" s="245">
        <f t="shared" si="16"/>
        <v>0</v>
      </c>
      <c r="S137" s="261" t="e">
        <f t="array" ref="S137">INDEX($S$3:$V$8,MATCH(P137&amp;Q137&amp;R137,$S$3:$S$8&amp;$T$3:$T$8&amp;$U$3:$U$8,0),4)</f>
        <v>#N/A</v>
      </c>
      <c r="T137" s="244"/>
      <c r="U137" s="242"/>
      <c r="V137" s="242"/>
      <c r="W137" s="243"/>
      <c r="X137" s="243"/>
      <c r="Y137" s="242"/>
      <c r="Z137" s="242"/>
    </row>
    <row r="138" spans="2:26" ht="31.9" customHeight="1">
      <c r="B138" s="74">
        <v>18</v>
      </c>
      <c r="C138" s="1369"/>
      <c r="D138" s="1370"/>
      <c r="E138" s="1371"/>
      <c r="F138" s="71"/>
      <c r="G138" s="70"/>
      <c r="H138" s="262"/>
      <c r="I138" s="298"/>
      <c r="J138" s="71"/>
      <c r="K138" s="71"/>
      <c r="L138" s="71"/>
      <c r="M138" s="1359"/>
      <c r="N138" s="1360"/>
      <c r="O138" s="239"/>
      <c r="P138" s="264">
        <f t="shared" si="14"/>
        <v>0</v>
      </c>
      <c r="Q138" s="242">
        <f t="shared" si="15"/>
        <v>0</v>
      </c>
      <c r="R138" s="245">
        <f t="shared" si="16"/>
        <v>0</v>
      </c>
      <c r="S138" s="261" t="e">
        <f t="array" ref="S138">INDEX($S$3:$V$8,MATCH(P138&amp;Q138&amp;R138,$S$3:$S$8&amp;$T$3:$T$8&amp;$U$3:$U$8,0),4)</f>
        <v>#N/A</v>
      </c>
      <c r="T138" s="244"/>
      <c r="U138" s="242"/>
      <c r="V138" s="242"/>
      <c r="W138" s="243"/>
      <c r="X138" s="243"/>
      <c r="Y138" s="242"/>
      <c r="Z138" s="242"/>
    </row>
    <row r="139" spans="2:26" ht="31.9" customHeight="1">
      <c r="B139" s="74">
        <v>19</v>
      </c>
      <c r="C139" s="1369"/>
      <c r="D139" s="1370"/>
      <c r="E139" s="1371"/>
      <c r="F139" s="71"/>
      <c r="G139" s="70"/>
      <c r="H139" s="262"/>
      <c r="I139" s="298"/>
      <c r="J139" s="71"/>
      <c r="K139" s="71"/>
      <c r="L139" s="71"/>
      <c r="M139" s="1359"/>
      <c r="N139" s="1360"/>
      <c r="O139" s="239"/>
      <c r="P139" s="264">
        <f t="shared" si="14"/>
        <v>0</v>
      </c>
      <c r="Q139" s="242">
        <f t="shared" si="15"/>
        <v>0</v>
      </c>
      <c r="R139" s="245">
        <f t="shared" si="16"/>
        <v>0</v>
      </c>
      <c r="S139" s="261" t="e">
        <f t="array" ref="S139">INDEX($S$3:$V$8,MATCH(P139&amp;Q139&amp;R139,$S$3:$S$8&amp;$T$3:$T$8&amp;$U$3:$U$8,0),4)</f>
        <v>#N/A</v>
      </c>
      <c r="T139" s="244"/>
      <c r="U139" s="242"/>
      <c r="V139" s="242"/>
      <c r="W139" s="243"/>
      <c r="X139" s="243"/>
      <c r="Y139" s="242"/>
      <c r="Z139" s="242"/>
    </row>
    <row r="140" spans="2:26" ht="31.9" customHeight="1" thickBot="1">
      <c r="B140" s="288">
        <v>20</v>
      </c>
      <c r="C140" s="1372"/>
      <c r="D140" s="1373"/>
      <c r="E140" s="1374"/>
      <c r="F140" s="71"/>
      <c r="G140" s="70"/>
      <c r="H140" s="262"/>
      <c r="I140" s="298"/>
      <c r="J140" s="280"/>
      <c r="K140" s="280"/>
      <c r="L140" s="71"/>
      <c r="M140" s="1359"/>
      <c r="N140" s="1360"/>
      <c r="O140" s="239"/>
      <c r="P140" s="264">
        <f t="shared" si="14"/>
        <v>0</v>
      </c>
      <c r="Q140" s="242">
        <f t="shared" si="15"/>
        <v>0</v>
      </c>
      <c r="R140" s="245">
        <f t="shared" si="16"/>
        <v>0</v>
      </c>
      <c r="S140" s="261" t="e">
        <f t="array" ref="S140">INDEX($S$3:$V$8,MATCH(P140&amp;Q140&amp;R140,$S$3:$S$8&amp;$T$3:$T$8&amp;$U$3:$U$8,0),4)</f>
        <v>#N/A</v>
      </c>
      <c r="T140" s="244"/>
      <c r="U140" s="242"/>
      <c r="V140" s="242"/>
      <c r="W140" s="243"/>
      <c r="X140" s="243"/>
      <c r="Y140" s="242"/>
      <c r="Z140" s="242"/>
    </row>
    <row r="141" spans="2:26" ht="31.9" customHeight="1" thickTop="1" thickBot="1">
      <c r="B141" s="285"/>
      <c r="C141" s="286"/>
      <c r="D141" s="286" t="s">
        <v>343</v>
      </c>
      <c r="E141" s="287"/>
      <c r="F141" s="289">
        <f>COUNTIF(F121:F140,"〇")</f>
        <v>0</v>
      </c>
      <c r="G141" s="290">
        <f>COUNTIF(G121:G140,"〇")</f>
        <v>0</v>
      </c>
      <c r="H141" s="283"/>
      <c r="I141" s="283"/>
      <c r="J141" s="281"/>
      <c r="K141" s="282"/>
      <c r="L141" s="283"/>
      <c r="M141" s="1361"/>
      <c r="N141" s="1362"/>
      <c r="Q141" s="242"/>
      <c r="S141" s="261"/>
      <c r="T141" s="244"/>
      <c r="U141" s="242"/>
      <c r="V141" s="242"/>
      <c r="W141" s="243"/>
      <c r="X141" s="243"/>
      <c r="Y141" s="242"/>
      <c r="Z141" s="242"/>
    </row>
    <row r="142" spans="2:26" ht="29.45" customHeight="1" thickTop="1">
      <c r="B142" s="271" t="s">
        <v>39</v>
      </c>
      <c r="C142" s="272"/>
      <c r="D142" s="273"/>
      <c r="E142" s="274"/>
      <c r="F142" s="1375"/>
      <c r="G142" s="1376"/>
      <c r="H142" s="1376"/>
      <c r="I142" s="1377"/>
      <c r="J142" s="275">
        <f>COUNTIF(J121:J140,"◎")</f>
        <v>0</v>
      </c>
      <c r="K142" s="276">
        <f>COUNTIF(K121:K140,"◎")</f>
        <v>0</v>
      </c>
      <c r="L142" s="276">
        <f>COUNTIF(L121:L140,"◎")</f>
        <v>0</v>
      </c>
      <c r="M142" s="1363">
        <f>COUNTIF(N121:N140,"◎")</f>
        <v>0</v>
      </c>
      <c r="N142" s="1364"/>
      <c r="O142" s="257"/>
      <c r="Q142" s="242"/>
      <c r="R142" s="1378"/>
      <c r="S142" s="1378"/>
      <c r="T142" s="1378"/>
      <c r="U142" s="242"/>
      <c r="V142" s="242"/>
      <c r="W142" s="243"/>
      <c r="X142" s="243"/>
      <c r="Y142" s="242"/>
      <c r="Z142" s="242"/>
    </row>
    <row r="143" spans="2:26" s="79" customFormat="1" ht="29.45" customHeight="1" thickBot="1">
      <c r="B143" s="267" t="s">
        <v>307</v>
      </c>
      <c r="C143" s="268"/>
      <c r="D143" s="269"/>
      <c r="E143" s="233"/>
      <c r="F143" s="1379"/>
      <c r="G143" s="1380"/>
      <c r="H143" s="1380"/>
      <c r="I143" s="1381"/>
      <c r="J143" s="150">
        <f>COUNTIF(J121:J140,"〇")</f>
        <v>0</v>
      </c>
      <c r="K143" s="270">
        <f>COUNTIF(K121:K140,"〇")</f>
        <v>0</v>
      </c>
      <c r="L143" s="270">
        <f>COUNTIF(L121:L140,"〇")</f>
        <v>0</v>
      </c>
      <c r="M143" s="1365">
        <f>COUNTIF(N121:N140,"〇")</f>
        <v>0</v>
      </c>
      <c r="N143" s="1366"/>
      <c r="O143" s="257"/>
      <c r="P143" s="263"/>
      <c r="Q143" s="255"/>
      <c r="R143" s="239"/>
      <c r="S143" s="253"/>
      <c r="T143" s="235"/>
      <c r="U143" s="257"/>
      <c r="V143" s="257"/>
      <c r="W143" s="256"/>
      <c r="X143" s="256"/>
      <c r="Y143" s="257"/>
      <c r="Z143" s="257"/>
    </row>
    <row r="144" spans="2:26" ht="30" customHeight="1" thickBot="1"/>
    <row r="145" spans="2:26" s="75" customFormat="1" ht="37.9" customHeight="1" thickBot="1">
      <c r="B145" s="1384" t="s">
        <v>333</v>
      </c>
      <c r="C145" s="1385"/>
      <c r="D145" s="1386"/>
      <c r="E145" s="1387"/>
      <c r="F145" s="1387"/>
      <c r="G145" s="1387"/>
      <c r="H145" s="1387"/>
      <c r="I145" s="1387"/>
      <c r="J145" s="1388"/>
      <c r="K145" s="300"/>
      <c r="L145" s="301"/>
      <c r="M145" s="301"/>
      <c r="N145" s="302" t="s">
        <v>399</v>
      </c>
      <c r="O145" s="303"/>
      <c r="P145" s="296"/>
      <c r="Q145" s="234"/>
      <c r="R145" s="248"/>
      <c r="S145" s="252"/>
      <c r="T145" s="248"/>
      <c r="U145" s="248"/>
      <c r="V145" s="248"/>
      <c r="W145" s="234"/>
      <c r="X145" s="234"/>
      <c r="Y145" s="234"/>
      <c r="Z145" s="234"/>
    </row>
    <row r="146" spans="2:26" s="79" customFormat="1" ht="30" customHeight="1" thickBot="1">
      <c r="B146" s="153" t="s">
        <v>35</v>
      </c>
      <c r="C146" s="260"/>
      <c r="D146" s="1389">
        <f>申請書!$Q$8</f>
        <v>0</v>
      </c>
      <c r="E146" s="1390"/>
      <c r="F146" s="1390"/>
      <c r="G146" s="1390"/>
      <c r="H146" s="1390"/>
      <c r="I146" s="1390"/>
      <c r="J146" s="1390"/>
      <c r="K146" s="154"/>
      <c r="L146" s="154"/>
      <c r="M146" s="154"/>
      <c r="N146" s="185"/>
      <c r="O146" s="258"/>
      <c r="P146" s="263"/>
      <c r="Q146" s="235"/>
      <c r="R146" s="239"/>
      <c r="S146" s="251"/>
      <c r="T146" s="236"/>
      <c r="U146" s="236"/>
      <c r="V146" s="236"/>
      <c r="W146" s="236"/>
      <c r="X146" s="236"/>
      <c r="Y146" s="236"/>
      <c r="Z146" s="236"/>
    </row>
    <row r="147" spans="2:26" s="75" customFormat="1" ht="31.9" customHeight="1">
      <c r="B147" s="148" t="s">
        <v>36</v>
      </c>
      <c r="C147" s="292"/>
      <c r="D147" s="254" t="s">
        <v>205</v>
      </c>
      <c r="E147" s="151"/>
      <c r="F147" s="291" t="s">
        <v>37</v>
      </c>
      <c r="G147" s="152" t="s">
        <v>38</v>
      </c>
      <c r="H147" s="146" t="s">
        <v>203</v>
      </c>
      <c r="I147" s="149"/>
      <c r="J147" s="650" t="str">
        <f>IFERROR(DATE(P145,Q145,S145),"")</f>
        <v/>
      </c>
      <c r="K147" s="650" t="str">
        <f>IFERROR(DATE(P146,Q146,S146),"")</f>
        <v/>
      </c>
      <c r="L147" s="650" t="str">
        <f>IFERROR(DATE(P147,Q147,S147),"")</f>
        <v/>
      </c>
      <c r="M147" s="1367" t="s">
        <v>342</v>
      </c>
      <c r="N147" s="1368"/>
      <c r="O147" s="241"/>
      <c r="P147" s="297"/>
      <c r="Q147" s="237"/>
      <c r="R147" s="259"/>
      <c r="S147" s="253"/>
      <c r="T147" s="238"/>
      <c r="U147" s="239"/>
      <c r="V147" s="239"/>
      <c r="W147" s="237"/>
      <c r="X147" s="237"/>
      <c r="Y147" s="239"/>
      <c r="Z147" s="239"/>
    </row>
    <row r="148" spans="2:26" s="75" customFormat="1" ht="31.9" customHeight="1">
      <c r="B148" s="73">
        <v>1</v>
      </c>
      <c r="C148" s="1394"/>
      <c r="D148" s="1394"/>
      <c r="E148" s="1395"/>
      <c r="F148" s="71"/>
      <c r="G148" s="70"/>
      <c r="H148" s="262"/>
      <c r="I148" s="298"/>
      <c r="J148" s="71"/>
      <c r="K148" s="71"/>
      <c r="L148" s="71"/>
      <c r="M148" s="1359"/>
      <c r="N148" s="1360"/>
      <c r="O148" s="239"/>
      <c r="P148" s="264">
        <f>$D$145</f>
        <v>0</v>
      </c>
      <c r="Q148" s="242">
        <f>F148</f>
        <v>0</v>
      </c>
      <c r="R148" s="245">
        <f>G148</f>
        <v>0</v>
      </c>
      <c r="S148" s="261" t="e">
        <f t="array" ref="S148">INDEX($S$3:$V$8,MATCH(P148&amp;Q148&amp;R148,$S$3:$S$8&amp;$T$3:$T$8&amp;$U$3:$U$8,0),4)</f>
        <v>#N/A</v>
      </c>
      <c r="T148" s="238"/>
      <c r="U148" s="239"/>
      <c r="V148" s="239"/>
      <c r="W148" s="237"/>
      <c r="X148" s="237"/>
      <c r="Y148" s="240"/>
      <c r="Z148" s="240"/>
    </row>
    <row r="149" spans="2:26" ht="31.9" customHeight="1">
      <c r="B149" s="74">
        <v>2</v>
      </c>
      <c r="C149" s="1396"/>
      <c r="D149" s="1396"/>
      <c r="E149" s="1397"/>
      <c r="F149" s="71"/>
      <c r="G149" s="70"/>
      <c r="H149" s="262"/>
      <c r="I149" s="298"/>
      <c r="J149" s="71"/>
      <c r="K149" s="71"/>
      <c r="L149" s="71"/>
      <c r="M149" s="1359"/>
      <c r="N149" s="1360"/>
      <c r="O149" s="239"/>
      <c r="P149" s="264">
        <f t="shared" ref="P149:P167" si="17">$D$145</f>
        <v>0</v>
      </c>
      <c r="Q149" s="242">
        <f>F149</f>
        <v>0</v>
      </c>
      <c r="R149" s="245">
        <f>G149</f>
        <v>0</v>
      </c>
      <c r="S149" s="261" t="e">
        <f t="array" ref="S149">INDEX($S$3:$V$8,MATCH(P149&amp;Q149&amp;R149,$S$3:$S$8&amp;$T$3:$T$8&amp;$U$3:$U$8,0),4)</f>
        <v>#N/A</v>
      </c>
      <c r="T149" s="249"/>
      <c r="U149" s="239"/>
      <c r="V149" s="242"/>
      <c r="W149" s="243"/>
      <c r="X149" s="243"/>
      <c r="Y149" s="242"/>
      <c r="Z149" s="242"/>
    </row>
    <row r="150" spans="2:26" ht="31.9" customHeight="1">
      <c r="B150" s="74">
        <v>3</v>
      </c>
      <c r="C150" s="1396"/>
      <c r="D150" s="1396"/>
      <c r="E150" s="1397"/>
      <c r="F150" s="71"/>
      <c r="G150" s="70"/>
      <c r="H150" s="262"/>
      <c r="I150" s="298"/>
      <c r="J150" s="71"/>
      <c r="K150" s="71"/>
      <c r="L150" s="71"/>
      <c r="M150" s="1359"/>
      <c r="N150" s="1360"/>
      <c r="O150" s="239"/>
      <c r="P150" s="264">
        <f t="shared" si="17"/>
        <v>0</v>
      </c>
      <c r="Q150" s="242">
        <f t="shared" ref="Q150:Q167" si="18">F150</f>
        <v>0</v>
      </c>
      <c r="R150" s="245">
        <f t="shared" ref="R150:R167" si="19">G150</f>
        <v>0</v>
      </c>
      <c r="S150" s="261" t="e">
        <f t="array" ref="S150">INDEX($S$3:$V$8,MATCH(P150&amp;Q150&amp;R150,$S$3:$S$8&amp;$T$3:$T$8&amp;$U$3:$U$8,0),4)</f>
        <v>#N/A</v>
      </c>
      <c r="T150" s="249"/>
      <c r="U150" s="239"/>
      <c r="V150" s="242"/>
      <c r="W150" s="243"/>
      <c r="X150" s="243"/>
      <c r="Y150" s="242"/>
      <c r="Z150" s="242"/>
    </row>
    <row r="151" spans="2:26" ht="31.9" customHeight="1">
      <c r="B151" s="74">
        <v>4</v>
      </c>
      <c r="C151" s="1396"/>
      <c r="D151" s="1396"/>
      <c r="E151" s="1397"/>
      <c r="F151" s="71"/>
      <c r="G151" s="70"/>
      <c r="H151" s="262"/>
      <c r="I151" s="298"/>
      <c r="J151" s="71"/>
      <c r="K151" s="71"/>
      <c r="L151" s="71"/>
      <c r="M151" s="1359"/>
      <c r="N151" s="1360"/>
      <c r="O151" s="239"/>
      <c r="P151" s="264">
        <f t="shared" si="17"/>
        <v>0</v>
      </c>
      <c r="Q151" s="242">
        <f t="shared" si="18"/>
        <v>0</v>
      </c>
      <c r="R151" s="245">
        <f t="shared" si="19"/>
        <v>0</v>
      </c>
      <c r="S151" s="261" t="e">
        <f t="array" ref="S151">INDEX($S$3:$V$8,MATCH(P151&amp;Q151&amp;R151,$S$3:$S$8&amp;$T$3:$T$8&amp;$U$3:$U$8,0),4)</f>
        <v>#N/A</v>
      </c>
      <c r="T151" s="249"/>
      <c r="U151" s="239"/>
      <c r="V151" s="242"/>
      <c r="W151" s="243"/>
      <c r="X151" s="243"/>
      <c r="Y151" s="242"/>
      <c r="Z151" s="242"/>
    </row>
    <row r="152" spans="2:26" ht="31.9" customHeight="1">
      <c r="B152" s="74">
        <v>5</v>
      </c>
      <c r="C152" s="1396"/>
      <c r="D152" s="1396"/>
      <c r="E152" s="1397"/>
      <c r="F152" s="71"/>
      <c r="G152" s="70"/>
      <c r="H152" s="262"/>
      <c r="I152" s="298"/>
      <c r="J152" s="71"/>
      <c r="K152" s="71"/>
      <c r="L152" s="71"/>
      <c r="M152" s="1359"/>
      <c r="N152" s="1360"/>
      <c r="O152" s="239"/>
      <c r="P152" s="264">
        <f t="shared" si="17"/>
        <v>0</v>
      </c>
      <c r="Q152" s="242">
        <f t="shared" si="18"/>
        <v>0</v>
      </c>
      <c r="R152" s="245">
        <f t="shared" si="19"/>
        <v>0</v>
      </c>
      <c r="S152" s="261" t="e">
        <f t="array" ref="S152">INDEX($S$3:$V$8,MATCH(P152&amp;Q152&amp;R152,$S$3:$S$8&amp;$T$3:$T$8&amp;$U$3:$U$8,0),4)</f>
        <v>#N/A</v>
      </c>
      <c r="T152" s="249"/>
      <c r="U152" s="239"/>
      <c r="V152" s="242"/>
      <c r="W152" s="243"/>
      <c r="X152" s="243"/>
      <c r="Y152" s="242"/>
      <c r="Z152" s="242"/>
    </row>
    <row r="153" spans="2:26" ht="31.9" customHeight="1">
      <c r="B153" s="74">
        <v>6</v>
      </c>
      <c r="C153" s="1396"/>
      <c r="D153" s="1396"/>
      <c r="E153" s="1397"/>
      <c r="F153" s="71"/>
      <c r="G153" s="70"/>
      <c r="H153" s="262"/>
      <c r="I153" s="298"/>
      <c r="J153" s="71"/>
      <c r="K153" s="71"/>
      <c r="L153" s="71"/>
      <c r="M153" s="1359"/>
      <c r="N153" s="1360"/>
      <c r="O153" s="239"/>
      <c r="P153" s="264">
        <f t="shared" si="17"/>
        <v>0</v>
      </c>
      <c r="Q153" s="242">
        <f t="shared" si="18"/>
        <v>0</v>
      </c>
      <c r="R153" s="245">
        <f t="shared" si="19"/>
        <v>0</v>
      </c>
      <c r="S153" s="261" t="e">
        <f t="array" ref="S153">INDEX($S$3:$V$8,MATCH(P153&amp;Q153&amp;R153,$S$3:$S$8&amp;$T$3:$T$8&amp;$U$3:$U$8,0),4)</f>
        <v>#N/A</v>
      </c>
      <c r="T153" s="249"/>
      <c r="U153" s="239"/>
      <c r="V153" s="242"/>
      <c r="W153" s="243"/>
      <c r="X153" s="243"/>
      <c r="Y153" s="242"/>
      <c r="Z153" s="242"/>
    </row>
    <row r="154" spans="2:26" ht="31.9" customHeight="1">
      <c r="B154" s="74">
        <v>7</v>
      </c>
      <c r="C154" s="1391"/>
      <c r="D154" s="1392"/>
      <c r="E154" s="1393"/>
      <c r="F154" s="71"/>
      <c r="G154" s="70"/>
      <c r="H154" s="262"/>
      <c r="I154" s="298"/>
      <c r="J154" s="71"/>
      <c r="K154" s="71"/>
      <c r="L154" s="71"/>
      <c r="M154" s="1359"/>
      <c r="N154" s="1360"/>
      <c r="O154" s="239"/>
      <c r="P154" s="264">
        <f t="shared" si="17"/>
        <v>0</v>
      </c>
      <c r="Q154" s="242">
        <f t="shared" si="18"/>
        <v>0</v>
      </c>
      <c r="R154" s="245">
        <f t="shared" si="19"/>
        <v>0</v>
      </c>
      <c r="S154" s="261" t="e">
        <f t="array" ref="S154">INDEX($S$3:$V$8,MATCH(P154&amp;Q154&amp;R154,$S$3:$S$8&amp;$T$3:$T$8&amp;$U$3:$U$8,0),4)</f>
        <v>#N/A</v>
      </c>
      <c r="T154" s="249"/>
      <c r="U154" s="239"/>
      <c r="V154" s="242"/>
      <c r="W154" s="243"/>
      <c r="X154" s="243"/>
      <c r="Y154" s="242"/>
      <c r="Z154" s="242"/>
    </row>
    <row r="155" spans="2:26" ht="31.9" customHeight="1">
      <c r="B155" s="74">
        <v>8</v>
      </c>
      <c r="C155" s="1391"/>
      <c r="D155" s="1392"/>
      <c r="E155" s="1393"/>
      <c r="F155" s="71"/>
      <c r="G155" s="70"/>
      <c r="H155" s="262"/>
      <c r="I155" s="298"/>
      <c r="J155" s="71"/>
      <c r="K155" s="71"/>
      <c r="L155" s="71"/>
      <c r="M155" s="1359"/>
      <c r="N155" s="1360"/>
      <c r="O155" s="239"/>
      <c r="P155" s="264">
        <f t="shared" si="17"/>
        <v>0</v>
      </c>
      <c r="Q155" s="242">
        <f t="shared" si="18"/>
        <v>0</v>
      </c>
      <c r="R155" s="245">
        <f t="shared" si="19"/>
        <v>0</v>
      </c>
      <c r="S155" s="261" t="e">
        <f t="array" ref="S155">INDEX($S$3:$V$8,MATCH(P155&amp;Q155&amp;R155,$S$3:$S$8&amp;$T$3:$T$8&amp;$U$3:$U$8,0),4)</f>
        <v>#N/A</v>
      </c>
      <c r="T155" s="249"/>
      <c r="U155" s="242"/>
      <c r="V155" s="242"/>
      <c r="W155" s="243"/>
      <c r="X155" s="243"/>
      <c r="Y155" s="242"/>
      <c r="Z155" s="242"/>
    </row>
    <row r="156" spans="2:26" ht="31.9" customHeight="1">
      <c r="B156" s="74">
        <v>9</v>
      </c>
      <c r="C156" s="1391"/>
      <c r="D156" s="1392"/>
      <c r="E156" s="1393"/>
      <c r="F156" s="71"/>
      <c r="G156" s="70"/>
      <c r="H156" s="262"/>
      <c r="I156" s="298"/>
      <c r="J156" s="71"/>
      <c r="K156" s="71"/>
      <c r="L156" s="71"/>
      <c r="M156" s="1359"/>
      <c r="N156" s="1360"/>
      <c r="O156" s="239"/>
      <c r="P156" s="264">
        <f t="shared" si="17"/>
        <v>0</v>
      </c>
      <c r="Q156" s="242">
        <f t="shared" si="18"/>
        <v>0</v>
      </c>
      <c r="R156" s="245">
        <f t="shared" si="19"/>
        <v>0</v>
      </c>
      <c r="S156" s="261" t="e">
        <f t="array" ref="S156">INDEX($S$3:$V$8,MATCH(P156&amp;Q156&amp;R156,$S$3:$S$8&amp;$T$3:$T$8&amp;$U$3:$U$8,0),4)</f>
        <v>#N/A</v>
      </c>
      <c r="T156" s="249"/>
      <c r="U156" s="242"/>
      <c r="V156" s="242"/>
      <c r="W156" s="243"/>
      <c r="X156" s="243"/>
      <c r="Y156" s="242"/>
      <c r="Z156" s="242"/>
    </row>
    <row r="157" spans="2:26" ht="31.9" customHeight="1">
      <c r="B157" s="74">
        <v>10</v>
      </c>
      <c r="C157" s="1391"/>
      <c r="D157" s="1392"/>
      <c r="E157" s="1393"/>
      <c r="F157" s="71"/>
      <c r="G157" s="70"/>
      <c r="H157" s="262"/>
      <c r="I157" s="298"/>
      <c r="J157" s="71"/>
      <c r="K157" s="71"/>
      <c r="L157" s="71"/>
      <c r="M157" s="1359"/>
      <c r="N157" s="1360"/>
      <c r="O157" s="239"/>
      <c r="P157" s="264">
        <f t="shared" si="17"/>
        <v>0</v>
      </c>
      <c r="Q157" s="242">
        <f t="shared" si="18"/>
        <v>0</v>
      </c>
      <c r="R157" s="245">
        <f t="shared" si="19"/>
        <v>0</v>
      </c>
      <c r="S157" s="261" t="e">
        <f t="array" ref="S157">INDEX($S$3:$V$8,MATCH(P157&amp;Q157&amp;R157,$S$3:$S$8&amp;$T$3:$T$8&amp;$U$3:$U$8,0),4)</f>
        <v>#N/A</v>
      </c>
      <c r="T157" s="244"/>
      <c r="U157" s="242"/>
      <c r="V157" s="242"/>
      <c r="W157" s="243"/>
      <c r="X157" s="243"/>
      <c r="Y157" s="242"/>
      <c r="Z157" s="242"/>
    </row>
    <row r="158" spans="2:26" ht="31.9" customHeight="1">
      <c r="B158" s="74">
        <v>11</v>
      </c>
      <c r="C158" s="1369"/>
      <c r="D158" s="1370"/>
      <c r="E158" s="1371"/>
      <c r="F158" s="71"/>
      <c r="G158" s="70"/>
      <c r="H158" s="262"/>
      <c r="I158" s="298"/>
      <c r="J158" s="71"/>
      <c r="K158" s="71"/>
      <c r="L158" s="71"/>
      <c r="M158" s="1359"/>
      <c r="N158" s="1360"/>
      <c r="O158" s="239"/>
      <c r="P158" s="264">
        <f t="shared" si="17"/>
        <v>0</v>
      </c>
      <c r="Q158" s="242">
        <f t="shared" si="18"/>
        <v>0</v>
      </c>
      <c r="R158" s="245">
        <f t="shared" si="19"/>
        <v>0</v>
      </c>
      <c r="S158" s="261" t="e">
        <f t="array" ref="S158">INDEX($S$3:$V$8,MATCH(P158&amp;Q158&amp;R158,$S$3:$S$8&amp;$T$3:$T$8&amp;$U$3:$U$8,0),4)</f>
        <v>#N/A</v>
      </c>
      <c r="T158" s="244"/>
      <c r="U158" s="242"/>
      <c r="V158" s="242"/>
      <c r="W158" s="243"/>
      <c r="X158" s="243"/>
      <c r="Y158" s="242"/>
      <c r="Z158" s="242"/>
    </row>
    <row r="159" spans="2:26" ht="31.9" customHeight="1">
      <c r="B159" s="74">
        <v>12</v>
      </c>
      <c r="C159" s="1369"/>
      <c r="D159" s="1370"/>
      <c r="E159" s="1371"/>
      <c r="F159" s="71"/>
      <c r="G159" s="70"/>
      <c r="H159" s="262"/>
      <c r="I159" s="298"/>
      <c r="J159" s="71"/>
      <c r="K159" s="71"/>
      <c r="L159" s="71"/>
      <c r="M159" s="1359"/>
      <c r="N159" s="1360"/>
      <c r="O159" s="239"/>
      <c r="P159" s="264">
        <f t="shared" si="17"/>
        <v>0</v>
      </c>
      <c r="Q159" s="242">
        <f t="shared" si="18"/>
        <v>0</v>
      </c>
      <c r="R159" s="245">
        <f t="shared" si="19"/>
        <v>0</v>
      </c>
      <c r="S159" s="261" t="e">
        <f t="array" ref="S159">INDEX($S$3:$V$8,MATCH(P159&amp;Q159&amp;R159,$S$3:$S$8&amp;$T$3:$T$8&amp;$U$3:$U$8,0),4)</f>
        <v>#N/A</v>
      </c>
      <c r="T159" s="244"/>
      <c r="U159" s="242"/>
      <c r="V159" s="242"/>
      <c r="W159" s="243"/>
      <c r="X159" s="243"/>
      <c r="Y159" s="242"/>
      <c r="Z159" s="242"/>
    </row>
    <row r="160" spans="2:26" ht="31.9" customHeight="1">
      <c r="B160" s="74">
        <v>13</v>
      </c>
      <c r="C160" s="1369"/>
      <c r="D160" s="1370"/>
      <c r="E160" s="1371"/>
      <c r="F160" s="71"/>
      <c r="G160" s="70"/>
      <c r="H160" s="262"/>
      <c r="I160" s="298"/>
      <c r="J160" s="71"/>
      <c r="K160" s="71"/>
      <c r="L160" s="71"/>
      <c r="M160" s="1359"/>
      <c r="N160" s="1360"/>
      <c r="O160" s="239"/>
      <c r="P160" s="264">
        <f t="shared" si="17"/>
        <v>0</v>
      </c>
      <c r="Q160" s="242">
        <f t="shared" si="18"/>
        <v>0</v>
      </c>
      <c r="R160" s="245">
        <f t="shared" si="19"/>
        <v>0</v>
      </c>
      <c r="S160" s="261" t="e">
        <f t="array" ref="S160">INDEX($S$3:$V$8,MATCH(P160&amp;Q160&amp;R160,$S$3:$S$8&amp;$T$3:$T$8&amp;$U$3:$U$8,0),4)</f>
        <v>#N/A</v>
      </c>
      <c r="T160" s="244"/>
      <c r="U160" s="242"/>
      <c r="V160" s="242"/>
      <c r="W160" s="243"/>
      <c r="X160" s="243"/>
      <c r="Y160" s="242"/>
      <c r="Z160" s="242"/>
    </row>
    <row r="161" spans="2:26" ht="31.9" customHeight="1">
      <c r="B161" s="74">
        <v>14</v>
      </c>
      <c r="C161" s="1369"/>
      <c r="D161" s="1370"/>
      <c r="E161" s="1371"/>
      <c r="F161" s="71"/>
      <c r="G161" s="70"/>
      <c r="H161" s="262"/>
      <c r="I161" s="298"/>
      <c r="J161" s="71"/>
      <c r="K161" s="71"/>
      <c r="L161" s="71"/>
      <c r="M161" s="1359"/>
      <c r="N161" s="1360"/>
      <c r="O161" s="239"/>
      <c r="P161" s="264">
        <f t="shared" si="17"/>
        <v>0</v>
      </c>
      <c r="Q161" s="242">
        <f t="shared" si="18"/>
        <v>0</v>
      </c>
      <c r="R161" s="245">
        <f t="shared" si="19"/>
        <v>0</v>
      </c>
      <c r="S161" s="261" t="e">
        <f t="array" ref="S161">INDEX($S$3:$V$8,MATCH(P161&amp;Q161&amp;R161,$S$3:$S$8&amp;$T$3:$T$8&amp;$U$3:$U$8,0),4)</f>
        <v>#N/A</v>
      </c>
      <c r="T161" s="244"/>
      <c r="U161" s="242"/>
      <c r="V161" s="242"/>
      <c r="W161" s="243"/>
      <c r="X161" s="243"/>
      <c r="Y161" s="242"/>
      <c r="Z161" s="242"/>
    </row>
    <row r="162" spans="2:26" ht="31.9" customHeight="1">
      <c r="B162" s="74">
        <v>15</v>
      </c>
      <c r="C162" s="1369"/>
      <c r="D162" s="1370"/>
      <c r="E162" s="1371"/>
      <c r="F162" s="71"/>
      <c r="G162" s="70"/>
      <c r="H162" s="262"/>
      <c r="I162" s="298"/>
      <c r="J162" s="71"/>
      <c r="K162" s="71"/>
      <c r="L162" s="71"/>
      <c r="M162" s="1359"/>
      <c r="N162" s="1360"/>
      <c r="O162" s="239"/>
      <c r="P162" s="264">
        <f t="shared" si="17"/>
        <v>0</v>
      </c>
      <c r="Q162" s="242">
        <f t="shared" si="18"/>
        <v>0</v>
      </c>
      <c r="R162" s="245">
        <f t="shared" si="19"/>
        <v>0</v>
      </c>
      <c r="S162" s="261" t="e">
        <f t="array" ref="S162">INDEX($S$3:$V$8,MATCH(P162&amp;Q162&amp;R162,$S$3:$S$8&amp;$T$3:$T$8&amp;$U$3:$U$8,0),4)</f>
        <v>#N/A</v>
      </c>
      <c r="T162" s="244"/>
      <c r="U162" s="242"/>
      <c r="V162" s="242"/>
      <c r="W162" s="243"/>
      <c r="X162" s="243"/>
      <c r="Y162" s="242"/>
      <c r="Z162" s="242"/>
    </row>
    <row r="163" spans="2:26" ht="31.9" customHeight="1">
      <c r="B163" s="74">
        <v>16</v>
      </c>
      <c r="C163" s="1369"/>
      <c r="D163" s="1370"/>
      <c r="E163" s="1371"/>
      <c r="F163" s="71"/>
      <c r="G163" s="70"/>
      <c r="H163" s="262"/>
      <c r="I163" s="298"/>
      <c r="J163" s="71"/>
      <c r="K163" s="71"/>
      <c r="L163" s="71"/>
      <c r="M163" s="1359"/>
      <c r="N163" s="1360"/>
      <c r="O163" s="239"/>
      <c r="P163" s="264">
        <f t="shared" si="17"/>
        <v>0</v>
      </c>
      <c r="Q163" s="242">
        <f t="shared" si="18"/>
        <v>0</v>
      </c>
      <c r="R163" s="245">
        <f t="shared" si="19"/>
        <v>0</v>
      </c>
      <c r="S163" s="261" t="e">
        <f t="array" ref="S163">INDEX($S$3:$V$8,MATCH(P163&amp;Q163&amp;R163,$S$3:$S$8&amp;$T$3:$T$8&amp;$U$3:$U$8,0),4)</f>
        <v>#N/A</v>
      </c>
      <c r="T163" s="244"/>
      <c r="U163" s="242"/>
      <c r="V163" s="242"/>
      <c r="W163" s="243"/>
      <c r="X163" s="243"/>
      <c r="Y163" s="242"/>
      <c r="Z163" s="242"/>
    </row>
    <row r="164" spans="2:26" ht="31.9" customHeight="1">
      <c r="B164" s="74">
        <v>17</v>
      </c>
      <c r="C164" s="1369"/>
      <c r="D164" s="1370"/>
      <c r="E164" s="1371"/>
      <c r="F164" s="71"/>
      <c r="G164" s="70"/>
      <c r="H164" s="262"/>
      <c r="I164" s="298"/>
      <c r="J164" s="71"/>
      <c r="K164" s="71"/>
      <c r="L164" s="71"/>
      <c r="M164" s="1359"/>
      <c r="N164" s="1360"/>
      <c r="O164" s="239"/>
      <c r="P164" s="264">
        <f t="shared" si="17"/>
        <v>0</v>
      </c>
      <c r="Q164" s="242">
        <f t="shared" si="18"/>
        <v>0</v>
      </c>
      <c r="R164" s="245">
        <f t="shared" si="19"/>
        <v>0</v>
      </c>
      <c r="S164" s="261" t="e">
        <f t="array" ref="S164">INDEX($S$3:$V$8,MATCH(P164&amp;Q164&amp;R164,$S$3:$S$8&amp;$T$3:$T$8&amp;$U$3:$U$8,0),4)</f>
        <v>#N/A</v>
      </c>
      <c r="T164" s="244"/>
      <c r="U164" s="242"/>
      <c r="V164" s="242"/>
      <c r="W164" s="243"/>
      <c r="X164" s="243"/>
      <c r="Y164" s="242"/>
      <c r="Z164" s="242"/>
    </row>
    <row r="165" spans="2:26" ht="31.9" customHeight="1">
      <c r="B165" s="74">
        <v>18</v>
      </c>
      <c r="C165" s="1369"/>
      <c r="D165" s="1370"/>
      <c r="E165" s="1371"/>
      <c r="F165" s="71"/>
      <c r="G165" s="70"/>
      <c r="H165" s="262"/>
      <c r="I165" s="298"/>
      <c r="J165" s="71"/>
      <c r="K165" s="71"/>
      <c r="L165" s="71"/>
      <c r="M165" s="1359"/>
      <c r="N165" s="1360"/>
      <c r="O165" s="239"/>
      <c r="P165" s="264">
        <f t="shared" si="17"/>
        <v>0</v>
      </c>
      <c r="Q165" s="242">
        <f t="shared" si="18"/>
        <v>0</v>
      </c>
      <c r="R165" s="245">
        <f t="shared" si="19"/>
        <v>0</v>
      </c>
      <c r="S165" s="261" t="e">
        <f t="array" ref="S165">INDEX($S$3:$V$8,MATCH(P165&amp;Q165&amp;R165,$S$3:$S$8&amp;$T$3:$T$8&amp;$U$3:$U$8,0),4)</f>
        <v>#N/A</v>
      </c>
      <c r="T165" s="244"/>
      <c r="U165" s="242"/>
      <c r="V165" s="242"/>
      <c r="W165" s="243"/>
      <c r="X165" s="243"/>
      <c r="Y165" s="242"/>
      <c r="Z165" s="242"/>
    </row>
    <row r="166" spans="2:26" ht="31.9" customHeight="1">
      <c r="B166" s="74">
        <v>19</v>
      </c>
      <c r="C166" s="1369"/>
      <c r="D166" s="1370"/>
      <c r="E166" s="1371"/>
      <c r="F166" s="71"/>
      <c r="G166" s="70"/>
      <c r="H166" s="262"/>
      <c r="I166" s="298"/>
      <c r="J166" s="71"/>
      <c r="K166" s="71"/>
      <c r="L166" s="71"/>
      <c r="M166" s="1359"/>
      <c r="N166" s="1360"/>
      <c r="O166" s="239"/>
      <c r="P166" s="264">
        <f t="shared" si="17"/>
        <v>0</v>
      </c>
      <c r="Q166" s="242">
        <f t="shared" si="18"/>
        <v>0</v>
      </c>
      <c r="R166" s="245">
        <f t="shared" si="19"/>
        <v>0</v>
      </c>
      <c r="S166" s="261" t="e">
        <f t="array" ref="S166">INDEX($S$3:$V$8,MATCH(P166&amp;Q166&amp;R166,$S$3:$S$8&amp;$T$3:$T$8&amp;$U$3:$U$8,0),4)</f>
        <v>#N/A</v>
      </c>
      <c r="T166" s="244"/>
      <c r="U166" s="242"/>
      <c r="V166" s="242"/>
      <c r="W166" s="243"/>
      <c r="X166" s="243"/>
      <c r="Y166" s="242"/>
      <c r="Z166" s="242"/>
    </row>
    <row r="167" spans="2:26" ht="31.9" customHeight="1" thickBot="1">
      <c r="B167" s="288">
        <v>20</v>
      </c>
      <c r="C167" s="1372"/>
      <c r="D167" s="1373"/>
      <c r="E167" s="1374"/>
      <c r="F167" s="71"/>
      <c r="G167" s="70"/>
      <c r="H167" s="262"/>
      <c r="I167" s="298"/>
      <c r="J167" s="280"/>
      <c r="K167" s="280"/>
      <c r="L167" s="71"/>
      <c r="M167" s="1359"/>
      <c r="N167" s="1360"/>
      <c r="O167" s="239"/>
      <c r="P167" s="264">
        <f t="shared" si="17"/>
        <v>0</v>
      </c>
      <c r="Q167" s="242">
        <f t="shared" si="18"/>
        <v>0</v>
      </c>
      <c r="R167" s="245">
        <f t="shared" si="19"/>
        <v>0</v>
      </c>
      <c r="S167" s="261" t="e">
        <f t="array" ref="S167">INDEX($S$3:$V$8,MATCH(P167&amp;Q167&amp;R167,$S$3:$S$8&amp;$T$3:$T$8&amp;$U$3:$U$8,0),4)</f>
        <v>#N/A</v>
      </c>
      <c r="T167" s="244"/>
      <c r="U167" s="242"/>
      <c r="V167" s="242"/>
      <c r="W167" s="243"/>
      <c r="X167" s="243"/>
      <c r="Y167" s="242"/>
      <c r="Z167" s="242"/>
    </row>
    <row r="168" spans="2:26" ht="31.9" customHeight="1" thickTop="1" thickBot="1">
      <c r="B168" s="285"/>
      <c r="C168" s="286"/>
      <c r="D168" s="286" t="s">
        <v>343</v>
      </c>
      <c r="E168" s="287"/>
      <c r="F168" s="289">
        <f>COUNTIF(F148:F167,"〇")</f>
        <v>0</v>
      </c>
      <c r="G168" s="290">
        <f>COUNTIF(G148:G167,"〇")</f>
        <v>0</v>
      </c>
      <c r="H168" s="283"/>
      <c r="I168" s="283"/>
      <c r="J168" s="281"/>
      <c r="K168" s="282"/>
      <c r="L168" s="283"/>
      <c r="M168" s="1361"/>
      <c r="N168" s="1362"/>
      <c r="Q168" s="242"/>
      <c r="S168" s="261"/>
      <c r="T168" s="244"/>
      <c r="U168" s="242"/>
      <c r="V168" s="242"/>
      <c r="W168" s="243"/>
      <c r="X168" s="243"/>
      <c r="Y168" s="242"/>
      <c r="Z168" s="242"/>
    </row>
    <row r="169" spans="2:26" ht="29.45" customHeight="1" thickTop="1">
      <c r="B169" s="271" t="s">
        <v>39</v>
      </c>
      <c r="C169" s="272"/>
      <c r="D169" s="273"/>
      <c r="E169" s="274"/>
      <c r="F169" s="1375"/>
      <c r="G169" s="1376"/>
      <c r="H169" s="1376"/>
      <c r="I169" s="1377"/>
      <c r="J169" s="275">
        <f>COUNTIF(J148:J167,"◎")</f>
        <v>0</v>
      </c>
      <c r="K169" s="276">
        <f>COUNTIF(K148:K167,"◎")</f>
        <v>0</v>
      </c>
      <c r="L169" s="276">
        <f>COUNTIF(L148:L167,"◎")</f>
        <v>0</v>
      </c>
      <c r="M169" s="1363">
        <f>COUNTIF(N148:N167,"◎")</f>
        <v>0</v>
      </c>
      <c r="N169" s="1364"/>
      <c r="O169" s="257"/>
      <c r="Q169" s="242"/>
      <c r="R169" s="1378"/>
      <c r="S169" s="1378"/>
      <c r="T169" s="1378"/>
      <c r="U169" s="242"/>
      <c r="V169" s="242"/>
      <c r="W169" s="243"/>
      <c r="X169" s="243"/>
      <c r="Y169" s="242"/>
      <c r="Z169" s="242"/>
    </row>
    <row r="170" spans="2:26" s="79" customFormat="1" ht="29.45" customHeight="1" thickBot="1">
      <c r="B170" s="267" t="s">
        <v>307</v>
      </c>
      <c r="C170" s="268"/>
      <c r="D170" s="269"/>
      <c r="E170" s="233"/>
      <c r="F170" s="1379"/>
      <c r="G170" s="1380"/>
      <c r="H170" s="1380"/>
      <c r="I170" s="1381"/>
      <c r="J170" s="150">
        <f>COUNTIF(J148:J167,"〇")</f>
        <v>0</v>
      </c>
      <c r="K170" s="270">
        <f>COUNTIF(K148:K167,"〇")</f>
        <v>0</v>
      </c>
      <c r="L170" s="270">
        <f>COUNTIF(L148:L167,"〇")</f>
        <v>0</v>
      </c>
      <c r="M170" s="1365">
        <f>COUNTIF(N148:N167,"〇")</f>
        <v>0</v>
      </c>
      <c r="N170" s="1366"/>
      <c r="O170" s="257"/>
      <c r="P170" s="263"/>
      <c r="Q170" s="255"/>
      <c r="R170" s="239"/>
      <c r="S170" s="253"/>
      <c r="T170" s="235"/>
      <c r="U170" s="257"/>
      <c r="V170" s="257"/>
      <c r="W170" s="256"/>
      <c r="X170" s="256"/>
      <c r="Y170" s="257"/>
      <c r="Z170" s="257"/>
    </row>
    <row r="171" spans="2:26" ht="30" customHeight="1" thickBot="1"/>
    <row r="172" spans="2:26" s="75" customFormat="1" ht="37.9" customHeight="1" thickBot="1">
      <c r="B172" s="1384" t="s">
        <v>333</v>
      </c>
      <c r="C172" s="1385"/>
      <c r="D172" s="1386"/>
      <c r="E172" s="1387"/>
      <c r="F172" s="1387"/>
      <c r="G172" s="1387"/>
      <c r="H172" s="1387"/>
      <c r="I172" s="1387"/>
      <c r="J172" s="1388"/>
      <c r="K172" s="300"/>
      <c r="L172" s="301"/>
      <c r="M172" s="301"/>
      <c r="N172" s="302" t="s">
        <v>398</v>
      </c>
      <c r="O172" s="303"/>
      <c r="P172" s="296"/>
      <c r="Q172" s="234"/>
      <c r="R172" s="248"/>
      <c r="S172" s="252"/>
      <c r="T172" s="248"/>
      <c r="U172" s="248"/>
      <c r="V172" s="248"/>
      <c r="W172" s="234"/>
      <c r="X172" s="234"/>
      <c r="Y172" s="234"/>
      <c r="Z172" s="234"/>
    </row>
    <row r="173" spans="2:26" s="79" customFormat="1" ht="30" customHeight="1" thickBot="1">
      <c r="B173" s="153" t="s">
        <v>35</v>
      </c>
      <c r="C173" s="260"/>
      <c r="D173" s="1389">
        <f>申請書!$Q$8</f>
        <v>0</v>
      </c>
      <c r="E173" s="1390"/>
      <c r="F173" s="1390"/>
      <c r="G173" s="1390"/>
      <c r="H173" s="1390"/>
      <c r="I173" s="1390"/>
      <c r="J173" s="1390"/>
      <c r="K173" s="154"/>
      <c r="L173" s="154"/>
      <c r="M173" s="154"/>
      <c r="N173" s="185"/>
      <c r="O173" s="258"/>
      <c r="P173" s="263"/>
      <c r="Q173" s="235"/>
      <c r="R173" s="239"/>
      <c r="S173" s="251"/>
      <c r="T173" s="236"/>
      <c r="U173" s="236"/>
      <c r="V173" s="236"/>
      <c r="W173" s="236"/>
      <c r="X173" s="236"/>
      <c r="Y173" s="236"/>
      <c r="Z173" s="236"/>
    </row>
    <row r="174" spans="2:26" s="75" customFormat="1" ht="31.9" customHeight="1">
      <c r="B174" s="148" t="s">
        <v>36</v>
      </c>
      <c r="C174" s="292"/>
      <c r="D174" s="254" t="s">
        <v>205</v>
      </c>
      <c r="E174" s="151"/>
      <c r="F174" s="291" t="s">
        <v>37</v>
      </c>
      <c r="G174" s="152" t="s">
        <v>38</v>
      </c>
      <c r="H174" s="146" t="s">
        <v>203</v>
      </c>
      <c r="I174" s="149"/>
      <c r="J174" s="147">
        <f>申請書!$AQ$20</f>
        <v>43069</v>
      </c>
      <c r="K174" s="147">
        <f>申請書!$AQ$21</f>
        <v>43070</v>
      </c>
      <c r="L174" s="186">
        <f>申請書!$AQ$22</f>
        <v>43069</v>
      </c>
      <c r="M174" s="1367" t="s">
        <v>342</v>
      </c>
      <c r="N174" s="1368"/>
      <c r="O174" s="241"/>
      <c r="P174" s="297"/>
      <c r="Q174" s="237"/>
      <c r="R174" s="259"/>
      <c r="S174" s="253"/>
      <c r="T174" s="238"/>
      <c r="U174" s="239"/>
      <c r="V174" s="239"/>
      <c r="W174" s="237"/>
      <c r="X174" s="237"/>
      <c r="Y174" s="239"/>
      <c r="Z174" s="239"/>
    </row>
    <row r="175" spans="2:26" s="75" customFormat="1" ht="31.9" customHeight="1">
      <c r="B175" s="73">
        <v>1</v>
      </c>
      <c r="C175" s="1394"/>
      <c r="D175" s="1394"/>
      <c r="E175" s="1395"/>
      <c r="F175" s="71"/>
      <c r="G175" s="70"/>
      <c r="H175" s="262"/>
      <c r="I175" s="298"/>
      <c r="J175" s="71"/>
      <c r="K175" s="71"/>
      <c r="L175" s="71"/>
      <c r="M175" s="1359"/>
      <c r="N175" s="1360"/>
      <c r="O175" s="239"/>
      <c r="P175" s="264">
        <f>$D$172</f>
        <v>0</v>
      </c>
      <c r="Q175" s="242">
        <f>F175</f>
        <v>0</v>
      </c>
      <c r="R175" s="245">
        <f>G175</f>
        <v>0</v>
      </c>
      <c r="S175" s="261" t="e">
        <f t="array" ref="S175">INDEX($S$3:$V$8,MATCH(P175&amp;Q175&amp;R175,$S$3:$S$8&amp;$T$3:$T$8&amp;$U$3:$U$8,0),4)</f>
        <v>#N/A</v>
      </c>
      <c r="T175" s="238"/>
      <c r="U175" s="239"/>
      <c r="V175" s="239"/>
      <c r="W175" s="237"/>
      <c r="X175" s="237"/>
      <c r="Y175" s="240"/>
      <c r="Z175" s="240"/>
    </row>
    <row r="176" spans="2:26" ht="31.9" customHeight="1">
      <c r="B176" s="74">
        <v>2</v>
      </c>
      <c r="C176" s="1396"/>
      <c r="D176" s="1396"/>
      <c r="E176" s="1397"/>
      <c r="F176" s="71"/>
      <c r="G176" s="70"/>
      <c r="H176" s="262"/>
      <c r="I176" s="298"/>
      <c r="J176" s="71"/>
      <c r="K176" s="71"/>
      <c r="L176" s="71"/>
      <c r="M176" s="1359"/>
      <c r="N176" s="1360"/>
      <c r="O176" s="239"/>
      <c r="P176" s="264">
        <f t="shared" ref="P176:P194" si="20">$D$172</f>
        <v>0</v>
      </c>
      <c r="Q176" s="242">
        <f>F176</f>
        <v>0</v>
      </c>
      <c r="R176" s="245">
        <f>G176</f>
        <v>0</v>
      </c>
      <c r="S176" s="261" t="e">
        <f t="array" ref="S176">INDEX($S$3:$V$8,MATCH(P176&amp;Q176&amp;R176,$S$3:$S$8&amp;$T$3:$T$8&amp;$U$3:$U$8,0),4)</f>
        <v>#N/A</v>
      </c>
      <c r="T176" s="249"/>
      <c r="U176" s="239"/>
      <c r="V176" s="242"/>
      <c r="W176" s="243"/>
      <c r="X176" s="243"/>
      <c r="Y176" s="242"/>
      <c r="Z176" s="242"/>
    </row>
    <row r="177" spans="2:26" ht="31.9" customHeight="1">
      <c r="B177" s="74">
        <v>3</v>
      </c>
      <c r="C177" s="1396"/>
      <c r="D177" s="1396"/>
      <c r="E177" s="1397"/>
      <c r="F177" s="71"/>
      <c r="G177" s="70"/>
      <c r="H177" s="262"/>
      <c r="I177" s="298"/>
      <c r="J177" s="71"/>
      <c r="K177" s="71"/>
      <c r="L177" s="71"/>
      <c r="M177" s="1359"/>
      <c r="N177" s="1360"/>
      <c r="O177" s="239"/>
      <c r="P177" s="264">
        <f t="shared" si="20"/>
        <v>0</v>
      </c>
      <c r="Q177" s="242">
        <f t="shared" ref="Q177:Q194" si="21">F177</f>
        <v>0</v>
      </c>
      <c r="R177" s="245">
        <f t="shared" ref="R177:R194" si="22">G177</f>
        <v>0</v>
      </c>
      <c r="S177" s="261" t="e">
        <f t="array" ref="S177">INDEX($S$3:$V$8,MATCH(P177&amp;Q177&amp;R177,$S$3:$S$8&amp;$T$3:$T$8&amp;$U$3:$U$8,0),4)</f>
        <v>#N/A</v>
      </c>
      <c r="T177" s="249"/>
      <c r="U177" s="239"/>
      <c r="V177" s="242"/>
      <c r="W177" s="243"/>
      <c r="X177" s="243"/>
      <c r="Y177" s="242"/>
      <c r="Z177" s="242"/>
    </row>
    <row r="178" spans="2:26" ht="31.9" customHeight="1">
      <c r="B178" s="74">
        <v>4</v>
      </c>
      <c r="C178" s="1396"/>
      <c r="D178" s="1396"/>
      <c r="E178" s="1397"/>
      <c r="F178" s="71"/>
      <c r="G178" s="70"/>
      <c r="H178" s="262"/>
      <c r="I178" s="298"/>
      <c r="J178" s="71"/>
      <c r="K178" s="71"/>
      <c r="L178" s="71"/>
      <c r="M178" s="1359"/>
      <c r="N178" s="1360"/>
      <c r="O178" s="239"/>
      <c r="P178" s="264">
        <f t="shared" si="20"/>
        <v>0</v>
      </c>
      <c r="Q178" s="242">
        <f t="shared" si="21"/>
        <v>0</v>
      </c>
      <c r="R178" s="245">
        <f t="shared" si="22"/>
        <v>0</v>
      </c>
      <c r="S178" s="261" t="e">
        <f t="array" ref="S178">INDEX($S$3:$V$8,MATCH(P178&amp;Q178&amp;R178,$S$3:$S$8&amp;$T$3:$T$8&amp;$U$3:$U$8,0),4)</f>
        <v>#N/A</v>
      </c>
      <c r="T178" s="249"/>
      <c r="U178" s="239"/>
      <c r="V178" s="242"/>
      <c r="W178" s="243"/>
      <c r="X178" s="243"/>
      <c r="Y178" s="242"/>
      <c r="Z178" s="242"/>
    </row>
    <row r="179" spans="2:26" ht="31.9" customHeight="1">
      <c r="B179" s="74">
        <v>5</v>
      </c>
      <c r="C179" s="1396"/>
      <c r="D179" s="1396"/>
      <c r="E179" s="1397"/>
      <c r="F179" s="71"/>
      <c r="G179" s="70"/>
      <c r="H179" s="262"/>
      <c r="I179" s="298"/>
      <c r="J179" s="71"/>
      <c r="K179" s="71"/>
      <c r="L179" s="71"/>
      <c r="M179" s="1359"/>
      <c r="N179" s="1360"/>
      <c r="O179" s="239"/>
      <c r="P179" s="264">
        <f t="shared" si="20"/>
        <v>0</v>
      </c>
      <c r="Q179" s="242">
        <f t="shared" si="21"/>
        <v>0</v>
      </c>
      <c r="R179" s="245">
        <f t="shared" si="22"/>
        <v>0</v>
      </c>
      <c r="S179" s="261" t="e">
        <f t="array" ref="S179">INDEX($S$3:$V$8,MATCH(P179&amp;Q179&amp;R179,$S$3:$S$8&amp;$T$3:$T$8&amp;$U$3:$U$8,0),4)</f>
        <v>#N/A</v>
      </c>
      <c r="T179" s="249"/>
      <c r="U179" s="239"/>
      <c r="V179" s="242"/>
      <c r="W179" s="243"/>
      <c r="X179" s="243"/>
      <c r="Y179" s="242"/>
      <c r="Z179" s="242"/>
    </row>
    <row r="180" spans="2:26" ht="31.9" customHeight="1">
      <c r="B180" s="74">
        <v>6</v>
      </c>
      <c r="C180" s="1396"/>
      <c r="D180" s="1396"/>
      <c r="E180" s="1397"/>
      <c r="F180" s="71"/>
      <c r="G180" s="70"/>
      <c r="H180" s="262"/>
      <c r="I180" s="298"/>
      <c r="J180" s="71"/>
      <c r="K180" s="71"/>
      <c r="L180" s="71"/>
      <c r="M180" s="1359"/>
      <c r="N180" s="1360"/>
      <c r="O180" s="239"/>
      <c r="P180" s="264">
        <f t="shared" si="20"/>
        <v>0</v>
      </c>
      <c r="Q180" s="242">
        <f t="shared" si="21"/>
        <v>0</v>
      </c>
      <c r="R180" s="245">
        <f t="shared" si="22"/>
        <v>0</v>
      </c>
      <c r="S180" s="261" t="e">
        <f t="array" ref="S180">INDEX($S$3:$V$8,MATCH(P180&amp;Q180&amp;R180,$S$3:$S$8&amp;$T$3:$T$8&amp;$U$3:$U$8,0),4)</f>
        <v>#N/A</v>
      </c>
      <c r="T180" s="249"/>
      <c r="U180" s="239"/>
      <c r="V180" s="242"/>
      <c r="W180" s="243"/>
      <c r="X180" s="243"/>
      <c r="Y180" s="242"/>
      <c r="Z180" s="242"/>
    </row>
    <row r="181" spans="2:26" ht="31.9" customHeight="1">
      <c r="B181" s="74">
        <v>7</v>
      </c>
      <c r="C181" s="1391"/>
      <c r="D181" s="1392"/>
      <c r="E181" s="1393"/>
      <c r="F181" s="71"/>
      <c r="G181" s="70"/>
      <c r="H181" s="262"/>
      <c r="I181" s="298"/>
      <c r="J181" s="71"/>
      <c r="K181" s="71"/>
      <c r="L181" s="71"/>
      <c r="M181" s="1359"/>
      <c r="N181" s="1360"/>
      <c r="O181" s="239"/>
      <c r="P181" s="264">
        <f t="shared" si="20"/>
        <v>0</v>
      </c>
      <c r="Q181" s="242">
        <f t="shared" si="21"/>
        <v>0</v>
      </c>
      <c r="R181" s="245">
        <f t="shared" si="22"/>
        <v>0</v>
      </c>
      <c r="S181" s="261" t="e">
        <f t="array" ref="S181">INDEX($S$3:$V$8,MATCH(P181&amp;Q181&amp;R181,$S$3:$S$8&amp;$T$3:$T$8&amp;$U$3:$U$8,0),4)</f>
        <v>#N/A</v>
      </c>
      <c r="T181" s="249"/>
      <c r="U181" s="239"/>
      <c r="V181" s="242"/>
      <c r="W181" s="243"/>
      <c r="X181" s="243"/>
      <c r="Y181" s="242"/>
      <c r="Z181" s="242"/>
    </row>
    <row r="182" spans="2:26" ht="31.9" customHeight="1">
      <c r="B182" s="74">
        <v>8</v>
      </c>
      <c r="C182" s="1391"/>
      <c r="D182" s="1392"/>
      <c r="E182" s="1393"/>
      <c r="F182" s="71"/>
      <c r="G182" s="70"/>
      <c r="H182" s="262"/>
      <c r="I182" s="298"/>
      <c r="J182" s="71"/>
      <c r="K182" s="71"/>
      <c r="L182" s="71"/>
      <c r="M182" s="1359"/>
      <c r="N182" s="1360"/>
      <c r="O182" s="239"/>
      <c r="P182" s="264">
        <f t="shared" si="20"/>
        <v>0</v>
      </c>
      <c r="Q182" s="242">
        <f t="shared" si="21"/>
        <v>0</v>
      </c>
      <c r="R182" s="245">
        <f t="shared" si="22"/>
        <v>0</v>
      </c>
      <c r="S182" s="261" t="e">
        <f t="array" ref="S182">INDEX($S$3:$V$8,MATCH(P182&amp;Q182&amp;R182,$S$3:$S$8&amp;$T$3:$T$8&amp;$U$3:$U$8,0),4)</f>
        <v>#N/A</v>
      </c>
      <c r="T182" s="249"/>
      <c r="U182" s="242"/>
      <c r="V182" s="242"/>
      <c r="W182" s="243"/>
      <c r="X182" s="243"/>
      <c r="Y182" s="242"/>
      <c r="Z182" s="242"/>
    </row>
    <row r="183" spans="2:26" ht="31.9" customHeight="1">
      <c r="B183" s="74">
        <v>9</v>
      </c>
      <c r="C183" s="1391"/>
      <c r="D183" s="1392"/>
      <c r="E183" s="1393"/>
      <c r="F183" s="71"/>
      <c r="G183" s="70"/>
      <c r="H183" s="262"/>
      <c r="I183" s="298"/>
      <c r="J183" s="71"/>
      <c r="K183" s="71"/>
      <c r="L183" s="71"/>
      <c r="M183" s="1359"/>
      <c r="N183" s="1360"/>
      <c r="O183" s="239"/>
      <c r="P183" s="264">
        <f t="shared" si="20"/>
        <v>0</v>
      </c>
      <c r="Q183" s="242">
        <f t="shared" si="21"/>
        <v>0</v>
      </c>
      <c r="R183" s="245">
        <f t="shared" si="22"/>
        <v>0</v>
      </c>
      <c r="S183" s="261" t="e">
        <f t="array" ref="S183">INDEX($S$3:$V$8,MATCH(P183&amp;Q183&amp;R183,$S$3:$S$8&amp;$T$3:$T$8&amp;$U$3:$U$8,0),4)</f>
        <v>#N/A</v>
      </c>
      <c r="T183" s="249"/>
      <c r="U183" s="242"/>
      <c r="V183" s="242"/>
      <c r="W183" s="243"/>
      <c r="X183" s="243"/>
      <c r="Y183" s="242"/>
      <c r="Z183" s="242"/>
    </row>
    <row r="184" spans="2:26" ht="31.9" customHeight="1">
      <c r="B184" s="74">
        <v>10</v>
      </c>
      <c r="C184" s="1391"/>
      <c r="D184" s="1392"/>
      <c r="E184" s="1393"/>
      <c r="F184" s="71"/>
      <c r="G184" s="70"/>
      <c r="H184" s="262"/>
      <c r="I184" s="298"/>
      <c r="J184" s="71"/>
      <c r="K184" s="71"/>
      <c r="L184" s="71"/>
      <c r="M184" s="1359"/>
      <c r="N184" s="1360"/>
      <c r="O184" s="239"/>
      <c r="P184" s="264">
        <f t="shared" si="20"/>
        <v>0</v>
      </c>
      <c r="Q184" s="242">
        <f t="shared" si="21"/>
        <v>0</v>
      </c>
      <c r="R184" s="245">
        <f t="shared" si="22"/>
        <v>0</v>
      </c>
      <c r="S184" s="261" t="e">
        <f t="array" ref="S184">INDEX($S$3:$V$8,MATCH(P184&amp;Q184&amp;R184,$S$3:$S$8&amp;$T$3:$T$8&amp;$U$3:$U$8,0),4)</f>
        <v>#N/A</v>
      </c>
      <c r="T184" s="244"/>
      <c r="U184" s="242"/>
      <c r="V184" s="242"/>
      <c r="W184" s="243"/>
      <c r="X184" s="243"/>
      <c r="Y184" s="242"/>
      <c r="Z184" s="242"/>
    </row>
    <row r="185" spans="2:26" ht="31.9" customHeight="1">
      <c r="B185" s="74">
        <v>11</v>
      </c>
      <c r="C185" s="1369"/>
      <c r="D185" s="1370"/>
      <c r="E185" s="1371"/>
      <c r="F185" s="71"/>
      <c r="G185" s="70"/>
      <c r="H185" s="262"/>
      <c r="I185" s="298"/>
      <c r="J185" s="71"/>
      <c r="K185" s="71"/>
      <c r="L185" s="71"/>
      <c r="M185" s="1359"/>
      <c r="N185" s="1360"/>
      <c r="O185" s="239"/>
      <c r="P185" s="264">
        <f t="shared" si="20"/>
        <v>0</v>
      </c>
      <c r="Q185" s="242">
        <f t="shared" si="21"/>
        <v>0</v>
      </c>
      <c r="R185" s="245">
        <f t="shared" si="22"/>
        <v>0</v>
      </c>
      <c r="S185" s="261" t="e">
        <f t="array" ref="S185">INDEX($S$3:$V$8,MATCH(P185&amp;Q185&amp;R185,$S$3:$S$8&amp;$T$3:$T$8&amp;$U$3:$U$8,0),4)</f>
        <v>#N/A</v>
      </c>
      <c r="T185" s="244"/>
      <c r="U185" s="242"/>
      <c r="V185" s="242"/>
      <c r="W185" s="243"/>
      <c r="X185" s="243"/>
      <c r="Y185" s="242"/>
      <c r="Z185" s="242"/>
    </row>
    <row r="186" spans="2:26" ht="31.9" customHeight="1">
      <c r="B186" s="74">
        <v>12</v>
      </c>
      <c r="C186" s="1369"/>
      <c r="D186" s="1370"/>
      <c r="E186" s="1371"/>
      <c r="F186" s="71"/>
      <c r="G186" s="70"/>
      <c r="H186" s="262"/>
      <c r="I186" s="298"/>
      <c r="J186" s="71"/>
      <c r="K186" s="71"/>
      <c r="L186" s="71"/>
      <c r="M186" s="1359"/>
      <c r="N186" s="1360"/>
      <c r="O186" s="239"/>
      <c r="P186" s="264">
        <f t="shared" si="20"/>
        <v>0</v>
      </c>
      <c r="Q186" s="242">
        <f t="shared" si="21"/>
        <v>0</v>
      </c>
      <c r="R186" s="245">
        <f t="shared" si="22"/>
        <v>0</v>
      </c>
      <c r="S186" s="261" t="e">
        <f t="array" ref="S186">INDEX($S$3:$V$8,MATCH(P186&amp;Q186&amp;R186,$S$3:$S$8&amp;$T$3:$T$8&amp;$U$3:$U$8,0),4)</f>
        <v>#N/A</v>
      </c>
      <c r="T186" s="244"/>
      <c r="U186" s="242"/>
      <c r="V186" s="242"/>
      <c r="W186" s="243"/>
      <c r="X186" s="243"/>
      <c r="Y186" s="242"/>
      <c r="Z186" s="242"/>
    </row>
    <row r="187" spans="2:26" ht="31.9" customHeight="1">
      <c r="B187" s="74">
        <v>13</v>
      </c>
      <c r="C187" s="1369"/>
      <c r="D187" s="1370"/>
      <c r="E187" s="1371"/>
      <c r="F187" s="71"/>
      <c r="G187" s="70"/>
      <c r="H187" s="262"/>
      <c r="I187" s="298"/>
      <c r="J187" s="71"/>
      <c r="K187" s="71"/>
      <c r="L187" s="71"/>
      <c r="M187" s="1359"/>
      <c r="N187" s="1360"/>
      <c r="O187" s="239"/>
      <c r="P187" s="264">
        <f t="shared" si="20"/>
        <v>0</v>
      </c>
      <c r="Q187" s="242">
        <f t="shared" si="21"/>
        <v>0</v>
      </c>
      <c r="R187" s="245">
        <f t="shared" si="22"/>
        <v>0</v>
      </c>
      <c r="S187" s="261" t="e">
        <f t="array" ref="S187">INDEX($S$3:$V$8,MATCH(P187&amp;Q187&amp;R187,$S$3:$S$8&amp;$T$3:$T$8&amp;$U$3:$U$8,0),4)</f>
        <v>#N/A</v>
      </c>
      <c r="T187" s="244"/>
      <c r="U187" s="242"/>
      <c r="V187" s="242"/>
      <c r="W187" s="243"/>
      <c r="X187" s="243"/>
      <c r="Y187" s="242"/>
      <c r="Z187" s="242"/>
    </row>
    <row r="188" spans="2:26" ht="31.9" customHeight="1">
      <c r="B188" s="74">
        <v>14</v>
      </c>
      <c r="C188" s="1369"/>
      <c r="D188" s="1370"/>
      <c r="E188" s="1371"/>
      <c r="F188" s="71"/>
      <c r="G188" s="70"/>
      <c r="H188" s="262"/>
      <c r="I188" s="298"/>
      <c r="J188" s="71"/>
      <c r="K188" s="71"/>
      <c r="L188" s="71"/>
      <c r="M188" s="1359"/>
      <c r="N188" s="1360"/>
      <c r="O188" s="239"/>
      <c r="P188" s="264">
        <f t="shared" si="20"/>
        <v>0</v>
      </c>
      <c r="Q188" s="242">
        <f t="shared" si="21"/>
        <v>0</v>
      </c>
      <c r="R188" s="245">
        <f t="shared" si="22"/>
        <v>0</v>
      </c>
      <c r="S188" s="261" t="e">
        <f t="array" ref="S188">INDEX($S$3:$V$8,MATCH(P188&amp;Q188&amp;R188,$S$3:$S$8&amp;$T$3:$T$8&amp;$U$3:$U$8,0),4)</f>
        <v>#N/A</v>
      </c>
      <c r="T188" s="244"/>
      <c r="U188" s="242"/>
      <c r="V188" s="242"/>
      <c r="W188" s="243"/>
      <c r="X188" s="243"/>
      <c r="Y188" s="242"/>
      <c r="Z188" s="242"/>
    </row>
    <row r="189" spans="2:26" ht="31.9" customHeight="1">
      <c r="B189" s="74">
        <v>15</v>
      </c>
      <c r="C189" s="1369"/>
      <c r="D189" s="1370"/>
      <c r="E189" s="1371"/>
      <c r="F189" s="71"/>
      <c r="G189" s="70"/>
      <c r="H189" s="262"/>
      <c r="I189" s="298"/>
      <c r="J189" s="71"/>
      <c r="K189" s="71"/>
      <c r="L189" s="71"/>
      <c r="M189" s="1359"/>
      <c r="N189" s="1360"/>
      <c r="O189" s="239"/>
      <c r="P189" s="264">
        <f t="shared" si="20"/>
        <v>0</v>
      </c>
      <c r="Q189" s="242">
        <f t="shared" si="21"/>
        <v>0</v>
      </c>
      <c r="R189" s="245">
        <f t="shared" si="22"/>
        <v>0</v>
      </c>
      <c r="S189" s="261" t="e">
        <f t="array" ref="S189">INDEX($S$3:$V$8,MATCH(P189&amp;Q189&amp;R189,$S$3:$S$8&amp;$T$3:$T$8&amp;$U$3:$U$8,0),4)</f>
        <v>#N/A</v>
      </c>
      <c r="T189" s="244"/>
      <c r="U189" s="242"/>
      <c r="V189" s="242"/>
      <c r="W189" s="243"/>
      <c r="X189" s="243"/>
      <c r="Y189" s="242"/>
      <c r="Z189" s="242"/>
    </row>
    <row r="190" spans="2:26" ht="31.9" customHeight="1">
      <c r="B190" s="74">
        <v>16</v>
      </c>
      <c r="C190" s="1369"/>
      <c r="D190" s="1370"/>
      <c r="E190" s="1371"/>
      <c r="F190" s="71"/>
      <c r="G190" s="70"/>
      <c r="H190" s="262"/>
      <c r="I190" s="298"/>
      <c r="J190" s="71"/>
      <c r="K190" s="71"/>
      <c r="L190" s="71"/>
      <c r="M190" s="1359"/>
      <c r="N190" s="1360"/>
      <c r="O190" s="239"/>
      <c r="P190" s="264">
        <f t="shared" si="20"/>
        <v>0</v>
      </c>
      <c r="Q190" s="242">
        <f t="shared" si="21"/>
        <v>0</v>
      </c>
      <c r="R190" s="245">
        <f t="shared" si="22"/>
        <v>0</v>
      </c>
      <c r="S190" s="261" t="e">
        <f t="array" ref="S190">INDEX($S$3:$V$8,MATCH(P190&amp;Q190&amp;R190,$S$3:$S$8&amp;$T$3:$T$8&amp;$U$3:$U$8,0),4)</f>
        <v>#N/A</v>
      </c>
      <c r="T190" s="244"/>
      <c r="U190" s="242"/>
      <c r="V190" s="242"/>
      <c r="W190" s="243"/>
      <c r="X190" s="243"/>
      <c r="Y190" s="242"/>
      <c r="Z190" s="242"/>
    </row>
    <row r="191" spans="2:26" ht="31.9" customHeight="1">
      <c r="B191" s="74">
        <v>17</v>
      </c>
      <c r="C191" s="1369"/>
      <c r="D191" s="1370"/>
      <c r="E191" s="1371"/>
      <c r="F191" s="71"/>
      <c r="G191" s="70"/>
      <c r="H191" s="262"/>
      <c r="I191" s="298"/>
      <c r="J191" s="71"/>
      <c r="K191" s="71"/>
      <c r="L191" s="71"/>
      <c r="M191" s="1359"/>
      <c r="N191" s="1360"/>
      <c r="O191" s="239"/>
      <c r="P191" s="264">
        <f t="shared" si="20"/>
        <v>0</v>
      </c>
      <c r="Q191" s="242">
        <f t="shared" si="21"/>
        <v>0</v>
      </c>
      <c r="R191" s="245">
        <f t="shared" si="22"/>
        <v>0</v>
      </c>
      <c r="S191" s="261" t="e">
        <f t="array" ref="S191">INDEX($S$3:$V$8,MATCH(P191&amp;Q191&amp;R191,$S$3:$S$8&amp;$T$3:$T$8&amp;$U$3:$U$8,0),4)</f>
        <v>#N/A</v>
      </c>
      <c r="T191" s="244"/>
      <c r="U191" s="242"/>
      <c r="V191" s="242"/>
      <c r="W191" s="243"/>
      <c r="X191" s="243"/>
      <c r="Y191" s="242"/>
      <c r="Z191" s="242"/>
    </row>
    <row r="192" spans="2:26" ht="31.9" customHeight="1">
      <c r="B192" s="74">
        <v>18</v>
      </c>
      <c r="C192" s="1369"/>
      <c r="D192" s="1370"/>
      <c r="E192" s="1371"/>
      <c r="F192" s="71"/>
      <c r="G192" s="70"/>
      <c r="H192" s="262"/>
      <c r="I192" s="298"/>
      <c r="J192" s="71"/>
      <c r="K192" s="71"/>
      <c r="L192" s="71"/>
      <c r="M192" s="1359"/>
      <c r="N192" s="1360"/>
      <c r="O192" s="239"/>
      <c r="P192" s="264">
        <f t="shared" si="20"/>
        <v>0</v>
      </c>
      <c r="Q192" s="242">
        <f t="shared" si="21"/>
        <v>0</v>
      </c>
      <c r="R192" s="245">
        <f t="shared" si="22"/>
        <v>0</v>
      </c>
      <c r="S192" s="261" t="e">
        <f t="array" ref="S192">INDEX($S$3:$V$8,MATCH(P192&amp;Q192&amp;R192,$S$3:$S$8&amp;$T$3:$T$8&amp;$U$3:$U$8,0),4)</f>
        <v>#N/A</v>
      </c>
      <c r="T192" s="244"/>
      <c r="U192" s="242"/>
      <c r="V192" s="242"/>
      <c r="W192" s="243"/>
      <c r="X192" s="243"/>
      <c r="Y192" s="242"/>
      <c r="Z192" s="242"/>
    </row>
    <row r="193" spans="2:26" ht="31.9" customHeight="1">
      <c r="B193" s="74">
        <v>19</v>
      </c>
      <c r="C193" s="1369"/>
      <c r="D193" s="1370"/>
      <c r="E193" s="1371"/>
      <c r="F193" s="71"/>
      <c r="G193" s="70"/>
      <c r="H193" s="262"/>
      <c r="I193" s="298"/>
      <c r="J193" s="71"/>
      <c r="K193" s="71"/>
      <c r="L193" s="71"/>
      <c r="M193" s="1359"/>
      <c r="N193" s="1360"/>
      <c r="O193" s="239"/>
      <c r="P193" s="264">
        <f t="shared" si="20"/>
        <v>0</v>
      </c>
      <c r="Q193" s="242">
        <f t="shared" si="21"/>
        <v>0</v>
      </c>
      <c r="R193" s="245">
        <f t="shared" si="22"/>
        <v>0</v>
      </c>
      <c r="S193" s="261" t="e">
        <f t="array" ref="S193">INDEX($S$3:$V$8,MATCH(P193&amp;Q193&amp;R193,$S$3:$S$8&amp;$T$3:$T$8&amp;$U$3:$U$8,0),4)</f>
        <v>#N/A</v>
      </c>
      <c r="T193" s="244"/>
      <c r="U193" s="242"/>
      <c r="V193" s="242"/>
      <c r="W193" s="243"/>
      <c r="X193" s="243"/>
      <c r="Y193" s="242"/>
      <c r="Z193" s="242"/>
    </row>
    <row r="194" spans="2:26" ht="31.9" customHeight="1" thickBot="1">
      <c r="B194" s="288">
        <v>20</v>
      </c>
      <c r="C194" s="1372"/>
      <c r="D194" s="1373"/>
      <c r="E194" s="1374"/>
      <c r="F194" s="71"/>
      <c r="G194" s="70"/>
      <c r="H194" s="262"/>
      <c r="I194" s="298"/>
      <c r="J194" s="280"/>
      <c r="K194" s="280"/>
      <c r="L194" s="71"/>
      <c r="M194" s="1359"/>
      <c r="N194" s="1360"/>
      <c r="O194" s="239"/>
      <c r="P194" s="264">
        <f t="shared" si="20"/>
        <v>0</v>
      </c>
      <c r="Q194" s="242">
        <f t="shared" si="21"/>
        <v>0</v>
      </c>
      <c r="R194" s="245">
        <f t="shared" si="22"/>
        <v>0</v>
      </c>
      <c r="S194" s="261" t="e">
        <f t="array" ref="S194">INDEX($S$3:$V$8,MATCH(P194&amp;Q194&amp;R194,$S$3:$S$8&amp;$T$3:$T$8&amp;$U$3:$U$8,0),4)</f>
        <v>#N/A</v>
      </c>
      <c r="T194" s="244"/>
      <c r="U194" s="242"/>
      <c r="V194" s="242"/>
      <c r="W194" s="243"/>
      <c r="X194" s="243"/>
      <c r="Y194" s="242"/>
      <c r="Z194" s="242"/>
    </row>
    <row r="195" spans="2:26" ht="31.9" customHeight="1" thickTop="1" thickBot="1">
      <c r="B195" s="285"/>
      <c r="C195" s="286"/>
      <c r="D195" s="286" t="s">
        <v>343</v>
      </c>
      <c r="E195" s="287"/>
      <c r="F195" s="289">
        <f>COUNTIF(F175:F194,"〇")</f>
        <v>0</v>
      </c>
      <c r="G195" s="290">
        <f>COUNTIF(G175:G194,"〇")</f>
        <v>0</v>
      </c>
      <c r="H195" s="283"/>
      <c r="I195" s="283"/>
      <c r="J195" s="281"/>
      <c r="K195" s="282"/>
      <c r="L195" s="283"/>
      <c r="M195" s="1361"/>
      <c r="N195" s="1362"/>
      <c r="Q195" s="242"/>
      <c r="S195" s="261"/>
      <c r="T195" s="244"/>
      <c r="U195" s="242"/>
      <c r="V195" s="242"/>
      <c r="W195" s="243"/>
      <c r="X195" s="243"/>
      <c r="Y195" s="242"/>
      <c r="Z195" s="242"/>
    </row>
    <row r="196" spans="2:26" ht="29.45" customHeight="1" thickTop="1">
      <c r="B196" s="271" t="s">
        <v>39</v>
      </c>
      <c r="C196" s="272"/>
      <c r="D196" s="273"/>
      <c r="E196" s="274"/>
      <c r="F196" s="1375"/>
      <c r="G196" s="1376"/>
      <c r="H196" s="1376"/>
      <c r="I196" s="1377"/>
      <c r="J196" s="275">
        <f>COUNTIF(J175:J194,"◎")</f>
        <v>0</v>
      </c>
      <c r="K196" s="276">
        <f>COUNTIF(K175:K194,"◎")</f>
        <v>0</v>
      </c>
      <c r="L196" s="276">
        <f>COUNTIF(L175:L194,"◎")</f>
        <v>0</v>
      </c>
      <c r="M196" s="1363">
        <f>COUNTIF(N175:N194,"◎")</f>
        <v>0</v>
      </c>
      <c r="N196" s="1364"/>
      <c r="O196" s="257"/>
      <c r="Q196" s="242"/>
      <c r="R196" s="1378"/>
      <c r="S196" s="1378"/>
      <c r="T196" s="1378"/>
      <c r="U196" s="242"/>
      <c r="V196" s="242"/>
      <c r="W196" s="243"/>
      <c r="X196" s="243"/>
      <c r="Y196" s="242"/>
      <c r="Z196" s="242"/>
    </row>
    <row r="197" spans="2:26" s="79" customFormat="1" ht="29.45" customHeight="1" thickBot="1">
      <c r="B197" s="267" t="s">
        <v>307</v>
      </c>
      <c r="C197" s="268"/>
      <c r="D197" s="269"/>
      <c r="E197" s="233"/>
      <c r="F197" s="1379"/>
      <c r="G197" s="1380"/>
      <c r="H197" s="1380"/>
      <c r="I197" s="1381"/>
      <c r="J197" s="150">
        <f>COUNTIF(J175:J194,"〇")</f>
        <v>0</v>
      </c>
      <c r="K197" s="270">
        <f>COUNTIF(K175:K194,"〇")</f>
        <v>0</v>
      </c>
      <c r="L197" s="270">
        <f>COUNTIF(L175:L194,"〇")</f>
        <v>0</v>
      </c>
      <c r="M197" s="1365">
        <f>COUNTIF(N175:N194,"〇")</f>
        <v>0</v>
      </c>
      <c r="N197" s="1366"/>
      <c r="O197" s="257"/>
      <c r="P197" s="263"/>
      <c r="Q197" s="255"/>
      <c r="R197" s="239"/>
      <c r="S197" s="253"/>
      <c r="T197" s="235"/>
      <c r="U197" s="257"/>
      <c r="V197" s="257"/>
      <c r="W197" s="256"/>
      <c r="X197" s="256"/>
      <c r="Y197" s="257"/>
      <c r="Z197" s="257"/>
    </row>
    <row r="198" spans="2:26" ht="30" customHeight="1" thickBot="1"/>
    <row r="199" spans="2:26" s="75" customFormat="1" ht="37.9" customHeight="1" thickBot="1">
      <c r="B199" s="1384" t="s">
        <v>333</v>
      </c>
      <c r="C199" s="1385"/>
      <c r="D199" s="1386"/>
      <c r="E199" s="1387"/>
      <c r="F199" s="1387"/>
      <c r="G199" s="1387"/>
      <c r="H199" s="1387"/>
      <c r="I199" s="1387"/>
      <c r="J199" s="1388"/>
      <c r="K199" s="300"/>
      <c r="L199" s="301"/>
      <c r="M199" s="301"/>
      <c r="N199" s="302" t="s">
        <v>397</v>
      </c>
      <c r="O199" s="303"/>
      <c r="P199" s="296"/>
      <c r="Q199" s="234"/>
      <c r="R199" s="248"/>
      <c r="S199" s="252"/>
      <c r="T199" s="248"/>
      <c r="U199" s="248"/>
      <c r="V199" s="248"/>
      <c r="W199" s="234"/>
      <c r="X199" s="234"/>
      <c r="Y199" s="234"/>
      <c r="Z199" s="234"/>
    </row>
    <row r="200" spans="2:26" s="79" customFormat="1" ht="30" customHeight="1" thickBot="1">
      <c r="B200" s="153" t="s">
        <v>35</v>
      </c>
      <c r="C200" s="260"/>
      <c r="D200" s="1389">
        <f>申請書!$Q$8</f>
        <v>0</v>
      </c>
      <c r="E200" s="1390"/>
      <c r="F200" s="1390"/>
      <c r="G200" s="1390"/>
      <c r="H200" s="1390"/>
      <c r="I200" s="1390"/>
      <c r="J200" s="1390"/>
      <c r="K200" s="154"/>
      <c r="L200" s="154"/>
      <c r="M200" s="154"/>
      <c r="N200" s="185"/>
      <c r="O200" s="258"/>
      <c r="P200" s="263"/>
      <c r="Q200" s="235"/>
      <c r="R200" s="239"/>
      <c r="S200" s="251"/>
      <c r="T200" s="236"/>
      <c r="U200" s="236"/>
      <c r="V200" s="236"/>
      <c r="W200" s="236"/>
      <c r="X200" s="236"/>
      <c r="Y200" s="236"/>
      <c r="Z200" s="236"/>
    </row>
    <row r="201" spans="2:26" s="75" customFormat="1" ht="31.9" customHeight="1">
      <c r="B201" s="148" t="s">
        <v>36</v>
      </c>
      <c r="C201" s="292"/>
      <c r="D201" s="254" t="s">
        <v>205</v>
      </c>
      <c r="E201" s="151"/>
      <c r="F201" s="291" t="s">
        <v>37</v>
      </c>
      <c r="G201" s="152" t="s">
        <v>38</v>
      </c>
      <c r="H201" s="146" t="s">
        <v>203</v>
      </c>
      <c r="I201" s="149"/>
      <c r="J201" s="147">
        <f>申請書!$AQ$20</f>
        <v>43069</v>
      </c>
      <c r="K201" s="147">
        <f>申請書!$AQ$21</f>
        <v>43070</v>
      </c>
      <c r="L201" s="186">
        <f>申請書!$AQ$22</f>
        <v>43069</v>
      </c>
      <c r="M201" s="1367" t="s">
        <v>342</v>
      </c>
      <c r="N201" s="1368"/>
      <c r="O201" s="241"/>
      <c r="P201" s="297"/>
      <c r="Q201" s="237"/>
      <c r="R201" s="259"/>
      <c r="S201" s="253"/>
      <c r="T201" s="238"/>
      <c r="U201" s="239"/>
      <c r="V201" s="239"/>
      <c r="W201" s="237"/>
      <c r="X201" s="237"/>
      <c r="Y201" s="239"/>
      <c r="Z201" s="239"/>
    </row>
    <row r="202" spans="2:26" s="75" customFormat="1" ht="31.9" customHeight="1">
      <c r="B202" s="73">
        <v>1</v>
      </c>
      <c r="C202" s="1394"/>
      <c r="D202" s="1394"/>
      <c r="E202" s="1395"/>
      <c r="F202" s="71"/>
      <c r="G202" s="70"/>
      <c r="H202" s="262"/>
      <c r="I202" s="298"/>
      <c r="J202" s="71"/>
      <c r="K202" s="71"/>
      <c r="L202" s="71"/>
      <c r="M202" s="1359"/>
      <c r="N202" s="1360"/>
      <c r="O202" s="239"/>
      <c r="P202" s="264">
        <f>$D$199</f>
        <v>0</v>
      </c>
      <c r="Q202" s="242">
        <f>F202</f>
        <v>0</v>
      </c>
      <c r="R202" s="245">
        <f>G202</f>
        <v>0</v>
      </c>
      <c r="S202" s="261" t="e">
        <f t="array" ref="S202">INDEX($S$3:$V$8,MATCH(P202&amp;Q202&amp;R202,$S$3:$S$8&amp;$T$3:$T$8&amp;$U$3:$U$8,0),4)</f>
        <v>#N/A</v>
      </c>
      <c r="T202" s="238"/>
      <c r="U202" s="239"/>
      <c r="V202" s="239"/>
      <c r="W202" s="237"/>
      <c r="X202" s="237"/>
      <c r="Y202" s="240"/>
      <c r="Z202" s="240"/>
    </row>
    <row r="203" spans="2:26" ht="31.9" customHeight="1">
      <c r="B203" s="74">
        <v>2</v>
      </c>
      <c r="C203" s="1396"/>
      <c r="D203" s="1396"/>
      <c r="E203" s="1397"/>
      <c r="F203" s="71"/>
      <c r="G203" s="70"/>
      <c r="H203" s="262"/>
      <c r="I203" s="298"/>
      <c r="J203" s="71"/>
      <c r="K203" s="71"/>
      <c r="L203" s="71"/>
      <c r="M203" s="1359"/>
      <c r="N203" s="1360"/>
      <c r="O203" s="239"/>
      <c r="P203" s="264">
        <f t="shared" ref="P203:P221" si="23">$D$199</f>
        <v>0</v>
      </c>
      <c r="Q203" s="242">
        <f>F203</f>
        <v>0</v>
      </c>
      <c r="R203" s="245">
        <f>G203</f>
        <v>0</v>
      </c>
      <c r="S203" s="261" t="e">
        <f t="array" ref="S203">INDEX($S$3:$V$8,MATCH(P203&amp;Q203&amp;R203,$S$3:$S$8&amp;$T$3:$T$8&amp;$U$3:$U$8,0),4)</f>
        <v>#N/A</v>
      </c>
      <c r="T203" s="249"/>
      <c r="U203" s="239"/>
      <c r="V203" s="242"/>
      <c r="W203" s="243"/>
      <c r="X203" s="243"/>
      <c r="Y203" s="242"/>
      <c r="Z203" s="242"/>
    </row>
    <row r="204" spans="2:26" ht="31.9" customHeight="1">
      <c r="B204" s="74">
        <v>3</v>
      </c>
      <c r="C204" s="1396"/>
      <c r="D204" s="1396"/>
      <c r="E204" s="1397"/>
      <c r="F204" s="71"/>
      <c r="G204" s="70"/>
      <c r="H204" s="262"/>
      <c r="I204" s="298"/>
      <c r="J204" s="71"/>
      <c r="K204" s="71"/>
      <c r="L204" s="71"/>
      <c r="M204" s="1359"/>
      <c r="N204" s="1360"/>
      <c r="O204" s="239"/>
      <c r="P204" s="264">
        <f t="shared" si="23"/>
        <v>0</v>
      </c>
      <c r="Q204" s="242">
        <f t="shared" ref="Q204:Q221" si="24">F204</f>
        <v>0</v>
      </c>
      <c r="R204" s="245">
        <f t="shared" ref="R204:R221" si="25">G204</f>
        <v>0</v>
      </c>
      <c r="S204" s="261" t="e">
        <f t="array" ref="S204">INDEX($S$3:$V$8,MATCH(P204&amp;Q204&amp;R204,$S$3:$S$8&amp;$T$3:$T$8&amp;$U$3:$U$8,0),4)</f>
        <v>#N/A</v>
      </c>
      <c r="T204" s="249"/>
      <c r="U204" s="239"/>
      <c r="V204" s="242"/>
      <c r="W204" s="243"/>
      <c r="X204" s="243"/>
      <c r="Y204" s="242"/>
      <c r="Z204" s="242"/>
    </row>
    <row r="205" spans="2:26" ht="31.9" customHeight="1">
      <c r="B205" s="74">
        <v>4</v>
      </c>
      <c r="C205" s="1396"/>
      <c r="D205" s="1396"/>
      <c r="E205" s="1397"/>
      <c r="F205" s="71"/>
      <c r="G205" s="70"/>
      <c r="H205" s="262"/>
      <c r="I205" s="298"/>
      <c r="J205" s="71"/>
      <c r="K205" s="71"/>
      <c r="L205" s="71"/>
      <c r="M205" s="1359"/>
      <c r="N205" s="1360"/>
      <c r="O205" s="239"/>
      <c r="P205" s="264">
        <f t="shared" si="23"/>
        <v>0</v>
      </c>
      <c r="Q205" s="242">
        <f t="shared" si="24"/>
        <v>0</v>
      </c>
      <c r="R205" s="245">
        <f t="shared" si="25"/>
        <v>0</v>
      </c>
      <c r="S205" s="261" t="e">
        <f t="array" ref="S205">INDEX($S$3:$V$8,MATCH(P205&amp;Q205&amp;R205,$S$3:$S$8&amp;$T$3:$T$8&amp;$U$3:$U$8,0),4)</f>
        <v>#N/A</v>
      </c>
      <c r="T205" s="249"/>
      <c r="U205" s="239"/>
      <c r="V205" s="242"/>
      <c r="W205" s="243"/>
      <c r="X205" s="243"/>
      <c r="Y205" s="242"/>
      <c r="Z205" s="242"/>
    </row>
    <row r="206" spans="2:26" ht="31.9" customHeight="1">
      <c r="B206" s="74">
        <v>5</v>
      </c>
      <c r="C206" s="1396"/>
      <c r="D206" s="1396"/>
      <c r="E206" s="1397"/>
      <c r="F206" s="71"/>
      <c r="G206" s="70"/>
      <c r="H206" s="262"/>
      <c r="I206" s="298"/>
      <c r="J206" s="71"/>
      <c r="K206" s="71"/>
      <c r="L206" s="71"/>
      <c r="M206" s="1359"/>
      <c r="N206" s="1360"/>
      <c r="O206" s="239"/>
      <c r="P206" s="264">
        <f t="shared" si="23"/>
        <v>0</v>
      </c>
      <c r="Q206" s="242">
        <f t="shared" si="24"/>
        <v>0</v>
      </c>
      <c r="R206" s="245">
        <f t="shared" si="25"/>
        <v>0</v>
      </c>
      <c r="S206" s="261" t="e">
        <f t="array" ref="S206">INDEX($S$3:$V$8,MATCH(P206&amp;Q206&amp;R206,$S$3:$S$8&amp;$T$3:$T$8&amp;$U$3:$U$8,0),4)</f>
        <v>#N/A</v>
      </c>
      <c r="T206" s="249"/>
      <c r="U206" s="239"/>
      <c r="V206" s="242"/>
      <c r="W206" s="243"/>
      <c r="X206" s="243"/>
      <c r="Y206" s="242"/>
      <c r="Z206" s="242"/>
    </row>
    <row r="207" spans="2:26" ht="31.9" customHeight="1">
      <c r="B207" s="74">
        <v>6</v>
      </c>
      <c r="C207" s="1396"/>
      <c r="D207" s="1396"/>
      <c r="E207" s="1397"/>
      <c r="F207" s="71"/>
      <c r="G207" s="70"/>
      <c r="H207" s="262"/>
      <c r="I207" s="298"/>
      <c r="J207" s="71"/>
      <c r="K207" s="71"/>
      <c r="L207" s="71"/>
      <c r="M207" s="1359"/>
      <c r="N207" s="1360"/>
      <c r="O207" s="239"/>
      <c r="P207" s="264">
        <f t="shared" si="23"/>
        <v>0</v>
      </c>
      <c r="Q207" s="242">
        <f t="shared" si="24"/>
        <v>0</v>
      </c>
      <c r="R207" s="245">
        <f t="shared" si="25"/>
        <v>0</v>
      </c>
      <c r="S207" s="261" t="e">
        <f t="array" ref="S207">INDEX($S$3:$V$8,MATCH(P207&amp;Q207&amp;R207,$S$3:$S$8&amp;$T$3:$T$8&amp;$U$3:$U$8,0),4)</f>
        <v>#N/A</v>
      </c>
      <c r="T207" s="249"/>
      <c r="U207" s="239"/>
      <c r="V207" s="242"/>
      <c r="W207" s="243"/>
      <c r="X207" s="243"/>
      <c r="Y207" s="242"/>
      <c r="Z207" s="242"/>
    </row>
    <row r="208" spans="2:26" ht="31.9" customHeight="1">
      <c r="B208" s="74">
        <v>7</v>
      </c>
      <c r="C208" s="1391"/>
      <c r="D208" s="1392"/>
      <c r="E208" s="1393"/>
      <c r="F208" s="71"/>
      <c r="G208" s="70"/>
      <c r="H208" s="262"/>
      <c r="I208" s="298"/>
      <c r="J208" s="71"/>
      <c r="K208" s="71"/>
      <c r="L208" s="71"/>
      <c r="M208" s="1359"/>
      <c r="N208" s="1360"/>
      <c r="O208" s="239"/>
      <c r="P208" s="264">
        <f t="shared" si="23"/>
        <v>0</v>
      </c>
      <c r="Q208" s="242">
        <f t="shared" si="24"/>
        <v>0</v>
      </c>
      <c r="R208" s="245">
        <f t="shared" si="25"/>
        <v>0</v>
      </c>
      <c r="S208" s="261" t="e">
        <f t="array" ref="S208">INDEX($S$3:$V$8,MATCH(P208&amp;Q208&amp;R208,$S$3:$S$8&amp;$T$3:$T$8&amp;$U$3:$U$8,0),4)</f>
        <v>#N/A</v>
      </c>
      <c r="T208" s="249"/>
      <c r="U208" s="239"/>
      <c r="V208" s="242"/>
      <c r="W208" s="243"/>
      <c r="X208" s="243"/>
      <c r="Y208" s="242"/>
      <c r="Z208" s="242"/>
    </row>
    <row r="209" spans="2:26" ht="31.9" customHeight="1">
      <c r="B209" s="74">
        <v>8</v>
      </c>
      <c r="C209" s="1391"/>
      <c r="D209" s="1392"/>
      <c r="E209" s="1393"/>
      <c r="F209" s="71"/>
      <c r="G209" s="70"/>
      <c r="H209" s="262"/>
      <c r="I209" s="298"/>
      <c r="J209" s="71"/>
      <c r="K209" s="71"/>
      <c r="L209" s="71"/>
      <c r="M209" s="1359"/>
      <c r="N209" s="1360"/>
      <c r="O209" s="239"/>
      <c r="P209" s="264">
        <f t="shared" si="23"/>
        <v>0</v>
      </c>
      <c r="Q209" s="242">
        <f t="shared" si="24"/>
        <v>0</v>
      </c>
      <c r="R209" s="245">
        <f t="shared" si="25"/>
        <v>0</v>
      </c>
      <c r="S209" s="261" t="e">
        <f t="array" ref="S209">INDEX($S$3:$V$8,MATCH(P209&amp;Q209&amp;R209,$S$3:$S$8&amp;$T$3:$T$8&amp;$U$3:$U$8,0),4)</f>
        <v>#N/A</v>
      </c>
      <c r="T209" s="249"/>
      <c r="U209" s="242"/>
      <c r="V209" s="242"/>
      <c r="W209" s="243"/>
      <c r="X209" s="243"/>
      <c r="Y209" s="242"/>
      <c r="Z209" s="242"/>
    </row>
    <row r="210" spans="2:26" ht="31.9" customHeight="1">
      <c r="B210" s="74">
        <v>9</v>
      </c>
      <c r="C210" s="1391"/>
      <c r="D210" s="1392"/>
      <c r="E210" s="1393"/>
      <c r="F210" s="71"/>
      <c r="G210" s="70"/>
      <c r="H210" s="262"/>
      <c r="I210" s="298"/>
      <c r="J210" s="71"/>
      <c r="K210" s="71"/>
      <c r="L210" s="71"/>
      <c r="M210" s="1359"/>
      <c r="N210" s="1360"/>
      <c r="O210" s="239"/>
      <c r="P210" s="264">
        <f t="shared" si="23"/>
        <v>0</v>
      </c>
      <c r="Q210" s="242">
        <f t="shared" si="24"/>
        <v>0</v>
      </c>
      <c r="R210" s="245">
        <f t="shared" si="25"/>
        <v>0</v>
      </c>
      <c r="S210" s="261" t="e">
        <f t="array" ref="S210">INDEX($S$3:$V$8,MATCH(P210&amp;Q210&amp;R210,$S$3:$S$8&amp;$T$3:$T$8&amp;$U$3:$U$8,0),4)</f>
        <v>#N/A</v>
      </c>
      <c r="T210" s="249"/>
      <c r="U210" s="242"/>
      <c r="V210" s="242"/>
      <c r="W210" s="243"/>
      <c r="X210" s="243"/>
      <c r="Y210" s="242"/>
      <c r="Z210" s="242"/>
    </row>
    <row r="211" spans="2:26" ht="31.9" customHeight="1">
      <c r="B211" s="74">
        <v>10</v>
      </c>
      <c r="C211" s="1391"/>
      <c r="D211" s="1392"/>
      <c r="E211" s="1393"/>
      <c r="F211" s="71"/>
      <c r="G211" s="70"/>
      <c r="H211" s="262"/>
      <c r="I211" s="298"/>
      <c r="J211" s="71"/>
      <c r="K211" s="71"/>
      <c r="L211" s="71"/>
      <c r="M211" s="1359"/>
      <c r="N211" s="1360"/>
      <c r="O211" s="239"/>
      <c r="P211" s="264">
        <f t="shared" si="23"/>
        <v>0</v>
      </c>
      <c r="Q211" s="242">
        <f t="shared" si="24"/>
        <v>0</v>
      </c>
      <c r="R211" s="245">
        <f t="shared" si="25"/>
        <v>0</v>
      </c>
      <c r="S211" s="261" t="e">
        <f t="array" ref="S211">INDEX($S$3:$V$8,MATCH(P211&amp;Q211&amp;R211,$S$3:$S$8&amp;$T$3:$T$8&amp;$U$3:$U$8,0),4)</f>
        <v>#N/A</v>
      </c>
      <c r="T211" s="244"/>
      <c r="U211" s="242"/>
      <c r="V211" s="242"/>
      <c r="W211" s="243"/>
      <c r="X211" s="243"/>
      <c r="Y211" s="242"/>
      <c r="Z211" s="242"/>
    </row>
    <row r="212" spans="2:26" ht="31.9" customHeight="1">
      <c r="B212" s="74">
        <v>11</v>
      </c>
      <c r="C212" s="1369"/>
      <c r="D212" s="1370"/>
      <c r="E212" s="1371"/>
      <c r="F212" s="71"/>
      <c r="G212" s="70"/>
      <c r="H212" s="262"/>
      <c r="I212" s="298"/>
      <c r="J212" s="71"/>
      <c r="K212" s="71"/>
      <c r="L212" s="71"/>
      <c r="M212" s="1359"/>
      <c r="N212" s="1360"/>
      <c r="O212" s="239"/>
      <c r="P212" s="264">
        <f t="shared" si="23"/>
        <v>0</v>
      </c>
      <c r="Q212" s="242">
        <f t="shared" si="24"/>
        <v>0</v>
      </c>
      <c r="R212" s="245">
        <f t="shared" si="25"/>
        <v>0</v>
      </c>
      <c r="S212" s="261" t="e">
        <f t="array" ref="S212">INDEX($S$3:$V$8,MATCH(P212&amp;Q212&amp;R212,$S$3:$S$8&amp;$T$3:$T$8&amp;$U$3:$U$8,0),4)</f>
        <v>#N/A</v>
      </c>
      <c r="T212" s="244"/>
      <c r="U212" s="242"/>
      <c r="V212" s="242"/>
      <c r="W212" s="243"/>
      <c r="X212" s="243"/>
      <c r="Y212" s="242"/>
      <c r="Z212" s="242"/>
    </row>
    <row r="213" spans="2:26" ht="31.9" customHeight="1">
      <c r="B213" s="74">
        <v>12</v>
      </c>
      <c r="C213" s="1369"/>
      <c r="D213" s="1370"/>
      <c r="E213" s="1371"/>
      <c r="F213" s="71"/>
      <c r="G213" s="70"/>
      <c r="H213" s="262"/>
      <c r="I213" s="298"/>
      <c r="J213" s="71"/>
      <c r="K213" s="71"/>
      <c r="L213" s="71"/>
      <c r="M213" s="1359"/>
      <c r="N213" s="1360"/>
      <c r="O213" s="239"/>
      <c r="P213" s="264">
        <f t="shared" si="23"/>
        <v>0</v>
      </c>
      <c r="Q213" s="242">
        <f t="shared" si="24"/>
        <v>0</v>
      </c>
      <c r="R213" s="245">
        <f t="shared" si="25"/>
        <v>0</v>
      </c>
      <c r="S213" s="261" t="e">
        <f t="array" ref="S213">INDEX($S$3:$V$8,MATCH(P213&amp;Q213&amp;R213,$S$3:$S$8&amp;$T$3:$T$8&amp;$U$3:$U$8,0),4)</f>
        <v>#N/A</v>
      </c>
      <c r="T213" s="244"/>
      <c r="U213" s="242"/>
      <c r="V213" s="242"/>
      <c r="W213" s="243"/>
      <c r="X213" s="243"/>
      <c r="Y213" s="242"/>
      <c r="Z213" s="242"/>
    </row>
    <row r="214" spans="2:26" ht="31.9" customHeight="1">
      <c r="B214" s="74">
        <v>13</v>
      </c>
      <c r="C214" s="1369"/>
      <c r="D214" s="1370"/>
      <c r="E214" s="1371"/>
      <c r="F214" s="71"/>
      <c r="G214" s="70"/>
      <c r="H214" s="262"/>
      <c r="I214" s="298"/>
      <c r="J214" s="71"/>
      <c r="K214" s="71"/>
      <c r="L214" s="71"/>
      <c r="M214" s="1359"/>
      <c r="N214" s="1360"/>
      <c r="O214" s="239"/>
      <c r="P214" s="264">
        <f t="shared" si="23"/>
        <v>0</v>
      </c>
      <c r="Q214" s="242">
        <f t="shared" si="24"/>
        <v>0</v>
      </c>
      <c r="R214" s="245">
        <f t="shared" si="25"/>
        <v>0</v>
      </c>
      <c r="S214" s="261" t="e">
        <f t="array" ref="S214">INDEX($S$3:$V$8,MATCH(P214&amp;Q214&amp;R214,$S$3:$S$8&amp;$T$3:$T$8&amp;$U$3:$U$8,0),4)</f>
        <v>#N/A</v>
      </c>
      <c r="T214" s="244"/>
      <c r="U214" s="242"/>
      <c r="V214" s="242"/>
      <c r="W214" s="243"/>
      <c r="X214" s="243"/>
      <c r="Y214" s="242"/>
      <c r="Z214" s="242"/>
    </row>
    <row r="215" spans="2:26" ht="31.9" customHeight="1">
      <c r="B215" s="74">
        <v>14</v>
      </c>
      <c r="C215" s="1369"/>
      <c r="D215" s="1370"/>
      <c r="E215" s="1371"/>
      <c r="F215" s="71"/>
      <c r="G215" s="70"/>
      <c r="H215" s="262"/>
      <c r="I215" s="298"/>
      <c r="J215" s="71"/>
      <c r="K215" s="71"/>
      <c r="L215" s="71"/>
      <c r="M215" s="1359"/>
      <c r="N215" s="1360"/>
      <c r="O215" s="239"/>
      <c r="P215" s="264">
        <f t="shared" si="23"/>
        <v>0</v>
      </c>
      <c r="Q215" s="242">
        <f t="shared" si="24"/>
        <v>0</v>
      </c>
      <c r="R215" s="245">
        <f t="shared" si="25"/>
        <v>0</v>
      </c>
      <c r="S215" s="261" t="e">
        <f t="array" ref="S215">INDEX($S$3:$V$8,MATCH(P215&amp;Q215&amp;R215,$S$3:$S$8&amp;$T$3:$T$8&amp;$U$3:$U$8,0),4)</f>
        <v>#N/A</v>
      </c>
      <c r="T215" s="244"/>
      <c r="U215" s="242"/>
      <c r="V215" s="242"/>
      <c r="W215" s="243"/>
      <c r="X215" s="243"/>
      <c r="Y215" s="242"/>
      <c r="Z215" s="242"/>
    </row>
    <row r="216" spans="2:26" ht="31.9" customHeight="1">
      <c r="B216" s="74">
        <v>15</v>
      </c>
      <c r="C216" s="1369"/>
      <c r="D216" s="1370"/>
      <c r="E216" s="1371"/>
      <c r="F216" s="71"/>
      <c r="G216" s="70"/>
      <c r="H216" s="262"/>
      <c r="I216" s="298"/>
      <c r="J216" s="71"/>
      <c r="K216" s="71"/>
      <c r="L216" s="71"/>
      <c r="M216" s="1359"/>
      <c r="N216" s="1360"/>
      <c r="O216" s="239"/>
      <c r="P216" s="264">
        <f t="shared" si="23"/>
        <v>0</v>
      </c>
      <c r="Q216" s="242">
        <f t="shared" si="24"/>
        <v>0</v>
      </c>
      <c r="R216" s="245">
        <f t="shared" si="25"/>
        <v>0</v>
      </c>
      <c r="S216" s="261" t="e">
        <f t="array" ref="S216">INDEX($S$3:$V$8,MATCH(P216&amp;Q216&amp;R216,$S$3:$S$8&amp;$T$3:$T$8&amp;$U$3:$U$8,0),4)</f>
        <v>#N/A</v>
      </c>
      <c r="T216" s="244"/>
      <c r="U216" s="242"/>
      <c r="V216" s="242"/>
      <c r="W216" s="243"/>
      <c r="X216" s="243"/>
      <c r="Y216" s="242"/>
      <c r="Z216" s="242"/>
    </row>
    <row r="217" spans="2:26" ht="31.9" customHeight="1">
      <c r="B217" s="74">
        <v>16</v>
      </c>
      <c r="C217" s="1369"/>
      <c r="D217" s="1370"/>
      <c r="E217" s="1371"/>
      <c r="F217" s="71"/>
      <c r="G217" s="70"/>
      <c r="H217" s="262"/>
      <c r="I217" s="298"/>
      <c r="J217" s="71"/>
      <c r="K217" s="71"/>
      <c r="L217" s="71"/>
      <c r="M217" s="1359"/>
      <c r="N217" s="1360"/>
      <c r="O217" s="239"/>
      <c r="P217" s="264">
        <f t="shared" si="23"/>
        <v>0</v>
      </c>
      <c r="Q217" s="242">
        <f t="shared" si="24"/>
        <v>0</v>
      </c>
      <c r="R217" s="245">
        <f t="shared" si="25"/>
        <v>0</v>
      </c>
      <c r="S217" s="261" t="e">
        <f t="array" ref="S217">INDEX($S$3:$V$8,MATCH(P217&amp;Q217&amp;R217,$S$3:$S$8&amp;$T$3:$T$8&amp;$U$3:$U$8,0),4)</f>
        <v>#N/A</v>
      </c>
      <c r="T217" s="244"/>
      <c r="U217" s="242"/>
      <c r="V217" s="242"/>
      <c r="W217" s="243"/>
      <c r="X217" s="243"/>
      <c r="Y217" s="242"/>
      <c r="Z217" s="242"/>
    </row>
    <row r="218" spans="2:26" ht="31.9" customHeight="1">
      <c r="B218" s="74">
        <v>17</v>
      </c>
      <c r="C218" s="1369"/>
      <c r="D218" s="1370"/>
      <c r="E218" s="1371"/>
      <c r="F218" s="71"/>
      <c r="G218" s="70"/>
      <c r="H218" s="262"/>
      <c r="I218" s="298"/>
      <c r="J218" s="71"/>
      <c r="K218" s="71"/>
      <c r="L218" s="71"/>
      <c r="M218" s="1359"/>
      <c r="N218" s="1360"/>
      <c r="O218" s="239"/>
      <c r="P218" s="264">
        <f t="shared" si="23"/>
        <v>0</v>
      </c>
      <c r="Q218" s="242">
        <f t="shared" si="24"/>
        <v>0</v>
      </c>
      <c r="R218" s="245">
        <f t="shared" si="25"/>
        <v>0</v>
      </c>
      <c r="S218" s="261" t="e">
        <f t="array" ref="S218">INDEX($S$3:$V$8,MATCH(P218&amp;Q218&amp;R218,$S$3:$S$8&amp;$T$3:$T$8&amp;$U$3:$U$8,0),4)</f>
        <v>#N/A</v>
      </c>
      <c r="T218" s="244"/>
      <c r="U218" s="242"/>
      <c r="V218" s="242"/>
      <c r="W218" s="243"/>
      <c r="X218" s="243"/>
      <c r="Y218" s="242"/>
      <c r="Z218" s="242"/>
    </row>
    <row r="219" spans="2:26" ht="31.9" customHeight="1">
      <c r="B219" s="74">
        <v>18</v>
      </c>
      <c r="C219" s="1369"/>
      <c r="D219" s="1370"/>
      <c r="E219" s="1371"/>
      <c r="F219" s="71"/>
      <c r="G219" s="70"/>
      <c r="H219" s="262"/>
      <c r="I219" s="298"/>
      <c r="J219" s="71"/>
      <c r="K219" s="71"/>
      <c r="L219" s="71"/>
      <c r="M219" s="1359"/>
      <c r="N219" s="1360"/>
      <c r="O219" s="239"/>
      <c r="P219" s="264">
        <f t="shared" si="23"/>
        <v>0</v>
      </c>
      <c r="Q219" s="242">
        <f t="shared" si="24"/>
        <v>0</v>
      </c>
      <c r="R219" s="245">
        <f t="shared" si="25"/>
        <v>0</v>
      </c>
      <c r="S219" s="261" t="e">
        <f t="array" ref="S219">INDEX($S$3:$V$8,MATCH(P219&amp;Q219&amp;R219,$S$3:$S$8&amp;$T$3:$T$8&amp;$U$3:$U$8,0),4)</f>
        <v>#N/A</v>
      </c>
      <c r="T219" s="244"/>
      <c r="U219" s="242"/>
      <c r="V219" s="242"/>
      <c r="W219" s="243"/>
      <c r="X219" s="243"/>
      <c r="Y219" s="242"/>
      <c r="Z219" s="242"/>
    </row>
    <row r="220" spans="2:26" ht="31.9" customHeight="1">
      <c r="B220" s="74">
        <v>19</v>
      </c>
      <c r="C220" s="1369"/>
      <c r="D220" s="1370"/>
      <c r="E220" s="1371"/>
      <c r="F220" s="71"/>
      <c r="G220" s="70"/>
      <c r="H220" s="262"/>
      <c r="I220" s="298"/>
      <c r="J220" s="71"/>
      <c r="K220" s="71"/>
      <c r="L220" s="71"/>
      <c r="M220" s="1359"/>
      <c r="N220" s="1360"/>
      <c r="O220" s="239"/>
      <c r="P220" s="264">
        <f t="shared" si="23"/>
        <v>0</v>
      </c>
      <c r="Q220" s="242">
        <f t="shared" si="24"/>
        <v>0</v>
      </c>
      <c r="R220" s="245">
        <f t="shared" si="25"/>
        <v>0</v>
      </c>
      <c r="S220" s="261" t="e">
        <f t="array" ref="S220">INDEX($S$3:$V$8,MATCH(P220&amp;Q220&amp;R220,$S$3:$S$8&amp;$T$3:$T$8&amp;$U$3:$U$8,0),4)</f>
        <v>#N/A</v>
      </c>
      <c r="T220" s="244"/>
      <c r="U220" s="242"/>
      <c r="V220" s="242"/>
      <c r="W220" s="243"/>
      <c r="X220" s="243"/>
      <c r="Y220" s="242"/>
      <c r="Z220" s="242"/>
    </row>
    <row r="221" spans="2:26" ht="31.9" customHeight="1" thickBot="1">
      <c r="B221" s="288">
        <v>20</v>
      </c>
      <c r="C221" s="1372"/>
      <c r="D221" s="1373"/>
      <c r="E221" s="1374"/>
      <c r="F221" s="71"/>
      <c r="G221" s="70"/>
      <c r="H221" s="262"/>
      <c r="I221" s="298"/>
      <c r="J221" s="280"/>
      <c r="K221" s="280"/>
      <c r="L221" s="71"/>
      <c r="M221" s="1359"/>
      <c r="N221" s="1360"/>
      <c r="O221" s="239"/>
      <c r="P221" s="264">
        <f t="shared" si="23"/>
        <v>0</v>
      </c>
      <c r="Q221" s="242">
        <f t="shared" si="24"/>
        <v>0</v>
      </c>
      <c r="R221" s="245">
        <f t="shared" si="25"/>
        <v>0</v>
      </c>
      <c r="S221" s="261" t="e">
        <f t="array" ref="S221">INDEX($S$3:$V$8,MATCH(P221&amp;Q221&amp;R221,$S$3:$S$8&amp;$T$3:$T$8&amp;$U$3:$U$8,0),4)</f>
        <v>#N/A</v>
      </c>
      <c r="T221" s="244"/>
      <c r="U221" s="242"/>
      <c r="V221" s="242"/>
      <c r="W221" s="243"/>
      <c r="X221" s="243"/>
      <c r="Y221" s="242"/>
      <c r="Z221" s="242"/>
    </row>
    <row r="222" spans="2:26" ht="31.9" customHeight="1" thickTop="1" thickBot="1">
      <c r="B222" s="285"/>
      <c r="C222" s="286"/>
      <c r="D222" s="286" t="s">
        <v>343</v>
      </c>
      <c r="E222" s="287"/>
      <c r="F222" s="289">
        <f>COUNTIF(F202:F221,"〇")</f>
        <v>0</v>
      </c>
      <c r="G222" s="290">
        <f>COUNTIF(G202:G221,"〇")</f>
        <v>0</v>
      </c>
      <c r="H222" s="283"/>
      <c r="I222" s="283"/>
      <c r="J222" s="281"/>
      <c r="K222" s="282"/>
      <c r="L222" s="283"/>
      <c r="M222" s="1361"/>
      <c r="N222" s="1362"/>
      <c r="Q222" s="242"/>
      <c r="S222" s="261"/>
      <c r="T222" s="244"/>
      <c r="U222" s="242"/>
      <c r="V222" s="242"/>
      <c r="W222" s="243"/>
      <c r="X222" s="243"/>
      <c r="Y222" s="242"/>
      <c r="Z222" s="242"/>
    </row>
    <row r="223" spans="2:26" ht="29.45" customHeight="1" thickTop="1">
      <c r="B223" s="271" t="s">
        <v>39</v>
      </c>
      <c r="C223" s="272"/>
      <c r="D223" s="273"/>
      <c r="E223" s="274"/>
      <c r="F223" s="1375"/>
      <c r="G223" s="1376"/>
      <c r="H223" s="1376"/>
      <c r="I223" s="1377"/>
      <c r="J223" s="275">
        <f>COUNTIF(J202:J221,"◎")</f>
        <v>0</v>
      </c>
      <c r="K223" s="276">
        <f>COUNTIF(K202:K221,"◎")</f>
        <v>0</v>
      </c>
      <c r="L223" s="276">
        <f>COUNTIF(L202:L221,"◎")</f>
        <v>0</v>
      </c>
      <c r="M223" s="1363">
        <f>COUNTIF(N202:N221,"◎")</f>
        <v>0</v>
      </c>
      <c r="N223" s="1364"/>
      <c r="O223" s="257"/>
      <c r="Q223" s="242"/>
      <c r="R223" s="1378"/>
      <c r="S223" s="1378"/>
      <c r="T223" s="1378"/>
      <c r="U223" s="242"/>
      <c r="V223" s="242"/>
      <c r="W223" s="243"/>
      <c r="X223" s="243"/>
      <c r="Y223" s="242"/>
      <c r="Z223" s="242"/>
    </row>
    <row r="224" spans="2:26" s="79" customFormat="1" ht="29.45" customHeight="1" thickBot="1">
      <c r="B224" s="267" t="s">
        <v>307</v>
      </c>
      <c r="C224" s="268"/>
      <c r="D224" s="269"/>
      <c r="E224" s="233"/>
      <c r="F224" s="1379"/>
      <c r="G224" s="1380"/>
      <c r="H224" s="1380"/>
      <c r="I224" s="1381"/>
      <c r="J224" s="150">
        <f>COUNTIF(J202:J221,"〇")</f>
        <v>0</v>
      </c>
      <c r="K224" s="270">
        <f>COUNTIF(K202:K221,"〇")</f>
        <v>0</v>
      </c>
      <c r="L224" s="270">
        <f>COUNTIF(L202:L221,"〇")</f>
        <v>0</v>
      </c>
      <c r="M224" s="1365">
        <f>COUNTIF(N202:N221,"〇")</f>
        <v>0</v>
      </c>
      <c r="N224" s="1366"/>
      <c r="O224" s="257"/>
      <c r="P224" s="263"/>
      <c r="Q224" s="255"/>
      <c r="R224" s="239"/>
      <c r="S224" s="253"/>
      <c r="T224" s="235"/>
      <c r="U224" s="257"/>
      <c r="V224" s="257"/>
      <c r="W224" s="256"/>
      <c r="X224" s="256"/>
      <c r="Y224" s="257"/>
      <c r="Z224" s="257"/>
    </row>
    <row r="225" spans="2:26" ht="30" customHeight="1" thickBot="1"/>
    <row r="226" spans="2:26" s="75" customFormat="1" ht="37.9" customHeight="1" thickBot="1">
      <c r="B226" s="1384" t="s">
        <v>333</v>
      </c>
      <c r="C226" s="1385"/>
      <c r="D226" s="1386"/>
      <c r="E226" s="1387"/>
      <c r="F226" s="1387"/>
      <c r="G226" s="1387"/>
      <c r="H226" s="1387"/>
      <c r="I226" s="1387"/>
      <c r="J226" s="1388"/>
      <c r="K226" s="300"/>
      <c r="L226" s="301"/>
      <c r="M226" s="301"/>
      <c r="N226" s="302" t="s">
        <v>396</v>
      </c>
      <c r="O226" s="303"/>
      <c r="P226" s="296"/>
      <c r="Q226" s="234"/>
      <c r="R226" s="248"/>
      <c r="S226" s="252"/>
      <c r="T226" s="248"/>
      <c r="U226" s="248"/>
      <c r="V226" s="248"/>
      <c r="W226" s="234"/>
      <c r="X226" s="234"/>
      <c r="Y226" s="234"/>
      <c r="Z226" s="234"/>
    </row>
    <row r="227" spans="2:26" s="79" customFormat="1" ht="30" customHeight="1" thickBot="1">
      <c r="B227" s="153" t="s">
        <v>35</v>
      </c>
      <c r="C227" s="260"/>
      <c r="D227" s="1416">
        <f>申請書!$Q$8</f>
        <v>0</v>
      </c>
      <c r="E227" s="1417"/>
      <c r="F227" s="1417"/>
      <c r="G227" s="1417"/>
      <c r="H227" s="1417"/>
      <c r="I227" s="1417"/>
      <c r="J227" s="1417"/>
      <c r="K227" s="154"/>
      <c r="L227" s="154"/>
      <c r="M227" s="154"/>
      <c r="N227" s="185"/>
      <c r="O227" s="258"/>
      <c r="P227" s="263"/>
      <c r="Q227" s="235"/>
      <c r="R227" s="239"/>
      <c r="S227" s="251"/>
      <c r="T227" s="236"/>
      <c r="U227" s="236"/>
      <c r="V227" s="236"/>
      <c r="W227" s="236"/>
      <c r="X227" s="236"/>
      <c r="Y227" s="236"/>
      <c r="Z227" s="236"/>
    </row>
    <row r="228" spans="2:26" s="75" customFormat="1" ht="31.9" customHeight="1">
      <c r="B228" s="148" t="s">
        <v>36</v>
      </c>
      <c r="C228" s="292"/>
      <c r="D228" s="254" t="s">
        <v>205</v>
      </c>
      <c r="E228" s="151"/>
      <c r="F228" s="291" t="s">
        <v>37</v>
      </c>
      <c r="G228" s="152" t="s">
        <v>38</v>
      </c>
      <c r="H228" s="146" t="s">
        <v>203</v>
      </c>
      <c r="I228" s="149"/>
      <c r="J228" s="147">
        <f>申請書!$AQ$20</f>
        <v>43069</v>
      </c>
      <c r="K228" s="147">
        <f>申請書!$AQ$21</f>
        <v>43070</v>
      </c>
      <c r="L228" s="186">
        <f>申請書!$AQ$22</f>
        <v>43069</v>
      </c>
      <c r="M228" s="1367" t="s">
        <v>342</v>
      </c>
      <c r="N228" s="1368"/>
      <c r="O228" s="241"/>
      <c r="P228" s="297"/>
      <c r="Q228" s="237"/>
      <c r="R228" s="259"/>
      <c r="S228" s="253"/>
      <c r="T228" s="238"/>
      <c r="U228" s="239"/>
      <c r="V228" s="239"/>
      <c r="W228" s="237"/>
      <c r="X228" s="237"/>
      <c r="Y228" s="239"/>
      <c r="Z228" s="239"/>
    </row>
    <row r="229" spans="2:26" s="75" customFormat="1" ht="31.9" customHeight="1">
      <c r="B229" s="73">
        <v>1</v>
      </c>
      <c r="C229" s="1394"/>
      <c r="D229" s="1394"/>
      <c r="E229" s="1395"/>
      <c r="F229" s="71"/>
      <c r="G229" s="70"/>
      <c r="H229" s="262"/>
      <c r="I229" s="298"/>
      <c r="J229" s="71"/>
      <c r="K229" s="71"/>
      <c r="L229" s="71"/>
      <c r="M229" s="1359"/>
      <c r="N229" s="1360"/>
      <c r="O229" s="239"/>
      <c r="P229" s="264">
        <f>$D$226</f>
        <v>0</v>
      </c>
      <c r="Q229" s="242">
        <f>F229</f>
        <v>0</v>
      </c>
      <c r="R229" s="245">
        <f>G229</f>
        <v>0</v>
      </c>
      <c r="S229" s="261" t="e">
        <f t="array" ref="S229">INDEX($S$3:$V$8,MATCH(P229&amp;Q229&amp;R229,$S$3:$S$8&amp;$T$3:$T$8&amp;$U$3:$U$8,0),4)</f>
        <v>#N/A</v>
      </c>
      <c r="T229" s="238"/>
      <c r="U229" s="239"/>
      <c r="V229" s="239"/>
      <c r="W229" s="237"/>
      <c r="X229" s="237"/>
      <c r="Y229" s="240"/>
      <c r="Z229" s="240"/>
    </row>
    <row r="230" spans="2:26" ht="31.9" customHeight="1">
      <c r="B230" s="74">
        <v>2</v>
      </c>
      <c r="C230" s="1396"/>
      <c r="D230" s="1396"/>
      <c r="E230" s="1397"/>
      <c r="F230" s="71"/>
      <c r="G230" s="70"/>
      <c r="H230" s="262"/>
      <c r="I230" s="298"/>
      <c r="J230" s="71"/>
      <c r="K230" s="71"/>
      <c r="L230" s="71"/>
      <c r="M230" s="1359"/>
      <c r="N230" s="1360"/>
      <c r="O230" s="239"/>
      <c r="P230" s="264">
        <f t="shared" ref="P230:P248" si="26">$D$226</f>
        <v>0</v>
      </c>
      <c r="Q230" s="242">
        <f>F230</f>
        <v>0</v>
      </c>
      <c r="R230" s="245">
        <f>G230</f>
        <v>0</v>
      </c>
      <c r="S230" s="261" t="e">
        <f t="array" ref="S230">INDEX($S$3:$V$8,MATCH(P230&amp;Q230&amp;R230,$S$3:$S$8&amp;$T$3:$T$8&amp;$U$3:$U$8,0),4)</f>
        <v>#N/A</v>
      </c>
      <c r="T230" s="249"/>
      <c r="U230" s="239"/>
      <c r="V230" s="242"/>
      <c r="W230" s="243"/>
      <c r="X230" s="243"/>
      <c r="Y230" s="242"/>
      <c r="Z230" s="242"/>
    </row>
    <row r="231" spans="2:26" ht="31.9" customHeight="1">
      <c r="B231" s="74">
        <v>3</v>
      </c>
      <c r="C231" s="1396"/>
      <c r="D231" s="1396"/>
      <c r="E231" s="1397"/>
      <c r="F231" s="71"/>
      <c r="G231" s="70"/>
      <c r="H231" s="262"/>
      <c r="I231" s="298"/>
      <c r="J231" s="71"/>
      <c r="K231" s="71"/>
      <c r="L231" s="71"/>
      <c r="M231" s="1359"/>
      <c r="N231" s="1360"/>
      <c r="O231" s="239"/>
      <c r="P231" s="264">
        <f t="shared" si="26"/>
        <v>0</v>
      </c>
      <c r="Q231" s="242">
        <f t="shared" ref="Q231:Q248" si="27">F231</f>
        <v>0</v>
      </c>
      <c r="R231" s="245">
        <f t="shared" ref="R231:R248" si="28">G231</f>
        <v>0</v>
      </c>
      <c r="S231" s="261" t="e">
        <f t="array" ref="S231">INDEX($S$3:$V$8,MATCH(P231&amp;Q231&amp;R231,$S$3:$S$8&amp;$T$3:$T$8&amp;$U$3:$U$8,0),4)</f>
        <v>#N/A</v>
      </c>
      <c r="T231" s="249"/>
      <c r="U231" s="239"/>
      <c r="V231" s="242"/>
      <c r="W231" s="243"/>
      <c r="X231" s="243"/>
      <c r="Y231" s="242"/>
      <c r="Z231" s="242"/>
    </row>
    <row r="232" spans="2:26" ht="31.9" customHeight="1">
      <c r="B232" s="74">
        <v>4</v>
      </c>
      <c r="C232" s="1396"/>
      <c r="D232" s="1396"/>
      <c r="E232" s="1397"/>
      <c r="F232" s="71"/>
      <c r="G232" s="70"/>
      <c r="H232" s="262"/>
      <c r="I232" s="298"/>
      <c r="J232" s="71"/>
      <c r="K232" s="71"/>
      <c r="L232" s="71"/>
      <c r="M232" s="1359"/>
      <c r="N232" s="1360"/>
      <c r="O232" s="239"/>
      <c r="P232" s="264">
        <f t="shared" si="26"/>
        <v>0</v>
      </c>
      <c r="Q232" s="242">
        <f t="shared" si="27"/>
        <v>0</v>
      </c>
      <c r="R232" s="245">
        <f t="shared" si="28"/>
        <v>0</v>
      </c>
      <c r="S232" s="261" t="e">
        <f t="array" ref="S232">INDEX($S$3:$V$8,MATCH(P232&amp;Q232&amp;R232,$S$3:$S$8&amp;$T$3:$T$8&amp;$U$3:$U$8,0),4)</f>
        <v>#N/A</v>
      </c>
      <c r="T232" s="249"/>
      <c r="U232" s="239"/>
      <c r="V232" s="242"/>
      <c r="W232" s="243"/>
      <c r="X232" s="243"/>
      <c r="Y232" s="242"/>
      <c r="Z232" s="242"/>
    </row>
    <row r="233" spans="2:26" ht="31.9" customHeight="1">
      <c r="B233" s="74">
        <v>5</v>
      </c>
      <c r="C233" s="1396"/>
      <c r="D233" s="1396"/>
      <c r="E233" s="1397"/>
      <c r="F233" s="71"/>
      <c r="G233" s="70"/>
      <c r="H233" s="262"/>
      <c r="I233" s="298"/>
      <c r="J233" s="71"/>
      <c r="K233" s="71"/>
      <c r="L233" s="71"/>
      <c r="M233" s="1359"/>
      <c r="N233" s="1360"/>
      <c r="O233" s="239"/>
      <c r="P233" s="264">
        <f t="shared" si="26"/>
        <v>0</v>
      </c>
      <c r="Q233" s="242">
        <f t="shared" si="27"/>
        <v>0</v>
      </c>
      <c r="R233" s="245">
        <f t="shared" si="28"/>
        <v>0</v>
      </c>
      <c r="S233" s="261" t="e">
        <f t="array" ref="S233">INDEX($S$3:$V$8,MATCH(P233&amp;Q233&amp;R233,$S$3:$S$8&amp;$T$3:$T$8&amp;$U$3:$U$8,0),4)</f>
        <v>#N/A</v>
      </c>
      <c r="T233" s="249"/>
      <c r="U233" s="239"/>
      <c r="V233" s="242"/>
      <c r="W233" s="243"/>
      <c r="X233" s="243"/>
      <c r="Y233" s="242"/>
      <c r="Z233" s="242"/>
    </row>
    <row r="234" spans="2:26" ht="31.9" customHeight="1">
      <c r="B234" s="74">
        <v>6</v>
      </c>
      <c r="C234" s="1396"/>
      <c r="D234" s="1396"/>
      <c r="E234" s="1397"/>
      <c r="F234" s="71"/>
      <c r="G234" s="70"/>
      <c r="H234" s="262"/>
      <c r="I234" s="298"/>
      <c r="J234" s="71"/>
      <c r="K234" s="71"/>
      <c r="L234" s="71"/>
      <c r="M234" s="1359"/>
      <c r="N234" s="1360"/>
      <c r="O234" s="239"/>
      <c r="P234" s="264">
        <f t="shared" si="26"/>
        <v>0</v>
      </c>
      <c r="Q234" s="242">
        <f t="shared" si="27"/>
        <v>0</v>
      </c>
      <c r="R234" s="245">
        <f t="shared" si="28"/>
        <v>0</v>
      </c>
      <c r="S234" s="261" t="e">
        <f t="array" ref="S234">INDEX($S$3:$V$8,MATCH(P234&amp;Q234&amp;R234,$S$3:$S$8&amp;$T$3:$T$8&amp;$U$3:$U$8,0),4)</f>
        <v>#N/A</v>
      </c>
      <c r="T234" s="249"/>
      <c r="U234" s="239"/>
      <c r="V234" s="242"/>
      <c r="W234" s="243"/>
      <c r="X234" s="243"/>
      <c r="Y234" s="242"/>
      <c r="Z234" s="242"/>
    </row>
    <row r="235" spans="2:26" ht="31.9" customHeight="1">
      <c r="B235" s="74">
        <v>7</v>
      </c>
      <c r="C235" s="1391"/>
      <c r="D235" s="1392"/>
      <c r="E235" s="1393"/>
      <c r="F235" s="71"/>
      <c r="G235" s="70"/>
      <c r="H235" s="262"/>
      <c r="I235" s="298"/>
      <c r="J235" s="71"/>
      <c r="K235" s="71"/>
      <c r="L235" s="71"/>
      <c r="M235" s="1359"/>
      <c r="N235" s="1360"/>
      <c r="O235" s="239"/>
      <c r="P235" s="264">
        <f t="shared" si="26"/>
        <v>0</v>
      </c>
      <c r="Q235" s="242">
        <f t="shared" si="27"/>
        <v>0</v>
      </c>
      <c r="R235" s="245">
        <f t="shared" si="28"/>
        <v>0</v>
      </c>
      <c r="S235" s="261" t="e">
        <f t="array" ref="S235">INDEX($S$3:$V$8,MATCH(P235&amp;Q235&amp;R235,$S$3:$S$8&amp;$T$3:$T$8&amp;$U$3:$U$8,0),4)</f>
        <v>#N/A</v>
      </c>
      <c r="T235" s="249"/>
      <c r="U235" s="239"/>
      <c r="V235" s="242"/>
      <c r="W235" s="243"/>
      <c r="X235" s="243"/>
      <c r="Y235" s="242"/>
      <c r="Z235" s="242"/>
    </row>
    <row r="236" spans="2:26" ht="31.9" customHeight="1">
      <c r="B236" s="74">
        <v>8</v>
      </c>
      <c r="C236" s="1391"/>
      <c r="D236" s="1392"/>
      <c r="E236" s="1393"/>
      <c r="F236" s="71"/>
      <c r="G236" s="70"/>
      <c r="H236" s="262"/>
      <c r="I236" s="298"/>
      <c r="J236" s="71"/>
      <c r="K236" s="71"/>
      <c r="L236" s="71"/>
      <c r="M236" s="1359"/>
      <c r="N236" s="1360"/>
      <c r="O236" s="239"/>
      <c r="P236" s="264">
        <f t="shared" si="26"/>
        <v>0</v>
      </c>
      <c r="Q236" s="242">
        <f t="shared" si="27"/>
        <v>0</v>
      </c>
      <c r="R236" s="245">
        <f t="shared" si="28"/>
        <v>0</v>
      </c>
      <c r="S236" s="261" t="e">
        <f t="array" ref="S236">INDEX($S$3:$V$8,MATCH(P236&amp;Q236&amp;R236,$S$3:$S$8&amp;$T$3:$T$8&amp;$U$3:$U$8,0),4)</f>
        <v>#N/A</v>
      </c>
      <c r="T236" s="249"/>
      <c r="U236" s="242"/>
      <c r="V236" s="242"/>
      <c r="W236" s="243"/>
      <c r="X236" s="243"/>
      <c r="Y236" s="242"/>
      <c r="Z236" s="242"/>
    </row>
    <row r="237" spans="2:26" ht="31.9" customHeight="1">
      <c r="B237" s="74">
        <v>9</v>
      </c>
      <c r="C237" s="1391"/>
      <c r="D237" s="1392"/>
      <c r="E237" s="1393"/>
      <c r="F237" s="71"/>
      <c r="G237" s="70"/>
      <c r="H237" s="262"/>
      <c r="I237" s="298"/>
      <c r="J237" s="71"/>
      <c r="K237" s="71"/>
      <c r="L237" s="71"/>
      <c r="M237" s="1359"/>
      <c r="N237" s="1360"/>
      <c r="O237" s="239"/>
      <c r="P237" s="264">
        <f t="shared" si="26"/>
        <v>0</v>
      </c>
      <c r="Q237" s="242">
        <f t="shared" si="27"/>
        <v>0</v>
      </c>
      <c r="R237" s="245">
        <f t="shared" si="28"/>
        <v>0</v>
      </c>
      <c r="S237" s="261" t="e">
        <f t="array" ref="S237">INDEX($S$3:$V$8,MATCH(P237&amp;Q237&amp;R237,$S$3:$S$8&amp;$T$3:$T$8&amp;$U$3:$U$8,0),4)</f>
        <v>#N/A</v>
      </c>
      <c r="T237" s="249"/>
      <c r="U237" s="242"/>
      <c r="V237" s="242"/>
      <c r="W237" s="243"/>
      <c r="X237" s="243"/>
      <c r="Y237" s="242"/>
      <c r="Z237" s="242"/>
    </row>
    <row r="238" spans="2:26" ht="31.9" customHeight="1">
      <c r="B238" s="74">
        <v>10</v>
      </c>
      <c r="C238" s="1391"/>
      <c r="D238" s="1392"/>
      <c r="E238" s="1393"/>
      <c r="F238" s="71"/>
      <c r="G238" s="70"/>
      <c r="H238" s="262"/>
      <c r="I238" s="298"/>
      <c r="J238" s="71"/>
      <c r="K238" s="71"/>
      <c r="L238" s="71"/>
      <c r="M238" s="1359"/>
      <c r="N238" s="1360"/>
      <c r="O238" s="239"/>
      <c r="P238" s="264">
        <f t="shared" si="26"/>
        <v>0</v>
      </c>
      <c r="Q238" s="242">
        <f t="shared" si="27"/>
        <v>0</v>
      </c>
      <c r="R238" s="245">
        <f t="shared" si="28"/>
        <v>0</v>
      </c>
      <c r="S238" s="261" t="e">
        <f t="array" ref="S238">INDEX($S$3:$V$8,MATCH(P238&amp;Q238&amp;R238,$S$3:$S$8&amp;$T$3:$T$8&amp;$U$3:$U$8,0),4)</f>
        <v>#N/A</v>
      </c>
      <c r="T238" s="244"/>
      <c r="U238" s="242"/>
      <c r="V238" s="242"/>
      <c r="W238" s="243"/>
      <c r="X238" s="243"/>
      <c r="Y238" s="242"/>
      <c r="Z238" s="242"/>
    </row>
    <row r="239" spans="2:26" ht="31.9" customHeight="1">
      <c r="B239" s="74">
        <v>11</v>
      </c>
      <c r="C239" s="1369"/>
      <c r="D239" s="1370"/>
      <c r="E239" s="1371"/>
      <c r="F239" s="71"/>
      <c r="G239" s="70"/>
      <c r="H239" s="262"/>
      <c r="I239" s="298"/>
      <c r="J239" s="71"/>
      <c r="K239" s="71"/>
      <c r="L239" s="71"/>
      <c r="M239" s="1359"/>
      <c r="N239" s="1360"/>
      <c r="O239" s="239"/>
      <c r="P239" s="264">
        <f t="shared" si="26"/>
        <v>0</v>
      </c>
      <c r="Q239" s="242">
        <f t="shared" si="27"/>
        <v>0</v>
      </c>
      <c r="R239" s="245">
        <f t="shared" si="28"/>
        <v>0</v>
      </c>
      <c r="S239" s="261" t="e">
        <f t="array" ref="S239">INDEX($S$3:$V$8,MATCH(P239&amp;Q239&amp;R239,$S$3:$S$8&amp;$T$3:$T$8&amp;$U$3:$U$8,0),4)</f>
        <v>#N/A</v>
      </c>
      <c r="T239" s="244"/>
      <c r="U239" s="242"/>
      <c r="V239" s="242"/>
      <c r="W239" s="243"/>
      <c r="X239" s="243"/>
      <c r="Y239" s="242"/>
      <c r="Z239" s="242"/>
    </row>
    <row r="240" spans="2:26" ht="31.9" customHeight="1">
      <c r="B240" s="74">
        <v>12</v>
      </c>
      <c r="C240" s="1369"/>
      <c r="D240" s="1370"/>
      <c r="E240" s="1371"/>
      <c r="F240" s="71"/>
      <c r="G240" s="70"/>
      <c r="H240" s="262"/>
      <c r="I240" s="298"/>
      <c r="J240" s="71"/>
      <c r="K240" s="71"/>
      <c r="L240" s="71"/>
      <c r="M240" s="1359"/>
      <c r="N240" s="1360"/>
      <c r="O240" s="239"/>
      <c r="P240" s="264">
        <f t="shared" si="26"/>
        <v>0</v>
      </c>
      <c r="Q240" s="242">
        <f t="shared" si="27"/>
        <v>0</v>
      </c>
      <c r="R240" s="245">
        <f t="shared" si="28"/>
        <v>0</v>
      </c>
      <c r="S240" s="261" t="e">
        <f t="array" ref="S240">INDEX($S$3:$V$8,MATCH(P240&amp;Q240&amp;R240,$S$3:$S$8&amp;$T$3:$T$8&amp;$U$3:$U$8,0),4)</f>
        <v>#N/A</v>
      </c>
      <c r="T240" s="244"/>
      <c r="U240" s="242"/>
      <c r="V240" s="242"/>
      <c r="W240" s="243"/>
      <c r="X240" s="243"/>
      <c r="Y240" s="242"/>
      <c r="Z240" s="242"/>
    </row>
    <row r="241" spans="2:26" ht="31.9" customHeight="1">
      <c r="B241" s="74">
        <v>13</v>
      </c>
      <c r="C241" s="1369"/>
      <c r="D241" s="1370"/>
      <c r="E241" s="1371"/>
      <c r="F241" s="71"/>
      <c r="G241" s="70"/>
      <c r="H241" s="262"/>
      <c r="I241" s="298"/>
      <c r="J241" s="71"/>
      <c r="K241" s="71"/>
      <c r="L241" s="71"/>
      <c r="M241" s="1359"/>
      <c r="N241" s="1360"/>
      <c r="O241" s="239"/>
      <c r="P241" s="264">
        <f t="shared" si="26"/>
        <v>0</v>
      </c>
      <c r="Q241" s="242">
        <f t="shared" si="27"/>
        <v>0</v>
      </c>
      <c r="R241" s="245">
        <f t="shared" si="28"/>
        <v>0</v>
      </c>
      <c r="S241" s="261" t="e">
        <f t="array" ref="S241">INDEX($S$3:$V$8,MATCH(P241&amp;Q241&amp;R241,$S$3:$S$8&amp;$T$3:$T$8&amp;$U$3:$U$8,0),4)</f>
        <v>#N/A</v>
      </c>
      <c r="T241" s="244"/>
      <c r="U241" s="242"/>
      <c r="V241" s="242"/>
      <c r="W241" s="243"/>
      <c r="X241" s="243"/>
      <c r="Y241" s="242"/>
      <c r="Z241" s="242"/>
    </row>
    <row r="242" spans="2:26" ht="31.9" customHeight="1">
      <c r="B242" s="74">
        <v>14</v>
      </c>
      <c r="C242" s="1369"/>
      <c r="D242" s="1370"/>
      <c r="E242" s="1371"/>
      <c r="F242" s="71"/>
      <c r="G242" s="70"/>
      <c r="H242" s="262"/>
      <c r="I242" s="298"/>
      <c r="J242" s="71"/>
      <c r="K242" s="71"/>
      <c r="L242" s="71"/>
      <c r="M242" s="1359"/>
      <c r="N242" s="1360"/>
      <c r="O242" s="239"/>
      <c r="P242" s="264">
        <f t="shared" si="26"/>
        <v>0</v>
      </c>
      <c r="Q242" s="242">
        <f t="shared" si="27"/>
        <v>0</v>
      </c>
      <c r="R242" s="245">
        <f t="shared" si="28"/>
        <v>0</v>
      </c>
      <c r="S242" s="261" t="e">
        <f t="array" ref="S242">INDEX($S$3:$V$8,MATCH(P242&amp;Q242&amp;R242,$S$3:$S$8&amp;$T$3:$T$8&amp;$U$3:$U$8,0),4)</f>
        <v>#N/A</v>
      </c>
      <c r="T242" s="244"/>
      <c r="U242" s="242"/>
      <c r="V242" s="242"/>
      <c r="W242" s="243"/>
      <c r="X242" s="243"/>
      <c r="Y242" s="242"/>
      <c r="Z242" s="242"/>
    </row>
    <row r="243" spans="2:26" ht="31.9" customHeight="1">
      <c r="B243" s="74">
        <v>15</v>
      </c>
      <c r="C243" s="1369"/>
      <c r="D243" s="1370"/>
      <c r="E243" s="1371"/>
      <c r="F243" s="71"/>
      <c r="G243" s="70"/>
      <c r="H243" s="262"/>
      <c r="I243" s="298"/>
      <c r="J243" s="71"/>
      <c r="K243" s="71"/>
      <c r="L243" s="71"/>
      <c r="M243" s="1359"/>
      <c r="N243" s="1360"/>
      <c r="O243" s="239"/>
      <c r="P243" s="264">
        <f t="shared" si="26"/>
        <v>0</v>
      </c>
      <c r="Q243" s="242">
        <f t="shared" si="27"/>
        <v>0</v>
      </c>
      <c r="R243" s="245">
        <f t="shared" si="28"/>
        <v>0</v>
      </c>
      <c r="S243" s="261" t="e">
        <f t="array" ref="S243">INDEX($S$3:$V$8,MATCH(P243&amp;Q243&amp;R243,$S$3:$S$8&amp;$T$3:$T$8&amp;$U$3:$U$8,0),4)</f>
        <v>#N/A</v>
      </c>
      <c r="T243" s="244"/>
      <c r="U243" s="242"/>
      <c r="V243" s="242"/>
      <c r="W243" s="243"/>
      <c r="X243" s="243"/>
      <c r="Y243" s="242"/>
      <c r="Z243" s="242"/>
    </row>
    <row r="244" spans="2:26" ht="31.9" customHeight="1">
      <c r="B244" s="74">
        <v>16</v>
      </c>
      <c r="C244" s="1369"/>
      <c r="D244" s="1370"/>
      <c r="E244" s="1371"/>
      <c r="F244" s="71"/>
      <c r="G244" s="70"/>
      <c r="H244" s="262"/>
      <c r="I244" s="298"/>
      <c r="J244" s="71"/>
      <c r="K244" s="71"/>
      <c r="L244" s="71"/>
      <c r="M244" s="1359"/>
      <c r="N244" s="1360"/>
      <c r="O244" s="239"/>
      <c r="P244" s="264">
        <f t="shared" si="26"/>
        <v>0</v>
      </c>
      <c r="Q244" s="242">
        <f t="shared" si="27"/>
        <v>0</v>
      </c>
      <c r="R244" s="245">
        <f t="shared" si="28"/>
        <v>0</v>
      </c>
      <c r="S244" s="261" t="e">
        <f t="array" ref="S244">INDEX($S$3:$V$8,MATCH(P244&amp;Q244&amp;R244,$S$3:$S$8&amp;$T$3:$T$8&amp;$U$3:$U$8,0),4)</f>
        <v>#N/A</v>
      </c>
      <c r="T244" s="244"/>
      <c r="U244" s="242"/>
      <c r="V244" s="242"/>
      <c r="W244" s="243"/>
      <c r="X244" s="243"/>
      <c r="Y244" s="242"/>
      <c r="Z244" s="242"/>
    </row>
    <row r="245" spans="2:26" ht="31.9" customHeight="1">
      <c r="B245" s="74">
        <v>17</v>
      </c>
      <c r="C245" s="1369"/>
      <c r="D245" s="1370"/>
      <c r="E245" s="1371"/>
      <c r="F245" s="71"/>
      <c r="G245" s="70"/>
      <c r="H245" s="262"/>
      <c r="I245" s="298"/>
      <c r="J245" s="71"/>
      <c r="K245" s="71"/>
      <c r="L245" s="71"/>
      <c r="M245" s="1359"/>
      <c r="N245" s="1360"/>
      <c r="O245" s="239"/>
      <c r="P245" s="264">
        <f t="shared" si="26"/>
        <v>0</v>
      </c>
      <c r="Q245" s="242">
        <f t="shared" si="27"/>
        <v>0</v>
      </c>
      <c r="R245" s="245">
        <f t="shared" si="28"/>
        <v>0</v>
      </c>
      <c r="S245" s="261" t="e">
        <f t="array" ref="S245">INDEX($S$3:$V$8,MATCH(P245&amp;Q245&amp;R245,$S$3:$S$8&amp;$T$3:$T$8&amp;$U$3:$U$8,0),4)</f>
        <v>#N/A</v>
      </c>
      <c r="T245" s="244"/>
      <c r="U245" s="242"/>
      <c r="V245" s="242"/>
      <c r="W245" s="243"/>
      <c r="X245" s="243"/>
      <c r="Y245" s="242"/>
      <c r="Z245" s="242"/>
    </row>
    <row r="246" spans="2:26" ht="31.9" customHeight="1">
      <c r="B246" s="74">
        <v>18</v>
      </c>
      <c r="C246" s="1369"/>
      <c r="D246" s="1370"/>
      <c r="E246" s="1371"/>
      <c r="F246" s="71"/>
      <c r="G246" s="70"/>
      <c r="H246" s="262"/>
      <c r="I246" s="298"/>
      <c r="J246" s="71"/>
      <c r="K246" s="71"/>
      <c r="L246" s="71"/>
      <c r="M246" s="1359"/>
      <c r="N246" s="1360"/>
      <c r="O246" s="239"/>
      <c r="P246" s="264">
        <f t="shared" si="26"/>
        <v>0</v>
      </c>
      <c r="Q246" s="242">
        <f t="shared" si="27"/>
        <v>0</v>
      </c>
      <c r="R246" s="245">
        <f t="shared" si="28"/>
        <v>0</v>
      </c>
      <c r="S246" s="261" t="e">
        <f t="array" ref="S246">INDEX($S$3:$V$8,MATCH(P246&amp;Q246&amp;R246,$S$3:$S$8&amp;$T$3:$T$8&amp;$U$3:$U$8,0),4)</f>
        <v>#N/A</v>
      </c>
      <c r="T246" s="244"/>
      <c r="U246" s="242"/>
      <c r="V246" s="242"/>
      <c r="W246" s="243"/>
      <c r="X246" s="243"/>
      <c r="Y246" s="242"/>
      <c r="Z246" s="242"/>
    </row>
    <row r="247" spans="2:26" ht="31.9" customHeight="1">
      <c r="B247" s="74">
        <v>19</v>
      </c>
      <c r="C247" s="1369"/>
      <c r="D247" s="1370"/>
      <c r="E247" s="1371"/>
      <c r="F247" s="71"/>
      <c r="G247" s="70"/>
      <c r="H247" s="262"/>
      <c r="I247" s="298"/>
      <c r="J247" s="71"/>
      <c r="K247" s="71"/>
      <c r="L247" s="71"/>
      <c r="M247" s="1359"/>
      <c r="N247" s="1360"/>
      <c r="O247" s="239"/>
      <c r="P247" s="264">
        <f t="shared" si="26"/>
        <v>0</v>
      </c>
      <c r="Q247" s="242">
        <f t="shared" si="27"/>
        <v>0</v>
      </c>
      <c r="R247" s="245">
        <f t="shared" si="28"/>
        <v>0</v>
      </c>
      <c r="S247" s="261" t="e">
        <f t="array" ref="S247">INDEX($S$3:$V$8,MATCH(P247&amp;Q247&amp;R247,$S$3:$S$8&amp;$T$3:$T$8&amp;$U$3:$U$8,0),4)</f>
        <v>#N/A</v>
      </c>
      <c r="T247" s="244"/>
      <c r="U247" s="242"/>
      <c r="V247" s="242"/>
      <c r="W247" s="243"/>
      <c r="X247" s="243"/>
      <c r="Y247" s="242"/>
      <c r="Z247" s="242"/>
    </row>
    <row r="248" spans="2:26" ht="31.9" customHeight="1" thickBot="1">
      <c r="B248" s="288">
        <v>20</v>
      </c>
      <c r="C248" s="1372"/>
      <c r="D248" s="1373"/>
      <c r="E248" s="1374"/>
      <c r="F248" s="71"/>
      <c r="G248" s="70"/>
      <c r="H248" s="262"/>
      <c r="I248" s="298"/>
      <c r="J248" s="280"/>
      <c r="K248" s="280"/>
      <c r="L248" s="71"/>
      <c r="M248" s="1359"/>
      <c r="N248" s="1360"/>
      <c r="O248" s="239"/>
      <c r="P248" s="264">
        <f t="shared" si="26"/>
        <v>0</v>
      </c>
      <c r="Q248" s="242">
        <f t="shared" si="27"/>
        <v>0</v>
      </c>
      <c r="R248" s="245">
        <f t="shared" si="28"/>
        <v>0</v>
      </c>
      <c r="S248" s="261" t="e">
        <f t="array" ref="S248">INDEX($S$3:$V$8,MATCH(P248&amp;Q248&amp;R248,$S$3:$S$8&amp;$T$3:$T$8&amp;$U$3:$U$8,0),4)</f>
        <v>#N/A</v>
      </c>
      <c r="T248" s="244"/>
      <c r="U248" s="242"/>
      <c r="V248" s="242"/>
      <c r="W248" s="243"/>
      <c r="X248" s="243"/>
      <c r="Y248" s="242"/>
      <c r="Z248" s="242"/>
    </row>
    <row r="249" spans="2:26" ht="31.9" customHeight="1" thickTop="1" thickBot="1">
      <c r="B249" s="285"/>
      <c r="C249" s="286"/>
      <c r="D249" s="286" t="s">
        <v>343</v>
      </c>
      <c r="E249" s="287"/>
      <c r="F249" s="289">
        <f>COUNTIF(F229:F248,"〇")</f>
        <v>0</v>
      </c>
      <c r="G249" s="290">
        <f>COUNTIF(G229:G248,"〇")</f>
        <v>0</v>
      </c>
      <c r="H249" s="283"/>
      <c r="I249" s="283"/>
      <c r="J249" s="281"/>
      <c r="K249" s="282"/>
      <c r="L249" s="283"/>
      <c r="M249" s="1361"/>
      <c r="N249" s="1362"/>
      <c r="Q249" s="242"/>
      <c r="S249" s="261"/>
      <c r="T249" s="244"/>
      <c r="U249" s="242"/>
      <c r="V249" s="242"/>
      <c r="W249" s="243"/>
      <c r="X249" s="243"/>
      <c r="Y249" s="242"/>
      <c r="Z249" s="242"/>
    </row>
    <row r="250" spans="2:26" ht="29.45" customHeight="1" thickTop="1">
      <c r="B250" s="271" t="s">
        <v>39</v>
      </c>
      <c r="C250" s="272"/>
      <c r="D250" s="273"/>
      <c r="E250" s="274"/>
      <c r="F250" s="1375"/>
      <c r="G250" s="1376"/>
      <c r="H250" s="1376"/>
      <c r="I250" s="1377"/>
      <c r="J250" s="275">
        <f>COUNTIF(J229:J248,"◎")</f>
        <v>0</v>
      </c>
      <c r="K250" s="276">
        <f>COUNTIF(K229:K248,"◎")</f>
        <v>0</v>
      </c>
      <c r="L250" s="276">
        <f>COUNTIF(L229:L248,"◎")</f>
        <v>0</v>
      </c>
      <c r="M250" s="1363">
        <f>COUNTIF(N229:N248,"◎")</f>
        <v>0</v>
      </c>
      <c r="N250" s="1364"/>
      <c r="O250" s="257"/>
      <c r="Q250" s="242"/>
      <c r="R250" s="1378"/>
      <c r="S250" s="1378"/>
      <c r="T250" s="1378"/>
      <c r="U250" s="242"/>
      <c r="V250" s="242"/>
      <c r="W250" s="243"/>
      <c r="X250" s="243"/>
      <c r="Y250" s="242"/>
      <c r="Z250" s="242"/>
    </row>
    <row r="251" spans="2:26" s="79" customFormat="1" ht="29.45" customHeight="1" thickBot="1">
      <c r="B251" s="267" t="s">
        <v>307</v>
      </c>
      <c r="C251" s="268"/>
      <c r="D251" s="269"/>
      <c r="E251" s="233"/>
      <c r="F251" s="1379"/>
      <c r="G251" s="1380"/>
      <c r="H251" s="1380"/>
      <c r="I251" s="1381"/>
      <c r="J251" s="150">
        <f>COUNTIF(J229:J248,"〇")</f>
        <v>0</v>
      </c>
      <c r="K251" s="270">
        <f>COUNTIF(K229:K248,"〇")</f>
        <v>0</v>
      </c>
      <c r="L251" s="270">
        <f>COUNTIF(L229:L248,"〇")</f>
        <v>0</v>
      </c>
      <c r="M251" s="1365">
        <f>COUNTIF(N229:N248,"〇")</f>
        <v>0</v>
      </c>
      <c r="N251" s="1366"/>
      <c r="O251" s="257"/>
      <c r="P251" s="263"/>
      <c r="Q251" s="255"/>
      <c r="R251" s="239"/>
      <c r="S251" s="253"/>
      <c r="T251" s="235"/>
      <c r="U251" s="257"/>
      <c r="V251" s="257"/>
      <c r="W251" s="256"/>
      <c r="X251" s="256"/>
      <c r="Y251" s="257"/>
      <c r="Z251" s="257"/>
    </row>
    <row r="252" spans="2:26" ht="30" customHeight="1" thickBot="1"/>
    <row r="253" spans="2:26" s="75" customFormat="1" ht="37.9" customHeight="1" thickBot="1">
      <c r="B253" s="1384" t="s">
        <v>333</v>
      </c>
      <c r="C253" s="1385"/>
      <c r="D253" s="1386"/>
      <c r="E253" s="1387"/>
      <c r="F253" s="1387"/>
      <c r="G253" s="1387"/>
      <c r="H253" s="1387"/>
      <c r="I253" s="1387"/>
      <c r="J253" s="1388"/>
      <c r="K253" s="300"/>
      <c r="L253" s="301"/>
      <c r="M253" s="301"/>
      <c r="N253" s="687" t="s">
        <v>395</v>
      </c>
      <c r="O253" s="303"/>
      <c r="P253" s="296"/>
      <c r="Q253" s="234"/>
      <c r="R253" s="248"/>
      <c r="S253" s="252"/>
      <c r="T253" s="248"/>
      <c r="U253" s="248"/>
      <c r="V253" s="248"/>
      <c r="W253" s="234"/>
      <c r="X253" s="234"/>
      <c r="Y253" s="234"/>
      <c r="Z253" s="234"/>
    </row>
    <row r="254" spans="2:26" s="79" customFormat="1" ht="30" customHeight="1" thickBot="1">
      <c r="B254" s="153" t="s">
        <v>35</v>
      </c>
      <c r="C254" s="260"/>
      <c r="D254" s="1389">
        <f>申請書!$Q$8</f>
        <v>0</v>
      </c>
      <c r="E254" s="1390"/>
      <c r="F254" s="1390"/>
      <c r="G254" s="1390"/>
      <c r="H254" s="1390"/>
      <c r="I254" s="1390"/>
      <c r="J254" s="1390"/>
      <c r="K254" s="154"/>
      <c r="L254" s="154"/>
      <c r="M254" s="154"/>
      <c r="N254" s="185"/>
      <c r="O254" s="258"/>
      <c r="P254" s="263"/>
      <c r="Q254" s="235"/>
      <c r="R254" s="239"/>
      <c r="S254" s="251"/>
      <c r="T254" s="236"/>
      <c r="U254" s="236"/>
      <c r="V254" s="236"/>
      <c r="W254" s="236"/>
      <c r="X254" s="236"/>
      <c r="Y254" s="236"/>
      <c r="Z254" s="236"/>
    </row>
    <row r="255" spans="2:26" s="75" customFormat="1" ht="31.9" customHeight="1">
      <c r="B255" s="148" t="s">
        <v>36</v>
      </c>
      <c r="C255" s="292"/>
      <c r="D255" s="254" t="s">
        <v>205</v>
      </c>
      <c r="E255" s="151"/>
      <c r="F255" s="291" t="s">
        <v>37</v>
      </c>
      <c r="G255" s="152" t="s">
        <v>38</v>
      </c>
      <c r="H255" s="146" t="s">
        <v>203</v>
      </c>
      <c r="I255" s="149"/>
      <c r="J255" s="147">
        <f>申請書!$AQ$20</f>
        <v>43069</v>
      </c>
      <c r="K255" s="147">
        <f>申請書!$AQ$21</f>
        <v>43070</v>
      </c>
      <c r="L255" s="186">
        <f>申請書!$AQ$22</f>
        <v>43069</v>
      </c>
      <c r="M255" s="1367" t="s">
        <v>342</v>
      </c>
      <c r="N255" s="1368"/>
      <c r="O255" s="241"/>
      <c r="P255" s="297"/>
      <c r="Q255" s="237"/>
      <c r="R255" s="259"/>
      <c r="S255" s="253"/>
      <c r="T255" s="238"/>
      <c r="U255" s="239"/>
      <c r="V255" s="239"/>
      <c r="W255" s="237"/>
      <c r="X255" s="237"/>
      <c r="Y255" s="239"/>
      <c r="Z255" s="239"/>
    </row>
    <row r="256" spans="2:26" s="75" customFormat="1" ht="31.9" customHeight="1">
      <c r="B256" s="73">
        <v>1</v>
      </c>
      <c r="C256" s="1394"/>
      <c r="D256" s="1394"/>
      <c r="E256" s="1395"/>
      <c r="F256" s="71"/>
      <c r="G256" s="70"/>
      <c r="H256" s="262"/>
      <c r="I256" s="298"/>
      <c r="J256" s="71"/>
      <c r="K256" s="71"/>
      <c r="L256" s="71"/>
      <c r="M256" s="1359"/>
      <c r="N256" s="1360"/>
      <c r="O256" s="239"/>
      <c r="P256" s="264">
        <f>$D$253</f>
        <v>0</v>
      </c>
      <c r="Q256" s="242">
        <f>F256</f>
        <v>0</v>
      </c>
      <c r="R256" s="245">
        <f>G256</f>
        <v>0</v>
      </c>
      <c r="S256" s="261" t="e">
        <f t="array" ref="S256">INDEX($S$3:$V$8,MATCH(P256&amp;Q256&amp;R256,$S$3:$S$8&amp;$T$3:$T$8&amp;$U$3:$U$8,0),4)</f>
        <v>#N/A</v>
      </c>
      <c r="T256" s="238"/>
      <c r="U256" s="239"/>
      <c r="V256" s="239"/>
      <c r="W256" s="237"/>
      <c r="X256" s="237"/>
      <c r="Y256" s="240"/>
      <c r="Z256" s="240"/>
    </row>
    <row r="257" spans="2:26" ht="31.9" customHeight="1">
      <c r="B257" s="74">
        <v>2</v>
      </c>
      <c r="C257" s="1396"/>
      <c r="D257" s="1396"/>
      <c r="E257" s="1397"/>
      <c r="F257" s="71"/>
      <c r="G257" s="70"/>
      <c r="H257" s="262"/>
      <c r="I257" s="298"/>
      <c r="J257" s="71"/>
      <c r="K257" s="71"/>
      <c r="L257" s="71"/>
      <c r="M257" s="1359"/>
      <c r="N257" s="1360"/>
      <c r="O257" s="239"/>
      <c r="P257" s="264">
        <f t="shared" ref="P257:P275" si="29">$D$253</f>
        <v>0</v>
      </c>
      <c r="Q257" s="242">
        <f>F257</f>
        <v>0</v>
      </c>
      <c r="R257" s="245">
        <f>G257</f>
        <v>0</v>
      </c>
      <c r="S257" s="261" t="e">
        <f t="array" ref="S257">INDEX($S$3:$V$8,MATCH(P257&amp;Q257&amp;R257,$S$3:$S$8&amp;$T$3:$T$8&amp;$U$3:$U$8,0),4)</f>
        <v>#N/A</v>
      </c>
      <c r="T257" s="249"/>
      <c r="U257" s="239"/>
      <c r="V257" s="242"/>
      <c r="W257" s="243"/>
      <c r="X257" s="243"/>
      <c r="Y257" s="242"/>
      <c r="Z257" s="242"/>
    </row>
    <row r="258" spans="2:26" ht="31.9" customHeight="1">
      <c r="B258" s="74">
        <v>3</v>
      </c>
      <c r="C258" s="1396"/>
      <c r="D258" s="1396"/>
      <c r="E258" s="1397"/>
      <c r="F258" s="71"/>
      <c r="G258" s="70"/>
      <c r="H258" s="262"/>
      <c r="I258" s="298"/>
      <c r="J258" s="71"/>
      <c r="K258" s="71"/>
      <c r="L258" s="71"/>
      <c r="M258" s="1359"/>
      <c r="N258" s="1360"/>
      <c r="O258" s="239"/>
      <c r="P258" s="264">
        <f t="shared" si="29"/>
        <v>0</v>
      </c>
      <c r="Q258" s="242">
        <f t="shared" ref="Q258:Q275" si="30">F258</f>
        <v>0</v>
      </c>
      <c r="R258" s="245">
        <f t="shared" ref="R258:R275" si="31">G258</f>
        <v>0</v>
      </c>
      <c r="S258" s="261" t="e">
        <f t="array" ref="S258">INDEX($S$3:$V$8,MATCH(P258&amp;Q258&amp;R258,$S$3:$S$8&amp;$T$3:$T$8&amp;$U$3:$U$8,0),4)</f>
        <v>#N/A</v>
      </c>
      <c r="T258" s="249"/>
      <c r="U258" s="239"/>
      <c r="V258" s="242"/>
      <c r="W258" s="243"/>
      <c r="X258" s="243"/>
      <c r="Y258" s="242"/>
      <c r="Z258" s="242"/>
    </row>
    <row r="259" spans="2:26" ht="31.9" customHeight="1">
      <c r="B259" s="74">
        <v>4</v>
      </c>
      <c r="C259" s="1396"/>
      <c r="D259" s="1396"/>
      <c r="E259" s="1397"/>
      <c r="F259" s="71"/>
      <c r="G259" s="70"/>
      <c r="H259" s="262"/>
      <c r="I259" s="298"/>
      <c r="J259" s="71"/>
      <c r="K259" s="71"/>
      <c r="L259" s="71"/>
      <c r="M259" s="1359"/>
      <c r="N259" s="1360"/>
      <c r="O259" s="239"/>
      <c r="P259" s="264">
        <f t="shared" si="29"/>
        <v>0</v>
      </c>
      <c r="Q259" s="242">
        <f t="shared" si="30"/>
        <v>0</v>
      </c>
      <c r="R259" s="245">
        <f t="shared" si="31"/>
        <v>0</v>
      </c>
      <c r="S259" s="261" t="e">
        <f t="array" ref="S259">INDEX($S$3:$V$8,MATCH(P259&amp;Q259&amp;R259,$S$3:$S$8&amp;$T$3:$T$8&amp;$U$3:$U$8,0),4)</f>
        <v>#N/A</v>
      </c>
      <c r="T259" s="249"/>
      <c r="U259" s="239"/>
      <c r="V259" s="242"/>
      <c r="W259" s="243"/>
      <c r="X259" s="243"/>
      <c r="Y259" s="242"/>
      <c r="Z259" s="242"/>
    </row>
    <row r="260" spans="2:26" ht="31.9" customHeight="1">
      <c r="B260" s="74">
        <v>5</v>
      </c>
      <c r="C260" s="1396"/>
      <c r="D260" s="1396"/>
      <c r="E260" s="1397"/>
      <c r="F260" s="71"/>
      <c r="G260" s="70"/>
      <c r="H260" s="262"/>
      <c r="I260" s="298"/>
      <c r="J260" s="71"/>
      <c r="K260" s="71"/>
      <c r="L260" s="71"/>
      <c r="M260" s="1359"/>
      <c r="N260" s="1360"/>
      <c r="O260" s="239"/>
      <c r="P260" s="264">
        <f t="shared" si="29"/>
        <v>0</v>
      </c>
      <c r="Q260" s="242">
        <f t="shared" si="30"/>
        <v>0</v>
      </c>
      <c r="R260" s="245">
        <f t="shared" si="31"/>
        <v>0</v>
      </c>
      <c r="S260" s="261" t="e">
        <f t="array" ref="S260">INDEX($S$3:$V$8,MATCH(P260&amp;Q260&amp;R260,$S$3:$S$8&amp;$T$3:$T$8&amp;$U$3:$U$8,0),4)</f>
        <v>#N/A</v>
      </c>
      <c r="T260" s="249"/>
      <c r="U260" s="239"/>
      <c r="V260" s="242"/>
      <c r="W260" s="243"/>
      <c r="X260" s="243"/>
      <c r="Y260" s="242"/>
      <c r="Z260" s="242"/>
    </row>
    <row r="261" spans="2:26" ht="31.9" customHeight="1">
      <c r="B261" s="74">
        <v>6</v>
      </c>
      <c r="C261" s="1396"/>
      <c r="D261" s="1396"/>
      <c r="E261" s="1397"/>
      <c r="F261" s="71"/>
      <c r="G261" s="70"/>
      <c r="H261" s="262"/>
      <c r="I261" s="298"/>
      <c r="J261" s="71"/>
      <c r="K261" s="71"/>
      <c r="L261" s="71"/>
      <c r="M261" s="1359"/>
      <c r="N261" s="1360"/>
      <c r="O261" s="239"/>
      <c r="P261" s="264">
        <f t="shared" si="29"/>
        <v>0</v>
      </c>
      <c r="Q261" s="242">
        <f t="shared" si="30"/>
        <v>0</v>
      </c>
      <c r="R261" s="245">
        <f t="shared" si="31"/>
        <v>0</v>
      </c>
      <c r="S261" s="261" t="e">
        <f t="array" ref="S261">INDEX($S$3:$V$8,MATCH(P261&amp;Q261&amp;R261,$S$3:$S$8&amp;$T$3:$T$8&amp;$U$3:$U$8,0),4)</f>
        <v>#N/A</v>
      </c>
      <c r="T261" s="249"/>
      <c r="U261" s="239"/>
      <c r="V261" s="242"/>
      <c r="W261" s="243"/>
      <c r="X261" s="243"/>
      <c r="Y261" s="242"/>
      <c r="Z261" s="242"/>
    </row>
    <row r="262" spans="2:26" ht="31.9" customHeight="1">
      <c r="B262" s="74">
        <v>7</v>
      </c>
      <c r="C262" s="1391"/>
      <c r="D262" s="1392"/>
      <c r="E262" s="1393"/>
      <c r="F262" s="71"/>
      <c r="G262" s="70"/>
      <c r="H262" s="262"/>
      <c r="I262" s="298"/>
      <c r="J262" s="71"/>
      <c r="K262" s="71"/>
      <c r="L262" s="71"/>
      <c r="M262" s="1359"/>
      <c r="N262" s="1360"/>
      <c r="O262" s="239"/>
      <c r="P262" s="264">
        <f t="shared" si="29"/>
        <v>0</v>
      </c>
      <c r="Q262" s="242">
        <f t="shared" si="30"/>
        <v>0</v>
      </c>
      <c r="R262" s="245">
        <f t="shared" si="31"/>
        <v>0</v>
      </c>
      <c r="S262" s="261" t="e">
        <f t="array" ref="S262">INDEX($S$3:$V$8,MATCH(P262&amp;Q262&amp;R262,$S$3:$S$8&amp;$T$3:$T$8&amp;$U$3:$U$8,0),4)</f>
        <v>#N/A</v>
      </c>
      <c r="T262" s="249"/>
      <c r="U262" s="239"/>
      <c r="V262" s="242"/>
      <c r="W262" s="243"/>
      <c r="X262" s="243"/>
      <c r="Y262" s="242"/>
      <c r="Z262" s="242"/>
    </row>
    <row r="263" spans="2:26" ht="31.9" customHeight="1">
      <c r="B263" s="74">
        <v>8</v>
      </c>
      <c r="C263" s="1391"/>
      <c r="D263" s="1392"/>
      <c r="E263" s="1393"/>
      <c r="F263" s="71"/>
      <c r="G263" s="70"/>
      <c r="H263" s="262"/>
      <c r="I263" s="298"/>
      <c r="J263" s="71"/>
      <c r="K263" s="71"/>
      <c r="L263" s="71"/>
      <c r="M263" s="1359"/>
      <c r="N263" s="1360"/>
      <c r="O263" s="239"/>
      <c r="P263" s="264">
        <f t="shared" si="29"/>
        <v>0</v>
      </c>
      <c r="Q263" s="242">
        <f t="shared" si="30"/>
        <v>0</v>
      </c>
      <c r="R263" s="245">
        <f t="shared" si="31"/>
        <v>0</v>
      </c>
      <c r="S263" s="261" t="e">
        <f t="array" ref="S263">INDEX($S$3:$V$8,MATCH(P263&amp;Q263&amp;R263,$S$3:$S$8&amp;$T$3:$T$8&amp;$U$3:$U$8,0),4)</f>
        <v>#N/A</v>
      </c>
      <c r="T263" s="249"/>
      <c r="U263" s="242"/>
      <c r="V263" s="242"/>
      <c r="W263" s="243"/>
      <c r="X263" s="243"/>
      <c r="Y263" s="242"/>
      <c r="Z263" s="242"/>
    </row>
    <row r="264" spans="2:26" ht="31.9" customHeight="1">
      <c r="B264" s="74">
        <v>9</v>
      </c>
      <c r="C264" s="1391"/>
      <c r="D264" s="1392"/>
      <c r="E264" s="1393"/>
      <c r="F264" s="71"/>
      <c r="G264" s="70"/>
      <c r="H264" s="262"/>
      <c r="I264" s="298"/>
      <c r="J264" s="71"/>
      <c r="K264" s="71"/>
      <c r="L264" s="71"/>
      <c r="M264" s="1359"/>
      <c r="N264" s="1360"/>
      <c r="O264" s="239"/>
      <c r="P264" s="264">
        <f t="shared" si="29"/>
        <v>0</v>
      </c>
      <c r="Q264" s="242">
        <f t="shared" si="30"/>
        <v>0</v>
      </c>
      <c r="R264" s="245">
        <f t="shared" si="31"/>
        <v>0</v>
      </c>
      <c r="S264" s="261" t="e">
        <f t="array" ref="S264">INDEX($S$3:$V$8,MATCH(P264&amp;Q264&amp;R264,$S$3:$S$8&amp;$T$3:$T$8&amp;$U$3:$U$8,0),4)</f>
        <v>#N/A</v>
      </c>
      <c r="T264" s="249"/>
      <c r="U264" s="242"/>
      <c r="V264" s="242"/>
      <c r="W264" s="243"/>
      <c r="X264" s="243"/>
      <c r="Y264" s="242"/>
      <c r="Z264" s="242"/>
    </row>
    <row r="265" spans="2:26" ht="31.9" customHeight="1">
      <c r="B265" s="74">
        <v>10</v>
      </c>
      <c r="C265" s="1391"/>
      <c r="D265" s="1392"/>
      <c r="E265" s="1393"/>
      <c r="F265" s="71"/>
      <c r="G265" s="70"/>
      <c r="H265" s="262"/>
      <c r="I265" s="298"/>
      <c r="J265" s="71"/>
      <c r="K265" s="71"/>
      <c r="L265" s="71"/>
      <c r="M265" s="1359"/>
      <c r="N265" s="1360"/>
      <c r="O265" s="239"/>
      <c r="P265" s="264">
        <f t="shared" si="29"/>
        <v>0</v>
      </c>
      <c r="Q265" s="242">
        <f t="shared" si="30"/>
        <v>0</v>
      </c>
      <c r="R265" s="245">
        <f t="shared" si="31"/>
        <v>0</v>
      </c>
      <c r="S265" s="261" t="e">
        <f t="array" ref="S265">INDEX($S$3:$V$8,MATCH(P265&amp;Q265&amp;R265,$S$3:$S$8&amp;$T$3:$T$8&amp;$U$3:$U$8,0),4)</f>
        <v>#N/A</v>
      </c>
      <c r="T265" s="244"/>
      <c r="U265" s="242"/>
      <c r="V265" s="242"/>
      <c r="W265" s="243"/>
      <c r="X265" s="243"/>
      <c r="Y265" s="242"/>
      <c r="Z265" s="242"/>
    </row>
    <row r="266" spans="2:26" ht="31.9" customHeight="1">
      <c r="B266" s="74">
        <v>11</v>
      </c>
      <c r="C266" s="1369"/>
      <c r="D266" s="1370"/>
      <c r="E266" s="1371"/>
      <c r="F266" s="71"/>
      <c r="G266" s="70"/>
      <c r="H266" s="262"/>
      <c r="I266" s="298"/>
      <c r="J266" s="71"/>
      <c r="K266" s="71"/>
      <c r="L266" s="71"/>
      <c r="M266" s="1359"/>
      <c r="N266" s="1360"/>
      <c r="O266" s="239"/>
      <c r="P266" s="264">
        <f t="shared" si="29"/>
        <v>0</v>
      </c>
      <c r="Q266" s="242">
        <f t="shared" si="30"/>
        <v>0</v>
      </c>
      <c r="R266" s="245">
        <f t="shared" si="31"/>
        <v>0</v>
      </c>
      <c r="S266" s="261" t="e">
        <f t="array" ref="S266">INDEX($S$3:$V$8,MATCH(P266&amp;Q266&amp;R266,$S$3:$S$8&amp;$T$3:$T$8&amp;$U$3:$U$8,0),4)</f>
        <v>#N/A</v>
      </c>
      <c r="T266" s="244"/>
      <c r="U266" s="242"/>
      <c r="V266" s="242"/>
      <c r="W266" s="243"/>
      <c r="X266" s="243"/>
      <c r="Y266" s="242"/>
      <c r="Z266" s="242"/>
    </row>
    <row r="267" spans="2:26" ht="31.9" customHeight="1">
      <c r="B267" s="74">
        <v>12</v>
      </c>
      <c r="C267" s="1369"/>
      <c r="D267" s="1370"/>
      <c r="E267" s="1371"/>
      <c r="F267" s="71"/>
      <c r="G267" s="70"/>
      <c r="H267" s="262"/>
      <c r="I267" s="298"/>
      <c r="J267" s="71"/>
      <c r="K267" s="71"/>
      <c r="L267" s="71"/>
      <c r="M267" s="1359"/>
      <c r="N267" s="1360"/>
      <c r="O267" s="239"/>
      <c r="P267" s="264">
        <f t="shared" si="29"/>
        <v>0</v>
      </c>
      <c r="Q267" s="242">
        <f t="shared" si="30"/>
        <v>0</v>
      </c>
      <c r="R267" s="245">
        <f t="shared" si="31"/>
        <v>0</v>
      </c>
      <c r="S267" s="261" t="e">
        <f t="array" ref="S267">INDEX($S$3:$V$8,MATCH(P267&amp;Q267&amp;R267,$S$3:$S$8&amp;$T$3:$T$8&amp;$U$3:$U$8,0),4)</f>
        <v>#N/A</v>
      </c>
      <c r="T267" s="244"/>
      <c r="U267" s="242"/>
      <c r="V267" s="242"/>
      <c r="W267" s="243"/>
      <c r="X267" s="243"/>
      <c r="Y267" s="242"/>
      <c r="Z267" s="242"/>
    </row>
    <row r="268" spans="2:26" ht="31.9" customHeight="1">
      <c r="B268" s="74">
        <v>13</v>
      </c>
      <c r="C268" s="1369"/>
      <c r="D268" s="1370"/>
      <c r="E268" s="1371"/>
      <c r="F268" s="71"/>
      <c r="G268" s="70"/>
      <c r="H268" s="262"/>
      <c r="I268" s="298"/>
      <c r="J268" s="71"/>
      <c r="K268" s="71"/>
      <c r="L268" s="71"/>
      <c r="M268" s="1359"/>
      <c r="N268" s="1360"/>
      <c r="O268" s="239"/>
      <c r="P268" s="264">
        <f t="shared" si="29"/>
        <v>0</v>
      </c>
      <c r="Q268" s="242">
        <f t="shared" si="30"/>
        <v>0</v>
      </c>
      <c r="R268" s="245">
        <f t="shared" si="31"/>
        <v>0</v>
      </c>
      <c r="S268" s="261" t="e">
        <f t="array" ref="S268">INDEX($S$3:$V$8,MATCH(P268&amp;Q268&amp;R268,$S$3:$S$8&amp;$T$3:$T$8&amp;$U$3:$U$8,0),4)</f>
        <v>#N/A</v>
      </c>
      <c r="T268" s="244"/>
      <c r="U268" s="242"/>
      <c r="V268" s="242"/>
      <c r="W268" s="243"/>
      <c r="X268" s="243"/>
      <c r="Y268" s="242"/>
      <c r="Z268" s="242"/>
    </row>
    <row r="269" spans="2:26" ht="31.9" customHeight="1">
      <c r="B269" s="74">
        <v>14</v>
      </c>
      <c r="C269" s="1369"/>
      <c r="D269" s="1370"/>
      <c r="E269" s="1371"/>
      <c r="F269" s="71"/>
      <c r="G269" s="70"/>
      <c r="H269" s="262"/>
      <c r="I269" s="298"/>
      <c r="J269" s="71"/>
      <c r="K269" s="71"/>
      <c r="L269" s="71"/>
      <c r="M269" s="1359"/>
      <c r="N269" s="1360"/>
      <c r="O269" s="239"/>
      <c r="P269" s="264">
        <f t="shared" si="29"/>
        <v>0</v>
      </c>
      <c r="Q269" s="242">
        <f t="shared" si="30"/>
        <v>0</v>
      </c>
      <c r="R269" s="245">
        <f t="shared" si="31"/>
        <v>0</v>
      </c>
      <c r="S269" s="261" t="e">
        <f t="array" ref="S269">INDEX($S$3:$V$8,MATCH(P269&amp;Q269&amp;R269,$S$3:$S$8&amp;$T$3:$T$8&amp;$U$3:$U$8,0),4)</f>
        <v>#N/A</v>
      </c>
      <c r="T269" s="244"/>
      <c r="U269" s="242"/>
      <c r="V269" s="242"/>
      <c r="W269" s="243"/>
      <c r="X269" s="243"/>
      <c r="Y269" s="242"/>
      <c r="Z269" s="242"/>
    </row>
    <row r="270" spans="2:26" ht="31.9" customHeight="1">
      <c r="B270" s="74">
        <v>15</v>
      </c>
      <c r="C270" s="1369"/>
      <c r="D270" s="1370"/>
      <c r="E270" s="1371"/>
      <c r="F270" s="71"/>
      <c r="G270" s="70"/>
      <c r="H270" s="262"/>
      <c r="I270" s="298"/>
      <c r="J270" s="71"/>
      <c r="K270" s="71"/>
      <c r="L270" s="71"/>
      <c r="M270" s="1359"/>
      <c r="N270" s="1360"/>
      <c r="O270" s="239"/>
      <c r="P270" s="264">
        <f t="shared" si="29"/>
        <v>0</v>
      </c>
      <c r="Q270" s="242">
        <f t="shared" si="30"/>
        <v>0</v>
      </c>
      <c r="R270" s="245">
        <f t="shared" si="31"/>
        <v>0</v>
      </c>
      <c r="S270" s="261" t="e">
        <f t="array" ref="S270">INDEX($S$3:$V$8,MATCH(P270&amp;Q270&amp;R270,$S$3:$S$8&amp;$T$3:$T$8&amp;$U$3:$U$8,0),4)</f>
        <v>#N/A</v>
      </c>
      <c r="T270" s="244"/>
      <c r="U270" s="242"/>
      <c r="V270" s="242"/>
      <c r="W270" s="243"/>
      <c r="X270" s="243"/>
      <c r="Y270" s="242"/>
      <c r="Z270" s="242"/>
    </row>
    <row r="271" spans="2:26" ht="31.9" customHeight="1">
      <c r="B271" s="74">
        <v>16</v>
      </c>
      <c r="C271" s="1369"/>
      <c r="D271" s="1370"/>
      <c r="E271" s="1371"/>
      <c r="F271" s="71"/>
      <c r="G271" s="70"/>
      <c r="H271" s="262"/>
      <c r="I271" s="298"/>
      <c r="J271" s="71"/>
      <c r="K271" s="71"/>
      <c r="L271" s="71"/>
      <c r="M271" s="1359"/>
      <c r="N271" s="1360"/>
      <c r="O271" s="239"/>
      <c r="P271" s="264">
        <f t="shared" si="29"/>
        <v>0</v>
      </c>
      <c r="Q271" s="242">
        <f t="shared" si="30"/>
        <v>0</v>
      </c>
      <c r="R271" s="245">
        <f t="shared" si="31"/>
        <v>0</v>
      </c>
      <c r="S271" s="261" t="e">
        <f t="array" ref="S271">INDEX($S$3:$V$8,MATCH(P271&amp;Q271&amp;R271,$S$3:$S$8&amp;$T$3:$T$8&amp;$U$3:$U$8,0),4)</f>
        <v>#N/A</v>
      </c>
      <c r="T271" s="244"/>
      <c r="U271" s="242"/>
      <c r="V271" s="242"/>
      <c r="W271" s="243"/>
      <c r="X271" s="243"/>
      <c r="Y271" s="242"/>
      <c r="Z271" s="242"/>
    </row>
    <row r="272" spans="2:26" ht="31.9" customHeight="1">
      <c r="B272" s="74">
        <v>17</v>
      </c>
      <c r="C272" s="1369"/>
      <c r="D272" s="1370"/>
      <c r="E272" s="1371"/>
      <c r="F272" s="71"/>
      <c r="G272" s="70"/>
      <c r="H272" s="262"/>
      <c r="I272" s="298"/>
      <c r="J272" s="71"/>
      <c r="K272" s="71"/>
      <c r="L272" s="71"/>
      <c r="M272" s="1359"/>
      <c r="N272" s="1360"/>
      <c r="O272" s="239"/>
      <c r="P272" s="264">
        <f t="shared" si="29"/>
        <v>0</v>
      </c>
      <c r="Q272" s="242">
        <f t="shared" si="30"/>
        <v>0</v>
      </c>
      <c r="R272" s="245">
        <f t="shared" si="31"/>
        <v>0</v>
      </c>
      <c r="S272" s="261" t="e">
        <f t="array" ref="S272">INDEX($S$3:$V$8,MATCH(P272&amp;Q272&amp;R272,$S$3:$S$8&amp;$T$3:$T$8&amp;$U$3:$U$8,0),4)</f>
        <v>#N/A</v>
      </c>
      <c r="T272" s="244"/>
      <c r="U272" s="242"/>
      <c r="V272" s="242"/>
      <c r="W272" s="243"/>
      <c r="X272" s="243"/>
      <c r="Y272" s="242"/>
      <c r="Z272" s="242"/>
    </row>
    <row r="273" spans="2:26" ht="31.9" customHeight="1">
      <c r="B273" s="74">
        <v>18</v>
      </c>
      <c r="C273" s="1369"/>
      <c r="D273" s="1370"/>
      <c r="E273" s="1371"/>
      <c r="F273" s="71"/>
      <c r="G273" s="70"/>
      <c r="H273" s="262"/>
      <c r="I273" s="298"/>
      <c r="J273" s="71"/>
      <c r="K273" s="71"/>
      <c r="L273" s="71"/>
      <c r="M273" s="1359"/>
      <c r="N273" s="1360"/>
      <c r="O273" s="239"/>
      <c r="P273" s="264">
        <f t="shared" si="29"/>
        <v>0</v>
      </c>
      <c r="Q273" s="242">
        <f t="shared" si="30"/>
        <v>0</v>
      </c>
      <c r="R273" s="245">
        <f t="shared" si="31"/>
        <v>0</v>
      </c>
      <c r="S273" s="261" t="e">
        <f t="array" ref="S273">INDEX($S$3:$V$8,MATCH(P273&amp;Q273&amp;R273,$S$3:$S$8&amp;$T$3:$T$8&amp;$U$3:$U$8,0),4)</f>
        <v>#N/A</v>
      </c>
      <c r="T273" s="244"/>
      <c r="U273" s="242"/>
      <c r="V273" s="242"/>
      <c r="W273" s="243"/>
      <c r="X273" s="243"/>
      <c r="Y273" s="242"/>
      <c r="Z273" s="242"/>
    </row>
    <row r="274" spans="2:26" ht="31.9" customHeight="1">
      <c r="B274" s="74">
        <v>19</v>
      </c>
      <c r="C274" s="1369"/>
      <c r="D274" s="1370"/>
      <c r="E274" s="1371"/>
      <c r="F274" s="71"/>
      <c r="G274" s="70"/>
      <c r="H274" s="262"/>
      <c r="I274" s="298"/>
      <c r="J274" s="71"/>
      <c r="K274" s="71"/>
      <c r="L274" s="71"/>
      <c r="M274" s="1359"/>
      <c r="N274" s="1360"/>
      <c r="O274" s="239"/>
      <c r="P274" s="264">
        <f t="shared" si="29"/>
        <v>0</v>
      </c>
      <c r="Q274" s="242">
        <f t="shared" si="30"/>
        <v>0</v>
      </c>
      <c r="R274" s="245">
        <f t="shared" si="31"/>
        <v>0</v>
      </c>
      <c r="S274" s="261" t="e">
        <f t="array" ref="S274">INDEX($S$3:$V$8,MATCH(P274&amp;Q274&amp;R274,$S$3:$S$8&amp;$T$3:$T$8&amp;$U$3:$U$8,0),4)</f>
        <v>#N/A</v>
      </c>
      <c r="T274" s="244"/>
      <c r="U274" s="242"/>
      <c r="V274" s="242"/>
      <c r="W274" s="243"/>
      <c r="X274" s="243"/>
      <c r="Y274" s="242"/>
      <c r="Z274" s="242"/>
    </row>
    <row r="275" spans="2:26" ht="31.9" customHeight="1" thickBot="1">
      <c r="B275" s="288">
        <v>20</v>
      </c>
      <c r="C275" s="1372"/>
      <c r="D275" s="1373"/>
      <c r="E275" s="1374"/>
      <c r="F275" s="71"/>
      <c r="G275" s="70"/>
      <c r="H275" s="262"/>
      <c r="I275" s="298"/>
      <c r="J275" s="280"/>
      <c r="K275" s="280"/>
      <c r="L275" s="71"/>
      <c r="M275" s="1359"/>
      <c r="N275" s="1360"/>
      <c r="O275" s="239"/>
      <c r="P275" s="264">
        <f t="shared" si="29"/>
        <v>0</v>
      </c>
      <c r="Q275" s="242">
        <f t="shared" si="30"/>
        <v>0</v>
      </c>
      <c r="R275" s="245">
        <f t="shared" si="31"/>
        <v>0</v>
      </c>
      <c r="S275" s="261" t="e">
        <f t="array" ref="S275">INDEX($S$3:$V$8,MATCH(P275&amp;Q275&amp;R275,$S$3:$S$8&amp;$T$3:$T$8&amp;$U$3:$U$8,0),4)</f>
        <v>#N/A</v>
      </c>
      <c r="T275" s="244"/>
      <c r="U275" s="242"/>
      <c r="V275" s="242"/>
      <c r="W275" s="243"/>
      <c r="X275" s="243"/>
      <c r="Y275" s="242"/>
      <c r="Z275" s="242"/>
    </row>
    <row r="276" spans="2:26" ht="31.9" customHeight="1" thickTop="1" thickBot="1">
      <c r="B276" s="285"/>
      <c r="C276" s="286"/>
      <c r="D276" s="286" t="s">
        <v>343</v>
      </c>
      <c r="E276" s="287"/>
      <c r="F276" s="289">
        <f>COUNTIF(F256:F275,"〇")</f>
        <v>0</v>
      </c>
      <c r="G276" s="290">
        <f>COUNTIF(G256:G275,"〇")</f>
        <v>0</v>
      </c>
      <c r="H276" s="283"/>
      <c r="I276" s="283"/>
      <c r="J276" s="281"/>
      <c r="K276" s="282"/>
      <c r="L276" s="283"/>
      <c r="M276" s="1361"/>
      <c r="N276" s="1362"/>
      <c r="Q276" s="242"/>
      <c r="S276" s="261"/>
      <c r="T276" s="244"/>
      <c r="U276" s="242"/>
      <c r="V276" s="242"/>
      <c r="W276" s="243"/>
      <c r="X276" s="243"/>
      <c r="Y276" s="242"/>
      <c r="Z276" s="242"/>
    </row>
    <row r="277" spans="2:26" ht="29.45" customHeight="1" thickTop="1">
      <c r="B277" s="271" t="s">
        <v>39</v>
      </c>
      <c r="C277" s="272"/>
      <c r="D277" s="273"/>
      <c r="E277" s="274"/>
      <c r="F277" s="1375"/>
      <c r="G277" s="1376"/>
      <c r="H277" s="1376"/>
      <c r="I277" s="1377"/>
      <c r="J277" s="275">
        <f>COUNTIF(J256:J275,"◎")</f>
        <v>0</v>
      </c>
      <c r="K277" s="276">
        <f>COUNTIF(K256:K275,"◎")</f>
        <v>0</v>
      </c>
      <c r="L277" s="276">
        <f>COUNTIF(L256:L275,"◎")</f>
        <v>0</v>
      </c>
      <c r="M277" s="1363">
        <f>COUNTIF(N256:N275,"◎")</f>
        <v>0</v>
      </c>
      <c r="N277" s="1364"/>
      <c r="O277" s="257"/>
      <c r="Q277" s="242"/>
      <c r="R277" s="1378"/>
      <c r="S277" s="1378"/>
      <c r="T277" s="1378"/>
      <c r="U277" s="242"/>
      <c r="V277" s="242"/>
      <c r="W277" s="243"/>
      <c r="X277" s="243"/>
      <c r="Y277" s="242"/>
      <c r="Z277" s="242"/>
    </row>
    <row r="278" spans="2:26" s="79" customFormat="1" ht="29.45" customHeight="1" thickBot="1">
      <c r="B278" s="267" t="s">
        <v>307</v>
      </c>
      <c r="C278" s="268"/>
      <c r="D278" s="269"/>
      <c r="E278" s="233"/>
      <c r="F278" s="1379"/>
      <c r="G278" s="1380"/>
      <c r="H278" s="1380"/>
      <c r="I278" s="1381"/>
      <c r="J278" s="150">
        <f>COUNTIF(J256:J275,"〇")</f>
        <v>0</v>
      </c>
      <c r="K278" s="270">
        <f>COUNTIF(K256:K275,"〇")</f>
        <v>0</v>
      </c>
      <c r="L278" s="270">
        <f>COUNTIF(L256:L275,"〇")</f>
        <v>0</v>
      </c>
      <c r="M278" s="1365">
        <f>COUNTIF(N256:N275,"〇")</f>
        <v>0</v>
      </c>
      <c r="N278" s="1366"/>
      <c r="O278" s="257"/>
      <c r="P278" s="263"/>
      <c r="Q278" s="255"/>
      <c r="R278" s="239"/>
      <c r="S278" s="253"/>
      <c r="T278" s="235"/>
      <c r="U278" s="257"/>
      <c r="V278" s="257"/>
      <c r="W278" s="256"/>
      <c r="X278" s="256"/>
      <c r="Y278" s="257"/>
      <c r="Z278" s="257"/>
    </row>
  </sheetData>
  <sheetProtection algorithmName="SHA-512" hashValue="V6gS6qrvh0VIP2Uij0z3KPrdTr2qnG0slX4NCi7bGTcolZPYWscI3eceL2RmE8duwPRPJqevq8MYZD/ld/MCNg==" saltValue="99Nlzd2pCyUC+BX0NobapA==" spinCount="100000" sheet="1" selectLockedCells="1"/>
  <mergeCells count="512">
    <mergeCell ref="M168:N168"/>
    <mergeCell ref="M169:N169"/>
    <mergeCell ref="M170:N170"/>
    <mergeCell ref="M154:N154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M138:N138"/>
    <mergeCell ref="M139:N139"/>
    <mergeCell ref="M140:N140"/>
    <mergeCell ref="M141:N141"/>
    <mergeCell ref="M163:N163"/>
    <mergeCell ref="M164:N164"/>
    <mergeCell ref="M165:N165"/>
    <mergeCell ref="M166:N166"/>
    <mergeCell ref="M167:N16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86:N86"/>
    <mergeCell ref="M87:N87"/>
    <mergeCell ref="M88:N88"/>
    <mergeCell ref="M89:N89"/>
    <mergeCell ref="M93:N93"/>
    <mergeCell ref="M94:N94"/>
    <mergeCell ref="M95:N95"/>
    <mergeCell ref="M96:N96"/>
    <mergeCell ref="M97:N97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56:N56"/>
    <mergeCell ref="M57:N57"/>
    <mergeCell ref="M58:N58"/>
    <mergeCell ref="M59:N59"/>
    <mergeCell ref="M60:N60"/>
    <mergeCell ref="M61:N61"/>
    <mergeCell ref="M62:N62"/>
    <mergeCell ref="M66:N66"/>
    <mergeCell ref="M67:N67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C236:E236"/>
    <mergeCell ref="C233:E233"/>
    <mergeCell ref="C234:E234"/>
    <mergeCell ref="B10:C10"/>
    <mergeCell ref="C243:E243"/>
    <mergeCell ref="C241:E241"/>
    <mergeCell ref="C242:E242"/>
    <mergeCell ref="C239:E239"/>
    <mergeCell ref="C240:E240"/>
    <mergeCell ref="C237:E237"/>
    <mergeCell ref="C238:E238"/>
    <mergeCell ref="C215:E215"/>
    <mergeCell ref="C212:E212"/>
    <mergeCell ref="C213:E213"/>
    <mergeCell ref="C218:E218"/>
    <mergeCell ref="C216:E216"/>
    <mergeCell ref="C217:E217"/>
    <mergeCell ref="C219:E219"/>
    <mergeCell ref="C220:E220"/>
    <mergeCell ref="C194:E194"/>
    <mergeCell ref="C183:E183"/>
    <mergeCell ref="C184:E184"/>
    <mergeCell ref="D173:J173"/>
    <mergeCell ref="C177:E177"/>
    <mergeCell ref="F224:I224"/>
    <mergeCell ref="B226:C226"/>
    <mergeCell ref="D226:J226"/>
    <mergeCell ref="D227:J227"/>
    <mergeCell ref="C231:E231"/>
    <mergeCell ref="C232:E232"/>
    <mergeCell ref="C229:E229"/>
    <mergeCell ref="C230:E230"/>
    <mergeCell ref="C235:E235"/>
    <mergeCell ref="R223:T223"/>
    <mergeCell ref="C221:E221"/>
    <mergeCell ref="F223:I223"/>
    <mergeCell ref="C206:E206"/>
    <mergeCell ref="C207:E207"/>
    <mergeCell ref="C204:E204"/>
    <mergeCell ref="C205:E205"/>
    <mergeCell ref="C210:E210"/>
    <mergeCell ref="C211:E211"/>
    <mergeCell ref="C208:E208"/>
    <mergeCell ref="C209:E209"/>
    <mergeCell ref="C214:E214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19:N219"/>
    <mergeCell ref="M220:N220"/>
    <mergeCell ref="M221:N221"/>
    <mergeCell ref="C203:E203"/>
    <mergeCell ref="D200:J200"/>
    <mergeCell ref="C185:E185"/>
    <mergeCell ref="C186:E186"/>
    <mergeCell ref="C189:E189"/>
    <mergeCell ref="C190:E190"/>
    <mergeCell ref="C187:E187"/>
    <mergeCell ref="C188:E188"/>
    <mergeCell ref="C193:E193"/>
    <mergeCell ref="C191:E191"/>
    <mergeCell ref="C192:E192"/>
    <mergeCell ref="R196:T196"/>
    <mergeCell ref="F196:I196"/>
    <mergeCell ref="R169:T169"/>
    <mergeCell ref="B172:C172"/>
    <mergeCell ref="D172:J172"/>
    <mergeCell ref="F197:I197"/>
    <mergeCell ref="B199:C199"/>
    <mergeCell ref="D199:J199"/>
    <mergeCell ref="C202:E202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83:N183"/>
    <mergeCell ref="M184:N184"/>
    <mergeCell ref="M185:N185"/>
    <mergeCell ref="M186:N186"/>
    <mergeCell ref="M187:N187"/>
    <mergeCell ref="M188:N188"/>
    <mergeCell ref="C161:E161"/>
    <mergeCell ref="C158:E158"/>
    <mergeCell ref="C159:E159"/>
    <mergeCell ref="C164:E164"/>
    <mergeCell ref="C182:E182"/>
    <mergeCell ref="C179:E179"/>
    <mergeCell ref="C180:E180"/>
    <mergeCell ref="C165:E165"/>
    <mergeCell ref="C162:E162"/>
    <mergeCell ref="C163:E163"/>
    <mergeCell ref="C166:E166"/>
    <mergeCell ref="C167:E167"/>
    <mergeCell ref="C152:E152"/>
    <mergeCell ref="C153:E153"/>
    <mergeCell ref="C150:E150"/>
    <mergeCell ref="C151:E151"/>
    <mergeCell ref="F142:I142"/>
    <mergeCell ref="F143:I143"/>
    <mergeCell ref="B145:C145"/>
    <mergeCell ref="D145:J145"/>
    <mergeCell ref="M142:N142"/>
    <mergeCell ref="M143:N143"/>
    <mergeCell ref="M147:N147"/>
    <mergeCell ref="M148:N148"/>
    <mergeCell ref="M149:N149"/>
    <mergeCell ref="M150:N150"/>
    <mergeCell ref="M151:N151"/>
    <mergeCell ref="M152:N152"/>
    <mergeCell ref="M153:N153"/>
    <mergeCell ref="C125:E125"/>
    <mergeCell ref="C126:E126"/>
    <mergeCell ref="F116:I116"/>
    <mergeCell ref="B118:C118"/>
    <mergeCell ref="D118:J118"/>
    <mergeCell ref="D119:J119"/>
    <mergeCell ref="R142:T142"/>
    <mergeCell ref="C148:E148"/>
    <mergeCell ref="C149:E149"/>
    <mergeCell ref="D146:J146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37:N137"/>
    <mergeCell ref="R115:T115"/>
    <mergeCell ref="C123:E123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20:N120"/>
    <mergeCell ref="M121:N121"/>
    <mergeCell ref="M122:N122"/>
    <mergeCell ref="M123:N123"/>
    <mergeCell ref="C121:E121"/>
    <mergeCell ref="C122:E122"/>
    <mergeCell ref="C55:E55"/>
    <mergeCell ref="C52:E52"/>
    <mergeCell ref="C53:E53"/>
    <mergeCell ref="C58:E58"/>
    <mergeCell ref="C56:E56"/>
    <mergeCell ref="C57:E57"/>
    <mergeCell ref="C67:E67"/>
    <mergeCell ref="C70:E70"/>
    <mergeCell ref="C71:E71"/>
    <mergeCell ref="C68:E68"/>
    <mergeCell ref="C69:E69"/>
    <mergeCell ref="D64:J64"/>
    <mergeCell ref="D65:J65"/>
    <mergeCell ref="F61:I61"/>
    <mergeCell ref="C31:E31"/>
    <mergeCell ref="C47:E47"/>
    <mergeCell ref="C44:E44"/>
    <mergeCell ref="C45:E45"/>
    <mergeCell ref="C50:E50"/>
    <mergeCell ref="C51:E51"/>
    <mergeCell ref="C48:E48"/>
    <mergeCell ref="C49:E49"/>
    <mergeCell ref="C54:E54"/>
    <mergeCell ref="C32:E32"/>
    <mergeCell ref="R34:T34"/>
    <mergeCell ref="C42:E42"/>
    <mergeCell ref="C43:E43"/>
    <mergeCell ref="C40:E40"/>
    <mergeCell ref="C41:E41"/>
    <mergeCell ref="C46:E46"/>
    <mergeCell ref="D37:J37"/>
    <mergeCell ref="F34:I34"/>
    <mergeCell ref="F35:I35"/>
    <mergeCell ref="M34:N34"/>
    <mergeCell ref="M35:N35"/>
    <mergeCell ref="M39:N39"/>
    <mergeCell ref="M40:N40"/>
    <mergeCell ref="M41:N41"/>
    <mergeCell ref="M42:N42"/>
    <mergeCell ref="M43:N43"/>
    <mergeCell ref="M44:N44"/>
    <mergeCell ref="M45:N45"/>
    <mergeCell ref="M46:N46"/>
    <mergeCell ref="L2:M2"/>
    <mergeCell ref="M12:N12"/>
    <mergeCell ref="M13:N13"/>
    <mergeCell ref="M14:N14"/>
    <mergeCell ref="M15:N15"/>
    <mergeCell ref="B8:N8"/>
    <mergeCell ref="C18:E18"/>
    <mergeCell ref="C19:E19"/>
    <mergeCell ref="C16:E16"/>
    <mergeCell ref="C17:E17"/>
    <mergeCell ref="D2:E2"/>
    <mergeCell ref="J2:K2"/>
    <mergeCell ref="F2:I2"/>
    <mergeCell ref="F3:G3"/>
    <mergeCell ref="F4:G4"/>
    <mergeCell ref="F5:G5"/>
    <mergeCell ref="H3:I3"/>
    <mergeCell ref="C14:E14"/>
    <mergeCell ref="C15:E15"/>
    <mergeCell ref="H4:I4"/>
    <mergeCell ref="H5:I5"/>
    <mergeCell ref="C13:E13"/>
    <mergeCell ref="D10:J10"/>
    <mergeCell ref="D11:J11"/>
    <mergeCell ref="C22:E22"/>
    <mergeCell ref="C23:E23"/>
    <mergeCell ref="C20:E20"/>
    <mergeCell ref="C21:E21"/>
    <mergeCell ref="C26:E26"/>
    <mergeCell ref="C27:E27"/>
    <mergeCell ref="C24:E24"/>
    <mergeCell ref="C25:E25"/>
    <mergeCell ref="C30:E30"/>
    <mergeCell ref="C28:E28"/>
    <mergeCell ref="C29:E29"/>
    <mergeCell ref="C244:E244"/>
    <mergeCell ref="C245:E245"/>
    <mergeCell ref="C246:E246"/>
    <mergeCell ref="B64:C64"/>
    <mergeCell ref="C72:E72"/>
    <mergeCell ref="C73:E73"/>
    <mergeCell ref="C78:E78"/>
    <mergeCell ref="C79:E79"/>
    <mergeCell ref="C76:E76"/>
    <mergeCell ref="C77:E77"/>
    <mergeCell ref="C82:E82"/>
    <mergeCell ref="C83:E83"/>
    <mergeCell ref="C80:E80"/>
    <mergeCell ref="C81:E81"/>
    <mergeCell ref="C105:E105"/>
    <mergeCell ref="C110:E110"/>
    <mergeCell ref="C111:E111"/>
    <mergeCell ref="C108:E108"/>
    <mergeCell ref="C109:E109"/>
    <mergeCell ref="C112:E112"/>
    <mergeCell ref="C113:E113"/>
    <mergeCell ref="C124:E124"/>
    <mergeCell ref="C127:E127"/>
    <mergeCell ref="C128:E128"/>
    <mergeCell ref="C265:E265"/>
    <mergeCell ref="C266:E266"/>
    <mergeCell ref="C256:E256"/>
    <mergeCell ref="C257:E257"/>
    <mergeCell ref="C258:E258"/>
    <mergeCell ref="C259:E259"/>
    <mergeCell ref="C260:E260"/>
    <mergeCell ref="C247:E247"/>
    <mergeCell ref="C248:E248"/>
    <mergeCell ref="C261:E261"/>
    <mergeCell ref="C262:E262"/>
    <mergeCell ref="C263:E263"/>
    <mergeCell ref="C264:E264"/>
    <mergeCell ref="F250:I250"/>
    <mergeCell ref="C131:E131"/>
    <mergeCell ref="C132:E132"/>
    <mergeCell ref="C129:E129"/>
    <mergeCell ref="C130:E130"/>
    <mergeCell ref="C135:E135"/>
    <mergeCell ref="C136:E136"/>
    <mergeCell ref="C133:E133"/>
    <mergeCell ref="C134:E134"/>
    <mergeCell ref="C139:E139"/>
    <mergeCell ref="C140:E140"/>
    <mergeCell ref="C137:E137"/>
    <mergeCell ref="C138:E138"/>
    <mergeCell ref="F169:I169"/>
    <mergeCell ref="F170:I170"/>
    <mergeCell ref="C178:E178"/>
    <mergeCell ref="C175:E175"/>
    <mergeCell ref="C176:E176"/>
    <mergeCell ref="C181:E181"/>
    <mergeCell ref="C156:E156"/>
    <mergeCell ref="C157:E157"/>
    <mergeCell ref="C154:E154"/>
    <mergeCell ref="C155:E155"/>
    <mergeCell ref="C160:E160"/>
    <mergeCell ref="R88:T88"/>
    <mergeCell ref="F89:I89"/>
    <mergeCell ref="B91:C91"/>
    <mergeCell ref="D91:J91"/>
    <mergeCell ref="D92:J92"/>
    <mergeCell ref="F115:I115"/>
    <mergeCell ref="C74:E74"/>
    <mergeCell ref="C75:E75"/>
    <mergeCell ref="C86:E86"/>
    <mergeCell ref="C84:E84"/>
    <mergeCell ref="C85:E85"/>
    <mergeCell ref="C94:E94"/>
    <mergeCell ref="C95:E95"/>
    <mergeCell ref="C98:E98"/>
    <mergeCell ref="C99:E99"/>
    <mergeCell ref="C96:E96"/>
    <mergeCell ref="C97:E97"/>
    <mergeCell ref="C102:E102"/>
    <mergeCell ref="C103:E103"/>
    <mergeCell ref="C100:E100"/>
    <mergeCell ref="C101:E101"/>
    <mergeCell ref="C106:E106"/>
    <mergeCell ref="C107:E107"/>
    <mergeCell ref="C104:E104"/>
    <mergeCell ref="C271:E271"/>
    <mergeCell ref="C272:E272"/>
    <mergeCell ref="C273:E273"/>
    <mergeCell ref="C274:E274"/>
    <mergeCell ref="C275:E275"/>
    <mergeCell ref="F277:I277"/>
    <mergeCell ref="R277:T277"/>
    <mergeCell ref="F278:I278"/>
    <mergeCell ref="N2:N3"/>
    <mergeCell ref="R250:T250"/>
    <mergeCell ref="F251:I251"/>
    <mergeCell ref="B253:C253"/>
    <mergeCell ref="D253:J253"/>
    <mergeCell ref="D254:J254"/>
    <mergeCell ref="C267:E267"/>
    <mergeCell ref="C268:E268"/>
    <mergeCell ref="C269:E269"/>
    <mergeCell ref="C270:E270"/>
    <mergeCell ref="B37:C37"/>
    <mergeCell ref="D38:J38"/>
    <mergeCell ref="C59:E59"/>
    <mergeCell ref="R61:T61"/>
    <mergeCell ref="F62:I62"/>
    <mergeCell ref="F88:I88"/>
    <mergeCell ref="M189:N189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222:N222"/>
    <mergeCell ref="M223:N223"/>
    <mergeCell ref="M224:N224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46:N246"/>
    <mergeCell ref="M247:N247"/>
    <mergeCell ref="M248:N248"/>
    <mergeCell ref="M249:N249"/>
    <mergeCell ref="M250:N250"/>
    <mergeCell ref="M251:N251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73:N273"/>
    <mergeCell ref="M274:N274"/>
    <mergeCell ref="M275:N275"/>
    <mergeCell ref="M276:N276"/>
    <mergeCell ref="M277:N277"/>
    <mergeCell ref="M278:N278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</mergeCells>
  <phoneticPr fontId="2"/>
  <conditionalFormatting sqref="D5">
    <cfRule type="cellIs" dxfId="114" priority="297" operator="notEqual">
      <formula>$D$4</formula>
    </cfRule>
  </conditionalFormatting>
  <conditionalFormatting sqref="E5">
    <cfRule type="cellIs" dxfId="83" priority="296" operator="notEqual">
      <formula>$E$4</formula>
    </cfRule>
  </conditionalFormatting>
  <conditionalFormatting sqref="F5">
    <cfRule type="cellIs" dxfId="82" priority="295" operator="notEqual">
      <formula>$F$4</formula>
    </cfRule>
  </conditionalFormatting>
  <conditionalFormatting sqref="H5">
    <cfRule type="cellIs" dxfId="81" priority="450" operator="notEqual">
      <formula>$H$4</formula>
    </cfRule>
  </conditionalFormatting>
  <conditionalFormatting sqref="H13:I32">
    <cfRule type="expression" dxfId="80" priority="27">
      <formula>$D$10="一般（引率者/大学生/保護者）"</formula>
    </cfRule>
    <cfRule type="expression" dxfId="79" priority="26">
      <formula>$D$10="未就学児"</formula>
    </cfRule>
  </conditionalFormatting>
  <conditionalFormatting sqref="H40:I59">
    <cfRule type="expression" dxfId="78" priority="25">
      <formula>$D$37="一般（引率者/大学生/保護者）"</formula>
    </cfRule>
    <cfRule type="expression" dxfId="77" priority="24">
      <formula>$D$37="未就学児"</formula>
    </cfRule>
  </conditionalFormatting>
  <conditionalFormatting sqref="H67:I86">
    <cfRule type="expression" dxfId="76" priority="23">
      <formula>$D$64="一般（引率者/大学生/保護者）"</formula>
    </cfRule>
    <cfRule type="expression" dxfId="75" priority="22">
      <formula>$D$64="未就学児"</formula>
    </cfRule>
  </conditionalFormatting>
  <conditionalFormatting sqref="H94:I113">
    <cfRule type="expression" dxfId="74" priority="2">
      <formula>$D$91="未就学児"</formula>
    </cfRule>
    <cfRule type="expression" dxfId="73" priority="3">
      <formula>$D$91="一般（引率者/大学生/保護者）"</formula>
    </cfRule>
  </conditionalFormatting>
  <conditionalFormatting sqref="H121:I140">
    <cfRule type="expression" dxfId="72" priority="18">
      <formula>$D$118="未就学児"</formula>
    </cfRule>
    <cfRule type="expression" dxfId="71" priority="19">
      <formula>$D$118="一般（引率者/大学生/保護者）"</formula>
    </cfRule>
  </conditionalFormatting>
  <conditionalFormatting sqref="H148:I167">
    <cfRule type="expression" dxfId="70" priority="16">
      <formula>$D$145="未就学児"</formula>
    </cfRule>
    <cfRule type="expression" dxfId="69" priority="17">
      <formula>$D$145="一般（引率者/大学生/保護者）"</formula>
    </cfRule>
  </conditionalFormatting>
  <conditionalFormatting sqref="H175:I194">
    <cfRule type="expression" dxfId="68" priority="15">
      <formula>$D$172="一般（引率者/大学生/保護者）"</formula>
    </cfRule>
    <cfRule type="expression" dxfId="67" priority="14">
      <formula>$D$172="未就学児"</formula>
    </cfRule>
  </conditionalFormatting>
  <conditionalFormatting sqref="H202:I221">
    <cfRule type="expression" dxfId="66" priority="13">
      <formula>$D$199="一般（引率者/大学生/保護者）"</formula>
    </cfRule>
    <cfRule type="expression" dxfId="65" priority="12">
      <formula>$D$199="未就学児"</formula>
    </cfRule>
  </conditionalFormatting>
  <conditionalFormatting sqref="H229:I248">
    <cfRule type="expression" dxfId="64" priority="11">
      <formula>$D$226="一般（引率者/大学生/保護者）"</formula>
    </cfRule>
    <cfRule type="expression" dxfId="63" priority="10">
      <formula>$D$226="未就学児"</formula>
    </cfRule>
  </conditionalFormatting>
  <conditionalFormatting sqref="H256:I275">
    <cfRule type="expression" dxfId="62" priority="9">
      <formula>$D$253="一般（引率者/大学生/保護者）"</formula>
    </cfRule>
    <cfRule type="expression" dxfId="61" priority="8">
      <formula>$D$253="未就学児"</formula>
    </cfRule>
  </conditionalFormatting>
  <conditionalFormatting sqref="J5">
    <cfRule type="expression" dxfId="60" priority="1">
      <formula>$J$4</formula>
    </cfRule>
  </conditionalFormatting>
  <conditionalFormatting sqref="K5">
    <cfRule type="cellIs" dxfId="55" priority="293" operator="notEqual">
      <formula>$K$4</formula>
    </cfRule>
  </conditionalFormatting>
  <conditionalFormatting sqref="L174 L201 L228 L255">
    <cfRule type="cellIs" dxfId="50" priority="75" operator="equal">
      <formula>$I$13</formula>
    </cfRule>
  </conditionalFormatting>
  <dataValidations count="6">
    <dataValidation type="list" allowBlank="1" showInputMessage="1" showErrorMessage="1" sqref="U20:U34 V14:Z34 F33:G33 U47:U61 V41:Z61 F276:G276 U74:U88 V68:Z88 F60:G60 U101:U115 V95:Z115 F87:G87 U128:U142 V122:Z142 F114:G114 U155:U169 V149:Z169 F141:G141 U182:U196 V176:Z196 F195:G195 U209:U223 V203:Z223 F222:G222 U236:U250 V230:Z250 F249:G249 U263:U277 V257:Z277 F168:G168" xr:uid="{00000000-0002-0000-0300-000000000000}">
      <formula1>#REF!</formula1>
    </dataValidation>
    <dataValidation type="list" allowBlank="1" showInputMessage="1" showErrorMessage="1" sqref="J229:K248 J256:K275 J202:K221 J175:K194 J121:K140 J94:K113 J67:K86 J40:K59 J13:K32 J148:K167" xr:uid="{00000000-0002-0000-0300-000001000000}">
      <formula1>$T$1:$T$3</formula1>
    </dataValidation>
    <dataValidation type="list" allowBlank="1" showInputMessage="1" showErrorMessage="1" sqref="L13:L32 L40:L59 L256:L275 F256:G275 F229:G248 F202:G221 F175:G194 L121:L140 L94:L113 L67:L86 F13:G32 L229:L248 L202:L221 L175:L194 F121:G140 F94:G113 F67:G86 F40:G59 L148:L167 F148:G167" xr:uid="{00000000-0002-0000-0300-000002000000}">
      <formula1>$V$2:$V$3</formula1>
    </dataValidation>
    <dataValidation type="list" allowBlank="1" showInputMessage="1" showErrorMessage="1" sqref="D10:J10 D226:J226 D145:J145 D118:J118 D64:J64 D253:J253 D37:J37 D172:J172 D199:J199 D91:J91" xr:uid="{00000000-0002-0000-0300-000003000000}">
      <formula1>$Y$2:$Y$5</formula1>
    </dataValidation>
    <dataValidation type="list" allowBlank="1" showInputMessage="1" showErrorMessage="1" sqref="I121:I140 I229:I248 I175:I194 I148:I167 I256:I275 I67:I86 I40:I59 I13:I32 I202:I221 I94:I113" xr:uid="{00000000-0002-0000-0300-000004000000}">
      <formula1>$R$2:$R$8</formula1>
    </dataValidation>
    <dataValidation type="list" allowBlank="1" showInputMessage="1" showErrorMessage="1" sqref="H202:H221 H229:H248 H175:H194 H148:H167 H256:H275 H67:H86 H40:H59 H13:H32 H121:H140 H94:H113" xr:uid="{00000000-0002-0000-0300-000005000000}">
      <formula1>$Y$6:$Y$9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colBreaks count="1" manualBreakCount="1">
    <brk id="15" min="9" max="4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9" operator="containsText" id="{0BF7FFE8-B5D0-4996-B7C0-C19DCE566CE3}">
            <xm:f>NOT(ISERROR(SEARCH($S$3,D10)))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138" operator="containsText" id="{130912CC-6198-4E47-BAE5-2202B2EBB1AE}">
            <xm:f>NOT(ISERROR(SEARCH($S$5,D10)))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137" operator="containsText" id="{A0180B05-D722-4E62-864E-55728D006FA1}">
            <xm:f>NOT(ISERROR(SEARCH($S$7,D10)))</xm:f>
            <xm:f>$S$7</xm:f>
            <x14:dxf>
              <fill>
                <patternFill>
                  <bgColor rgb="FFFF8BB2"/>
                </patternFill>
              </fill>
            </x14:dxf>
          </x14:cfRule>
          <xm:sqref>D10:J10</xm:sqref>
        </x14:conditionalFormatting>
        <x14:conditionalFormatting xmlns:xm="http://schemas.microsoft.com/office/excel/2006/main">
          <x14:cfRule type="containsText" priority="80" operator="containsText" id="{401AA832-9204-4E30-A7A3-25DA087DF7FF}">
            <xm:f>NOT(ISERROR(SEARCH($S$5,D37)))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81" operator="containsText" id="{771676E0-C04F-4718-9E0D-6233331BAAF3}">
            <xm:f>NOT(ISERROR(SEARCH($S$3,D37)))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79" operator="containsText" id="{F506C11D-7610-488D-850B-39DA69BB18C4}">
            <xm:f>NOT(ISERROR(SEARCH($S$7,D37)))</xm:f>
            <xm:f>$S$7</xm:f>
            <x14:dxf>
              <fill>
                <patternFill>
                  <bgColor rgb="FFFF8BB2"/>
                </patternFill>
              </fill>
            </x14:dxf>
          </x14:cfRule>
          <xm:sqref>D37:J37</xm:sqref>
        </x14:conditionalFormatting>
        <x14:conditionalFormatting xmlns:xm="http://schemas.microsoft.com/office/excel/2006/main">
          <x14:cfRule type="containsText" priority="34" operator="containsText" id="{DC20B32F-C65A-4D6A-BE41-6FED64D54032}">
            <xm:f>NOT(ISERROR(SEARCH($S$3,D64)))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33" operator="containsText" id="{659AFFCD-3E0B-41AC-B60A-76CA165A36F9}">
            <xm:f>NOT(ISERROR(SEARCH($S$5,D64)))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32" operator="containsText" id="{A5C42EF3-A9EA-4476-BF97-0ADCFD878C83}">
            <xm:f>NOT(ISERROR(SEARCH($S$7,D64)))</xm:f>
            <xm:f>$S$7</xm:f>
            <x14:dxf>
              <fill>
                <patternFill>
                  <bgColor rgb="FFFF8BB2"/>
                </patternFill>
              </fill>
            </x14:dxf>
          </x14:cfRule>
          <xm:sqref>D64:J64</xm:sqref>
        </x14:conditionalFormatting>
        <x14:conditionalFormatting xmlns:xm="http://schemas.microsoft.com/office/excel/2006/main">
          <x14:cfRule type="containsText" priority="31" operator="containsText" id="{F893A563-0CFF-423C-AB8E-093DCEC0AA4A}">
            <xm:f>NOT(ISERROR(SEARCH($S$3,D91)))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29" operator="containsText" id="{CE2636C7-C109-4601-9B33-7E006E93ECD9}">
            <xm:f>NOT(ISERROR(SEARCH($S$7,D91)))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30" operator="containsText" id="{57F26EF4-C38B-4201-9143-36E679072B0B}">
            <xm:f>NOT(ISERROR(SEARCH($S$5,D91)))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m:sqref>D91:J91</xm:sqref>
        </x14:conditionalFormatting>
        <x14:conditionalFormatting xmlns:xm="http://schemas.microsoft.com/office/excel/2006/main">
          <x14:cfRule type="containsText" priority="72" operator="containsText" id="{48326595-B73A-4AB7-8B6F-5AB6D911BCD3}">
            <xm:f>NOT(ISERROR(SEARCH($S$3,D118)))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71" operator="containsText" id="{C97013F0-092D-425C-8E82-1A093ED7BB62}">
            <xm:f>NOT(ISERROR(SEARCH($S$5,D118)))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70" operator="containsText" id="{0834C677-E871-464A-B792-53ECACFA3CEB}">
            <xm:f>NOT(ISERROR(SEARCH($S$7,D118)))</xm:f>
            <xm:f>$S$7</xm:f>
            <x14:dxf>
              <fill>
                <patternFill>
                  <bgColor rgb="FFFF8BB2"/>
                </patternFill>
              </fill>
            </x14:dxf>
          </x14:cfRule>
          <xm:sqref>D118:J118</xm:sqref>
        </x14:conditionalFormatting>
        <x14:conditionalFormatting xmlns:xm="http://schemas.microsoft.com/office/excel/2006/main">
          <x14:cfRule type="containsText" priority="67" operator="containsText" id="{810F6760-7625-4EE6-9C94-90A282120776}">
            <xm:f>NOT(ISERROR(SEARCH($S$7,D145)))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69" operator="containsText" id="{D27FC54F-87D9-4260-9B1A-3E24D5B912D0}">
            <xm:f>NOT(ISERROR(SEARCH($S$3,D145)))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68" operator="containsText" id="{CAEDB26C-D874-4D6F-8280-FCF93604B887}">
            <xm:f>NOT(ISERROR(SEARCH($S$5,D145)))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m:sqref>D145:J145</xm:sqref>
        </x14:conditionalFormatting>
        <x14:conditionalFormatting xmlns:xm="http://schemas.microsoft.com/office/excel/2006/main">
          <x14:cfRule type="containsText" priority="64" operator="containsText" id="{F194815B-E5FC-46BE-AD4A-D4D1D0B38A10}">
            <xm:f>NOT(ISERROR(SEARCH($S$7,D172)))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65" operator="containsText" id="{6E7030A9-AA1F-4FC7-99C8-68293CEB997E}">
            <xm:f>NOT(ISERROR(SEARCH($S$5,D172)))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6" operator="containsText" id="{2452BAFB-D10D-4E7A-AEA0-2E96FE647A55}">
            <xm:f>NOT(ISERROR(SEARCH($S$3,D172)))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D172:J172</xm:sqref>
        </x14:conditionalFormatting>
        <x14:conditionalFormatting xmlns:xm="http://schemas.microsoft.com/office/excel/2006/main">
          <x14:cfRule type="containsText" priority="61" operator="containsText" id="{BC7C51FB-FE59-4FA4-98AD-2CAA68D0F685}">
            <xm:f>NOT(ISERROR(SEARCH($S$7,D199)))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63" operator="containsText" id="{8ACEDB16-B318-424F-B87C-4A0DAE6FE00A}">
            <xm:f>NOT(ISERROR(SEARCH($S$3,D199)))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62" operator="containsText" id="{BF1C3B42-DA7D-4BF2-93B7-83F2BFB19B55}">
            <xm:f>NOT(ISERROR(SEARCH($S$5,D199)))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m:sqref>D199:J199</xm:sqref>
        </x14:conditionalFormatting>
        <x14:conditionalFormatting xmlns:xm="http://schemas.microsoft.com/office/excel/2006/main">
          <x14:cfRule type="containsText" priority="58" operator="containsText" id="{8B608AC2-DC5B-49BD-BB36-79921A1DAA5E}">
            <xm:f>NOT(ISERROR(SEARCH($S$7,D226)))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59" operator="containsText" id="{EFC75A92-CFBC-4D81-8D79-4EC9ACF92ED2}">
            <xm:f>NOT(ISERROR(SEARCH($S$5,D226)))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0" operator="containsText" id="{3E87BCE3-EB5E-4D50-A4B6-458CABD13A5A}">
            <xm:f>NOT(ISERROR(SEARCH($S$3,D226)))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D226:J226</xm:sqref>
        </x14:conditionalFormatting>
        <x14:conditionalFormatting xmlns:xm="http://schemas.microsoft.com/office/excel/2006/main">
          <x14:cfRule type="containsText" priority="57" operator="containsText" id="{5C6DEE9C-0ECA-47B4-8170-6328BAAF79EE}">
            <xm:f>NOT(ISERROR(SEARCH($S$3,D253)))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55" operator="containsText" id="{EAE2E70B-B10A-4B92-A2FA-56359C43E0C5}">
            <xm:f>NOT(ISERROR(SEARCH($S$7,D253)))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56" operator="containsText" id="{EE694710-7E40-4145-A175-014A6C5EBD79}">
            <xm:f>NOT(ISERROR(SEARCH($S$5,D253)))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m:sqref>D253:J253</xm:sqref>
        </x14:conditionalFormatting>
        <x14:conditionalFormatting xmlns:xm="http://schemas.microsoft.com/office/excel/2006/main">
          <x14:cfRule type="cellIs" priority="93" operator="equal" id="{EC479430-E4F7-4BFF-ACC3-24ED9666282C}">
            <xm:f>申請書!$AS$20</xm:f>
            <x14:dxf>
              <font>
                <color theme="0"/>
              </font>
            </x14:dxf>
          </x14:cfRule>
          <xm:sqref>J174</xm:sqref>
        </x14:conditionalFormatting>
        <x14:conditionalFormatting xmlns:xm="http://schemas.microsoft.com/office/excel/2006/main">
          <x14:cfRule type="cellIs" priority="90" operator="equal" id="{116C8D30-BC2B-4A43-A68B-3C6CC3EEEDA1}">
            <xm:f>申請書!$AS$20</xm:f>
            <x14:dxf>
              <font>
                <color theme="0"/>
              </font>
            </x14:dxf>
          </x14:cfRule>
          <xm:sqref>J201</xm:sqref>
        </x14:conditionalFormatting>
        <x14:conditionalFormatting xmlns:xm="http://schemas.microsoft.com/office/excel/2006/main">
          <x14:cfRule type="cellIs" priority="87" operator="equal" id="{1AD135CC-DB45-4455-BE48-D590A42A7453}">
            <xm:f>申請書!$AS$20</xm:f>
            <x14:dxf>
              <font>
                <color theme="0"/>
              </font>
            </x14:dxf>
          </x14:cfRule>
          <xm:sqref>J228</xm:sqref>
        </x14:conditionalFormatting>
        <x14:conditionalFormatting xmlns:xm="http://schemas.microsoft.com/office/excel/2006/main">
          <x14:cfRule type="cellIs" priority="84" operator="equal" id="{6AA81235-5D1B-4000-BEE7-0D2CDA8CC969}">
            <xm:f>申請書!$AS$20</xm:f>
            <x14:dxf>
              <font>
                <color theme="0"/>
              </font>
            </x14:dxf>
          </x14:cfRule>
          <xm:sqref>J255</xm:sqref>
        </x14:conditionalFormatting>
        <x14:conditionalFormatting xmlns:xm="http://schemas.microsoft.com/office/excel/2006/main">
          <x14:cfRule type="cellIs" priority="92" operator="equal" id="{A7AF520E-5924-4CC5-9768-A7185B3A2E32}">
            <xm:f>申請書!$AS$21</xm:f>
            <x14:dxf>
              <font>
                <color theme="0"/>
              </font>
            </x14:dxf>
          </x14:cfRule>
          <xm:sqref>K174</xm:sqref>
        </x14:conditionalFormatting>
        <x14:conditionalFormatting xmlns:xm="http://schemas.microsoft.com/office/excel/2006/main">
          <x14:cfRule type="cellIs" priority="89" operator="equal" id="{287634FA-4A9E-4384-B40C-2A821FE9C776}">
            <xm:f>申請書!$AS$21</xm:f>
            <x14:dxf>
              <font>
                <color theme="0"/>
              </font>
            </x14:dxf>
          </x14:cfRule>
          <xm:sqref>K201</xm:sqref>
        </x14:conditionalFormatting>
        <x14:conditionalFormatting xmlns:xm="http://schemas.microsoft.com/office/excel/2006/main">
          <x14:cfRule type="cellIs" priority="86" operator="equal" id="{8B8D2FB5-57A8-4C2B-9545-01EE4C6649AF}">
            <xm:f>申請書!$AS$21</xm:f>
            <x14:dxf>
              <font>
                <color theme="0"/>
              </font>
            </x14:dxf>
          </x14:cfRule>
          <xm:sqref>K228</xm:sqref>
        </x14:conditionalFormatting>
        <x14:conditionalFormatting xmlns:xm="http://schemas.microsoft.com/office/excel/2006/main">
          <x14:cfRule type="cellIs" priority="83" operator="equal" id="{EB32149F-CBCD-43C2-B7CC-3AF35E305C0A}">
            <xm:f>申請書!$AS$21</xm:f>
            <x14:dxf>
              <font>
                <color theme="0"/>
              </font>
            </x14:dxf>
          </x14:cfRule>
          <xm:sqref>K255</xm:sqref>
        </x14:conditionalFormatting>
        <x14:conditionalFormatting xmlns:xm="http://schemas.microsoft.com/office/excel/2006/main">
          <x14:cfRule type="cellIs" priority="41" operator="equal" id="{90E780AC-CBD9-49AB-AB0B-0A7C92B26AB5}">
            <xm:f>申請書!$AS$22</xm:f>
            <x14:dxf>
              <font>
                <color theme="0"/>
              </font>
            </x14:dxf>
          </x14:cfRule>
          <xm:sqref>L174</xm:sqref>
        </x14:conditionalFormatting>
        <x14:conditionalFormatting xmlns:xm="http://schemas.microsoft.com/office/excel/2006/main">
          <x14:cfRule type="cellIs" priority="39" operator="equal" id="{B537112A-3BCE-43DD-A55C-5C3E5CC5B9C4}">
            <xm:f>申請書!$AS$22</xm:f>
            <x14:dxf>
              <font>
                <color theme="0"/>
              </font>
            </x14:dxf>
          </x14:cfRule>
          <xm:sqref>L201</xm:sqref>
        </x14:conditionalFormatting>
        <x14:conditionalFormatting xmlns:xm="http://schemas.microsoft.com/office/excel/2006/main">
          <x14:cfRule type="cellIs" priority="37" operator="equal" id="{73B74C09-EB8B-4BED-826C-56E0BD1A94FF}">
            <xm:f>申請書!$AS$22</xm:f>
            <x14:dxf>
              <font>
                <color theme="0"/>
              </font>
            </x14:dxf>
          </x14:cfRule>
          <xm:sqref>L228</xm:sqref>
        </x14:conditionalFormatting>
        <x14:conditionalFormatting xmlns:xm="http://schemas.microsoft.com/office/excel/2006/main">
          <x14:cfRule type="cellIs" priority="35" operator="equal" id="{294C9B22-6ED7-4472-9C2C-637572B18B38}">
            <xm:f>申請書!$AS$22</xm:f>
            <x14:dxf>
              <font>
                <color theme="0"/>
              </font>
            </x14:dxf>
          </x14:cfRule>
          <xm:sqref>L255</xm:sqref>
        </x14:conditionalFormatting>
        <x14:conditionalFormatting xmlns:xm="http://schemas.microsoft.com/office/excel/2006/main">
          <x14:cfRule type="cellIs" priority="261" operator="equal" id="{FEB01FBD-9914-458D-9204-7660EEEB8832}">
            <xm:f>申請書!$AS$20</xm:f>
            <x14:dxf>
              <font>
                <color theme="0"/>
              </font>
            </x14:dxf>
          </x14:cfRule>
          <xm:sqref>Y13</xm:sqref>
        </x14:conditionalFormatting>
        <x14:conditionalFormatting xmlns:xm="http://schemas.microsoft.com/office/excel/2006/main">
          <x14:cfRule type="cellIs" priority="195" operator="equal" id="{F6E4312E-D3F0-4EAF-A6F9-DE8613E2D58A}">
            <xm:f>申請書!$AS$20</xm:f>
            <x14:dxf>
              <font>
                <color theme="0"/>
              </font>
            </x14:dxf>
          </x14:cfRule>
          <xm:sqref>Y40</xm:sqref>
        </x14:conditionalFormatting>
        <x14:conditionalFormatting xmlns:xm="http://schemas.microsoft.com/office/excel/2006/main">
          <x14:cfRule type="cellIs" priority="191" operator="equal" id="{B6C134F8-C3C4-4D93-A18C-F125CD42A2BA}">
            <xm:f>申請書!$AS$20</xm:f>
            <x14:dxf>
              <font>
                <color theme="0"/>
              </font>
            </x14:dxf>
          </x14:cfRule>
          <xm:sqref>Y67</xm:sqref>
        </x14:conditionalFormatting>
        <x14:conditionalFormatting xmlns:xm="http://schemas.microsoft.com/office/excel/2006/main">
          <x14:cfRule type="cellIs" priority="187" operator="equal" id="{99C72E6B-1A13-495F-908C-58EBE70EEC5A}">
            <xm:f>申請書!$AS$20</xm:f>
            <x14:dxf>
              <font>
                <color theme="0"/>
              </font>
            </x14:dxf>
          </x14:cfRule>
          <xm:sqref>Y94</xm:sqref>
        </x14:conditionalFormatting>
        <x14:conditionalFormatting xmlns:xm="http://schemas.microsoft.com/office/excel/2006/main">
          <x14:cfRule type="cellIs" priority="183" operator="equal" id="{C5934C72-B878-4AC3-AFBC-F6CD8B21DA69}">
            <xm:f>申請書!$AS$20</xm:f>
            <x14:dxf>
              <font>
                <color theme="0"/>
              </font>
            </x14:dxf>
          </x14:cfRule>
          <xm:sqref>Y121</xm:sqref>
        </x14:conditionalFormatting>
        <x14:conditionalFormatting xmlns:xm="http://schemas.microsoft.com/office/excel/2006/main">
          <x14:cfRule type="cellIs" priority="179" operator="equal" id="{8FA57D3C-B3A8-45BA-AFF7-E0DF2F726F19}">
            <xm:f>申請書!$AS$20</xm:f>
            <x14:dxf>
              <font>
                <color theme="0"/>
              </font>
            </x14:dxf>
          </x14:cfRule>
          <xm:sqref>Y148</xm:sqref>
        </x14:conditionalFormatting>
        <x14:conditionalFormatting xmlns:xm="http://schemas.microsoft.com/office/excel/2006/main">
          <x14:cfRule type="cellIs" priority="175" operator="equal" id="{A6969B09-B03A-45CF-B9F4-33673212CCE4}">
            <xm:f>申請書!$AS$20</xm:f>
            <x14:dxf>
              <font>
                <color theme="0"/>
              </font>
            </x14:dxf>
          </x14:cfRule>
          <xm:sqref>Y175</xm:sqref>
        </x14:conditionalFormatting>
        <x14:conditionalFormatting xmlns:xm="http://schemas.microsoft.com/office/excel/2006/main">
          <x14:cfRule type="cellIs" priority="171" operator="equal" id="{57B8B1A9-3A61-481A-B3B9-D3CADFA7524B}">
            <xm:f>申請書!$AS$20</xm:f>
            <x14:dxf>
              <font>
                <color theme="0"/>
              </font>
            </x14:dxf>
          </x14:cfRule>
          <xm:sqref>Y202</xm:sqref>
        </x14:conditionalFormatting>
        <x14:conditionalFormatting xmlns:xm="http://schemas.microsoft.com/office/excel/2006/main">
          <x14:cfRule type="cellIs" priority="167" operator="equal" id="{CCC5FBB8-58B9-4882-9CD9-A78A23BDCEB1}">
            <xm:f>申請書!$AS$20</xm:f>
            <x14:dxf>
              <font>
                <color theme="0"/>
              </font>
            </x14:dxf>
          </x14:cfRule>
          <xm:sqref>Y229</xm:sqref>
        </x14:conditionalFormatting>
        <x14:conditionalFormatting xmlns:xm="http://schemas.microsoft.com/office/excel/2006/main">
          <x14:cfRule type="cellIs" priority="163" operator="equal" id="{A4B44681-2BFF-451D-A3DD-93D3A56444B1}">
            <xm:f>申請書!$AS$20</xm:f>
            <x14:dxf>
              <font>
                <color theme="0"/>
              </font>
            </x14:dxf>
          </x14:cfRule>
          <xm:sqref>Y256</xm:sqref>
        </x14:conditionalFormatting>
        <x14:conditionalFormatting xmlns:xm="http://schemas.microsoft.com/office/excel/2006/main">
          <x14:cfRule type="cellIs" priority="260" operator="equal" id="{D14EA4FB-95D8-4197-9C77-312C04D357F8}">
            <xm:f>申請書!$AS$21</xm:f>
            <x14:dxf>
              <font>
                <color theme="0"/>
              </font>
            </x14:dxf>
          </x14:cfRule>
          <xm:sqref>Z13</xm:sqref>
        </x14:conditionalFormatting>
        <x14:conditionalFormatting xmlns:xm="http://schemas.microsoft.com/office/excel/2006/main">
          <x14:cfRule type="cellIs" priority="194" operator="equal" id="{F5C753E4-F8F7-4EFE-9AC9-872D0AED7E7B}">
            <xm:f>申請書!$AS$21</xm:f>
            <x14:dxf>
              <font>
                <color theme="0"/>
              </font>
            </x14:dxf>
          </x14:cfRule>
          <xm:sqref>Z40</xm:sqref>
        </x14:conditionalFormatting>
        <x14:conditionalFormatting xmlns:xm="http://schemas.microsoft.com/office/excel/2006/main">
          <x14:cfRule type="cellIs" priority="190" operator="equal" id="{303D9DEE-8D84-4176-8B97-9E036B5A6593}">
            <xm:f>申請書!$AS$21</xm:f>
            <x14:dxf>
              <font>
                <color theme="0"/>
              </font>
            </x14:dxf>
          </x14:cfRule>
          <xm:sqref>Z67</xm:sqref>
        </x14:conditionalFormatting>
        <x14:conditionalFormatting xmlns:xm="http://schemas.microsoft.com/office/excel/2006/main">
          <x14:cfRule type="cellIs" priority="186" operator="equal" id="{977E5D15-816D-4C97-B383-281E5E8F0C21}">
            <xm:f>申請書!$AS$21</xm:f>
            <x14:dxf>
              <font>
                <color theme="0"/>
              </font>
            </x14:dxf>
          </x14:cfRule>
          <xm:sqref>Z94</xm:sqref>
        </x14:conditionalFormatting>
        <x14:conditionalFormatting xmlns:xm="http://schemas.microsoft.com/office/excel/2006/main">
          <x14:cfRule type="cellIs" priority="182" operator="equal" id="{B74F3545-7CCB-4CF5-B537-FFB6537148B8}">
            <xm:f>申請書!$AS$21</xm:f>
            <x14:dxf>
              <font>
                <color theme="0"/>
              </font>
            </x14:dxf>
          </x14:cfRule>
          <xm:sqref>Z121</xm:sqref>
        </x14:conditionalFormatting>
        <x14:conditionalFormatting xmlns:xm="http://schemas.microsoft.com/office/excel/2006/main">
          <x14:cfRule type="cellIs" priority="178" operator="equal" id="{AE284840-8132-49E7-99AF-7CF801BC9B2B}">
            <xm:f>申請書!$AS$21</xm:f>
            <x14:dxf>
              <font>
                <color theme="0"/>
              </font>
            </x14:dxf>
          </x14:cfRule>
          <xm:sqref>Z148</xm:sqref>
        </x14:conditionalFormatting>
        <x14:conditionalFormatting xmlns:xm="http://schemas.microsoft.com/office/excel/2006/main">
          <x14:cfRule type="cellIs" priority="174" operator="equal" id="{3C861DFB-9490-4406-8B1F-D24A9C971712}">
            <xm:f>申請書!$AS$21</xm:f>
            <x14:dxf>
              <font>
                <color theme="0"/>
              </font>
            </x14:dxf>
          </x14:cfRule>
          <xm:sqref>Z175</xm:sqref>
        </x14:conditionalFormatting>
        <x14:conditionalFormatting xmlns:xm="http://schemas.microsoft.com/office/excel/2006/main">
          <x14:cfRule type="cellIs" priority="170" operator="equal" id="{8B308C27-ED29-4C05-96C9-86284BF80CCA}">
            <xm:f>申請書!$AS$21</xm:f>
            <x14:dxf>
              <font>
                <color theme="0"/>
              </font>
            </x14:dxf>
          </x14:cfRule>
          <xm:sqref>Z202</xm:sqref>
        </x14:conditionalFormatting>
        <x14:conditionalFormatting xmlns:xm="http://schemas.microsoft.com/office/excel/2006/main">
          <x14:cfRule type="cellIs" priority="166" operator="equal" id="{39C2AE4D-67F0-4AF2-92B5-D55B32D2CC60}">
            <xm:f>申請書!$AS$21</xm:f>
            <x14:dxf>
              <font>
                <color theme="0"/>
              </font>
            </x14:dxf>
          </x14:cfRule>
          <xm:sqref>Z229</xm:sqref>
        </x14:conditionalFormatting>
        <x14:conditionalFormatting xmlns:xm="http://schemas.microsoft.com/office/excel/2006/main">
          <x14:cfRule type="cellIs" priority="162" operator="equal" id="{140ADC39-0570-4847-9391-3D687129C2A0}">
            <xm:f>申請書!$AS$21</xm:f>
            <x14:dxf>
              <font>
                <color theme="0"/>
              </font>
            </x14:dxf>
          </x14:cfRule>
          <xm:sqref>Z256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BD113"/>
  <sheetViews>
    <sheetView showGridLines="0" zoomScale="75" zoomScaleNormal="75" zoomScaleSheetLayoutView="93" workbookViewId="0">
      <selection activeCell="BB13" sqref="BB13"/>
    </sheetView>
  </sheetViews>
  <sheetFormatPr defaultColWidth="2.25" defaultRowHeight="18.75"/>
  <cols>
    <col min="1" max="1" width="4.5" style="163" customWidth="1"/>
    <col min="2" max="24" width="2.625" style="163" customWidth="1"/>
    <col min="25" max="30" width="2.25" style="163" customWidth="1"/>
    <col min="31" max="35" width="3" style="163" customWidth="1"/>
    <col min="36" max="36" width="2.25" style="163"/>
    <col min="37" max="37" width="0" style="163" hidden="1" customWidth="1"/>
    <col min="38" max="39" width="2.5" style="163" hidden="1" customWidth="1"/>
    <col min="40" max="40" width="0" style="163" hidden="1" customWidth="1"/>
    <col min="41" max="16384" width="2.25" style="163"/>
  </cols>
  <sheetData>
    <row r="1" spans="1:38" ht="18.75" customHeight="1">
      <c r="A1" s="212"/>
      <c r="B1" s="213"/>
      <c r="C1" s="213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1597" t="s">
        <v>41</v>
      </c>
      <c r="V1" s="1598"/>
      <c r="W1" s="1598"/>
      <c r="X1" s="1598"/>
      <c r="Y1" s="1598"/>
      <c r="Z1" s="1598"/>
      <c r="AA1" s="1599"/>
      <c r="AB1" s="178"/>
      <c r="AC1" s="178"/>
      <c r="AD1" s="178"/>
      <c r="AE1" s="178"/>
      <c r="AF1" s="178"/>
      <c r="AG1" s="1593" t="s">
        <v>303</v>
      </c>
      <c r="AH1" s="1593"/>
      <c r="AI1" s="1594"/>
    </row>
    <row r="2" spans="1:38" ht="33" customHeight="1">
      <c r="A2" s="215" t="s">
        <v>319</v>
      </c>
      <c r="B2" s="216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8" t="s">
        <v>42</v>
      </c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9"/>
      <c r="AC2" s="219"/>
      <c r="AD2" s="219"/>
      <c r="AE2" s="219"/>
      <c r="AF2" s="219"/>
      <c r="AG2" s="219"/>
      <c r="AH2" s="219"/>
      <c r="AI2" s="220"/>
    </row>
    <row r="3" spans="1:38" ht="27" customHeight="1">
      <c r="A3" s="221"/>
      <c r="B3" s="222"/>
      <c r="C3" s="222"/>
      <c r="D3" s="2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496" t="s">
        <v>43</v>
      </c>
      <c r="W3" s="1496"/>
      <c r="X3" s="1496"/>
      <c r="Y3" s="1496"/>
      <c r="Z3" s="1496"/>
      <c r="AA3" s="1496"/>
      <c r="AB3" s="1496"/>
      <c r="AC3" s="1496"/>
      <c r="AD3" s="1496"/>
      <c r="AE3" s="1496"/>
      <c r="AF3" s="1496"/>
      <c r="AG3" s="1496"/>
      <c r="AH3" s="1496"/>
      <c r="AI3" s="1497"/>
    </row>
    <row r="4" spans="1:38" ht="45" customHeight="1">
      <c r="A4" s="1498" t="s">
        <v>44</v>
      </c>
      <c r="B4" s="1499"/>
      <c r="C4" s="1499"/>
      <c r="D4" s="1500"/>
      <c r="E4" s="1501">
        <f>申請書!Q8</f>
        <v>0</v>
      </c>
      <c r="F4" s="1502"/>
      <c r="G4" s="1502"/>
      <c r="H4" s="1502"/>
      <c r="I4" s="1502"/>
      <c r="J4" s="1502"/>
      <c r="K4" s="1502"/>
      <c r="L4" s="1502"/>
      <c r="M4" s="1502"/>
      <c r="N4" s="1502"/>
      <c r="O4" s="1502"/>
      <c r="P4" s="1502"/>
      <c r="Q4" s="1502"/>
      <c r="R4" s="1503"/>
      <c r="S4" s="1504" t="s">
        <v>45</v>
      </c>
      <c r="T4" s="1505"/>
      <c r="U4" s="1505"/>
      <c r="V4" s="1505"/>
      <c r="W4" s="1506"/>
      <c r="X4" s="1600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2"/>
    </row>
    <row r="5" spans="1:38" ht="31.5" customHeight="1">
      <c r="A5" s="1546" t="s">
        <v>46</v>
      </c>
      <c r="B5" s="1547"/>
      <c r="C5" s="1547"/>
      <c r="D5" s="1548"/>
      <c r="E5" s="665" t="s">
        <v>1</v>
      </c>
      <c r="F5" s="666"/>
      <c r="G5" s="1549">
        <f>申請書!K20</f>
        <v>0</v>
      </c>
      <c r="H5" s="1549"/>
      <c r="I5" s="667" t="s">
        <v>2</v>
      </c>
      <c r="J5" s="1549">
        <f>申請書!M20</f>
        <v>0</v>
      </c>
      <c r="K5" s="1549"/>
      <c r="L5" s="667" t="s">
        <v>3</v>
      </c>
      <c r="M5" s="1549">
        <f>申請書!O20</f>
        <v>0</v>
      </c>
      <c r="N5" s="1549"/>
      <c r="O5" s="167" t="s">
        <v>4</v>
      </c>
      <c r="P5" s="167" t="s">
        <v>15</v>
      </c>
      <c r="Q5" s="1508" t="str">
        <f>申請書!R20</f>
        <v/>
      </c>
      <c r="R5" s="1508"/>
      <c r="S5" s="168" t="s">
        <v>16</v>
      </c>
      <c r="T5" s="1509" t="s">
        <v>47</v>
      </c>
      <c r="U5" s="1509"/>
      <c r="V5" s="1507">
        <f>申請書!M21</f>
        <v>0</v>
      </c>
      <c r="W5" s="1507"/>
      <c r="X5" s="1509" t="s">
        <v>3</v>
      </c>
      <c r="Y5" s="1509"/>
      <c r="Z5" s="1510">
        <f>申請書!O21</f>
        <v>0</v>
      </c>
      <c r="AA5" s="1510"/>
      <c r="AB5" s="165" t="s">
        <v>48</v>
      </c>
      <c r="AC5" s="166" t="s">
        <v>15</v>
      </c>
      <c r="AD5" s="1508" t="str">
        <f>申請書!R21</f>
        <v/>
      </c>
      <c r="AE5" s="1508"/>
      <c r="AF5" s="166" t="s">
        <v>16</v>
      </c>
      <c r="AG5" s="166"/>
      <c r="AH5" s="166"/>
      <c r="AI5" s="169"/>
    </row>
    <row r="6" spans="1:38" ht="48" customHeight="1">
      <c r="A6" s="1553" t="s">
        <v>443</v>
      </c>
      <c r="B6" s="1554"/>
      <c r="C6" s="1554"/>
      <c r="D6" s="1555"/>
      <c r="E6" s="1552"/>
      <c r="F6" s="1552"/>
      <c r="G6" s="1552"/>
      <c r="H6" s="1570"/>
      <c r="I6" s="1570"/>
      <c r="J6" s="1570"/>
      <c r="K6" s="1570"/>
      <c r="L6" s="669"/>
      <c r="M6" s="670"/>
      <c r="N6" s="671"/>
      <c r="O6" s="1571" t="s">
        <v>434</v>
      </c>
      <c r="P6" s="1571"/>
      <c r="Q6" s="1571"/>
      <c r="R6" s="1571"/>
      <c r="S6" s="1571"/>
      <c r="T6" s="1571"/>
      <c r="U6" s="1571"/>
      <c r="V6" s="1571"/>
      <c r="W6" s="1571"/>
      <c r="X6" s="1571"/>
      <c r="Y6" s="1571"/>
      <c r="Z6" s="1571"/>
      <c r="AA6" s="1571"/>
      <c r="AB6" s="1571"/>
      <c r="AC6" s="1571"/>
      <c r="AD6" s="1571"/>
      <c r="AE6" s="1571"/>
      <c r="AF6" s="1571"/>
      <c r="AG6" s="1571"/>
      <c r="AH6" s="1571"/>
      <c r="AI6" s="1572"/>
      <c r="AL6" s="664"/>
    </row>
    <row r="7" spans="1:38" ht="24.75" customHeight="1">
      <c r="A7" s="668" t="s">
        <v>49</v>
      </c>
      <c r="B7" s="1603" t="s">
        <v>195</v>
      </c>
      <c r="C7" s="1604"/>
      <c r="D7" s="1604"/>
      <c r="E7" s="1604"/>
      <c r="F7" s="1604"/>
      <c r="G7" s="1605"/>
      <c r="H7" s="1606" t="s">
        <v>50</v>
      </c>
      <c r="I7" s="1607"/>
      <c r="J7" s="1608" t="s">
        <v>51</v>
      </c>
      <c r="K7" s="1609"/>
      <c r="L7" s="1609"/>
      <c r="M7" s="1609"/>
      <c r="N7" s="1610"/>
      <c r="O7" s="1551" t="s">
        <v>52</v>
      </c>
      <c r="P7" s="1551"/>
      <c r="Q7" s="1551"/>
      <c r="R7" s="1551"/>
      <c r="S7" s="1551"/>
      <c r="T7" s="1551"/>
      <c r="U7" s="1551"/>
      <c r="V7" s="1551"/>
      <c r="W7" s="1551"/>
      <c r="X7" s="1551"/>
      <c r="Y7" s="1614" t="s">
        <v>53</v>
      </c>
      <c r="Z7" s="1614"/>
      <c r="AA7" s="1614"/>
      <c r="AB7" s="1614"/>
      <c r="AC7" s="1614"/>
      <c r="AD7" s="1614"/>
      <c r="AE7" s="1567" t="s">
        <v>54</v>
      </c>
      <c r="AF7" s="1568"/>
      <c r="AG7" s="1568"/>
      <c r="AH7" s="1568"/>
      <c r="AI7" s="1569"/>
    </row>
    <row r="8" spans="1:38" ht="38.25" customHeight="1">
      <c r="A8" s="170">
        <v>1</v>
      </c>
      <c r="B8" s="1488" t="s" ph="1">
        <v>55</v>
      </c>
      <c r="C8" s="1486" ph="1"/>
      <c r="D8" s="1486"/>
      <c r="E8" s="1486"/>
      <c r="F8" s="1486"/>
      <c r="G8" s="1487"/>
      <c r="H8" s="1488" t="s">
        <v>56</v>
      </c>
      <c r="I8" s="1487"/>
      <c r="J8" s="1488" t="s">
        <v>57</v>
      </c>
      <c r="K8" s="1486"/>
      <c r="L8" s="1486"/>
      <c r="M8" s="1486"/>
      <c r="N8" s="1487"/>
      <c r="O8" s="1550" t="s">
        <v>58</v>
      </c>
      <c r="P8" s="1550"/>
      <c r="Q8" s="1550"/>
      <c r="R8" s="1550"/>
      <c r="S8" s="1550"/>
      <c r="T8" s="1550"/>
      <c r="U8" s="1550"/>
      <c r="V8" s="1550"/>
      <c r="W8" s="1550"/>
      <c r="X8" s="1550"/>
      <c r="Y8" s="1573" t="s">
        <v>59</v>
      </c>
      <c r="Z8" s="1573"/>
      <c r="AA8" s="1573"/>
      <c r="AB8" s="1573"/>
      <c r="AC8" s="1573"/>
      <c r="AD8" s="1573"/>
      <c r="AE8" s="1611" t="s">
        <v>60</v>
      </c>
      <c r="AF8" s="1612"/>
      <c r="AG8" s="1612"/>
      <c r="AH8" s="1612"/>
      <c r="AI8" s="1613"/>
    </row>
    <row r="9" spans="1:38" ht="22.5" customHeight="1">
      <c r="A9" s="170">
        <v>2</v>
      </c>
      <c r="B9" s="1488" t="s" ph="1">
        <v>61</v>
      </c>
      <c r="C9" s="1486" ph="1"/>
      <c r="D9" s="1486"/>
      <c r="E9" s="1486"/>
      <c r="F9" s="1486"/>
      <c r="G9" s="1487"/>
      <c r="H9" s="1488" t="s">
        <v>62</v>
      </c>
      <c r="I9" s="1487"/>
      <c r="J9" s="1488" t="s">
        <v>63</v>
      </c>
      <c r="K9" s="1486"/>
      <c r="L9" s="1486"/>
      <c r="M9" s="1486"/>
      <c r="N9" s="1487"/>
      <c r="O9" s="1574" t="s">
        <v>64</v>
      </c>
      <c r="P9" s="1574"/>
      <c r="Q9" s="1574"/>
      <c r="R9" s="1574"/>
      <c r="S9" s="1574"/>
      <c r="T9" s="1574"/>
      <c r="U9" s="1574"/>
      <c r="V9" s="1574"/>
      <c r="W9" s="1574"/>
      <c r="X9" s="1574"/>
      <c r="Y9" s="1573" t="s">
        <v>65</v>
      </c>
      <c r="Z9" s="1573"/>
      <c r="AA9" s="1573"/>
      <c r="AB9" s="1573"/>
      <c r="AC9" s="1573"/>
      <c r="AD9" s="1573"/>
      <c r="AE9" s="1578" t="s">
        <v>66</v>
      </c>
      <c r="AF9" s="1579"/>
      <c r="AG9" s="1579"/>
      <c r="AH9" s="1579"/>
      <c r="AI9" s="1580"/>
    </row>
    <row r="10" spans="1:38" ht="15" customHeight="1">
      <c r="A10" s="1534">
        <v>3</v>
      </c>
      <c r="B10" s="1537" t="s" ph="1">
        <v>67</v>
      </c>
      <c r="C10" s="1538"/>
      <c r="D10" s="1538"/>
      <c r="E10" s="1538"/>
      <c r="F10" s="1538"/>
      <c r="G10" s="1539"/>
      <c r="H10" s="1615" t="s">
        <v>56</v>
      </c>
      <c r="I10" s="1616"/>
      <c r="J10" s="1556" t="s">
        <v>68</v>
      </c>
      <c r="K10" s="1557"/>
      <c r="L10" s="1557"/>
      <c r="M10" s="1557"/>
      <c r="N10" s="1558"/>
      <c r="O10" s="1562" t="s">
        <v>69</v>
      </c>
      <c r="P10" s="1562"/>
      <c r="Q10" s="1562"/>
      <c r="R10" s="1562"/>
      <c r="S10" s="1562"/>
      <c r="T10" s="1562"/>
      <c r="U10" s="1562"/>
      <c r="V10" s="1562"/>
      <c r="W10" s="1562"/>
      <c r="X10" s="1562"/>
      <c r="Y10" s="1575" t="s">
        <v>59</v>
      </c>
      <c r="Z10" s="1575"/>
      <c r="AA10" s="1575"/>
      <c r="AB10" s="1575"/>
      <c r="AC10" s="1575"/>
      <c r="AD10" s="1575"/>
      <c r="AE10" s="1581" t="s">
        <v>70</v>
      </c>
      <c r="AF10" s="1582"/>
      <c r="AG10" s="1582"/>
      <c r="AH10" s="1582"/>
      <c r="AI10" s="1583"/>
    </row>
    <row r="11" spans="1:38" ht="15" customHeight="1">
      <c r="A11" s="1535"/>
      <c r="B11" s="1540"/>
      <c r="C11" s="1541"/>
      <c r="D11" s="1541"/>
      <c r="E11" s="1541"/>
      <c r="F11" s="1541"/>
      <c r="G11" s="1542"/>
      <c r="H11" s="1617"/>
      <c r="I11" s="1618"/>
      <c r="J11" s="1559"/>
      <c r="K11" s="1560"/>
      <c r="L11" s="1560"/>
      <c r="M11" s="1560"/>
      <c r="N11" s="1561"/>
      <c r="O11" s="1562"/>
      <c r="P11" s="1562"/>
      <c r="Q11" s="1562"/>
      <c r="R11" s="1562"/>
      <c r="S11" s="1562"/>
      <c r="T11" s="1562"/>
      <c r="U11" s="1562"/>
      <c r="V11" s="1562"/>
      <c r="W11" s="1562"/>
      <c r="X11" s="1562"/>
      <c r="Y11" s="1575"/>
      <c r="Z11" s="1575"/>
      <c r="AA11" s="1575"/>
      <c r="AB11" s="1575"/>
      <c r="AC11" s="1575"/>
      <c r="AD11" s="1575"/>
      <c r="AE11" s="1584"/>
      <c r="AF11" s="1585"/>
      <c r="AG11" s="1585"/>
      <c r="AH11" s="1585"/>
      <c r="AI11" s="1586"/>
    </row>
    <row r="12" spans="1:38" ht="15" customHeight="1">
      <c r="A12" s="1536"/>
      <c r="B12" s="1543"/>
      <c r="C12" s="1544"/>
      <c r="D12" s="1544"/>
      <c r="E12" s="1544"/>
      <c r="F12" s="1544"/>
      <c r="G12" s="1545"/>
      <c r="H12" s="1619"/>
      <c r="I12" s="1620"/>
      <c r="J12" s="1563" t="s">
        <v>71</v>
      </c>
      <c r="K12" s="1564"/>
      <c r="L12" s="1564"/>
      <c r="M12" s="1564"/>
      <c r="N12" s="1565"/>
      <c r="O12" s="1566" t="s">
        <v>72</v>
      </c>
      <c r="P12" s="1566"/>
      <c r="Q12" s="1566"/>
      <c r="R12" s="1566"/>
      <c r="S12" s="1566"/>
      <c r="T12" s="1566"/>
      <c r="U12" s="1566"/>
      <c r="V12" s="1566"/>
      <c r="W12" s="1566"/>
      <c r="X12" s="1566"/>
      <c r="Y12" s="1575" t="s">
        <v>59</v>
      </c>
      <c r="Z12" s="1575"/>
      <c r="AA12" s="1575"/>
      <c r="AB12" s="1575"/>
      <c r="AC12" s="1575"/>
      <c r="AD12" s="1575"/>
      <c r="AE12" s="1587"/>
      <c r="AF12" s="1588"/>
      <c r="AG12" s="1588"/>
      <c r="AH12" s="1588"/>
      <c r="AI12" s="1589"/>
    </row>
    <row r="13" spans="1:38" ht="21" customHeight="1">
      <c r="A13" s="171" t="s">
        <v>73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3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172"/>
    </row>
    <row r="14" spans="1:38" ht="30" customHeight="1">
      <c r="A14" s="173" t="s">
        <v>49</v>
      </c>
      <c r="B14" s="1484" t="s">
        <v>196</v>
      </c>
      <c r="C14" s="1485"/>
      <c r="D14" s="1486"/>
      <c r="E14" s="1486"/>
      <c r="F14" s="1486"/>
      <c r="G14" s="1487"/>
      <c r="H14" s="1488" t="s">
        <v>50</v>
      </c>
      <c r="I14" s="1487"/>
      <c r="J14" s="1489" t="s">
        <v>51</v>
      </c>
      <c r="K14" s="1489"/>
      <c r="L14" s="1489"/>
      <c r="M14" s="1489"/>
      <c r="N14" s="1489"/>
      <c r="O14" s="1490" t="s">
        <v>52</v>
      </c>
      <c r="P14" s="1490"/>
      <c r="Q14" s="1490"/>
      <c r="R14" s="1490"/>
      <c r="S14" s="1490"/>
      <c r="T14" s="1490"/>
      <c r="U14" s="1490"/>
      <c r="V14" s="1490"/>
      <c r="W14" s="1490"/>
      <c r="X14" s="1490"/>
      <c r="Y14" s="1488" t="s">
        <v>53</v>
      </c>
      <c r="Z14" s="1486"/>
      <c r="AA14" s="1486"/>
      <c r="AB14" s="1486"/>
      <c r="AC14" s="1486"/>
      <c r="AD14" s="1487"/>
      <c r="AE14" s="1491" t="s">
        <v>54</v>
      </c>
      <c r="AF14" s="1492"/>
      <c r="AG14" s="1492"/>
      <c r="AH14" s="1492"/>
      <c r="AI14" s="1493"/>
    </row>
    <row r="15" spans="1:38" s="1" customFormat="1" ht="21" customHeight="1">
      <c r="A15" s="1418">
        <v>1</v>
      </c>
      <c r="B15" s="1421"/>
      <c r="C15" s="1422"/>
      <c r="D15" s="1422"/>
      <c r="E15" s="1422"/>
      <c r="F15" s="1422"/>
      <c r="G15" s="1423"/>
      <c r="H15" s="1424"/>
      <c r="I15" s="1425"/>
      <c r="J15" s="1430"/>
      <c r="K15" s="1431"/>
      <c r="L15" s="1431"/>
      <c r="M15" s="1431"/>
      <c r="N15" s="1432"/>
      <c r="O15" s="1472"/>
      <c r="P15" s="1473"/>
      <c r="Q15" s="1473"/>
      <c r="R15" s="1473"/>
      <c r="S15" s="1473"/>
      <c r="T15" s="1473"/>
      <c r="U15" s="1473"/>
      <c r="V15" s="1473"/>
      <c r="W15" s="1473"/>
      <c r="X15" s="1474"/>
      <c r="Y15" s="1475"/>
      <c r="Z15" s="1476"/>
      <c r="AA15" s="1476"/>
      <c r="AB15" s="1476"/>
      <c r="AC15" s="1476"/>
      <c r="AD15" s="1477"/>
      <c r="AE15" s="1436"/>
      <c r="AF15" s="1437"/>
      <c r="AG15" s="1437"/>
      <c r="AH15" s="1437"/>
      <c r="AI15" s="1438"/>
    </row>
    <row r="16" spans="1:38" s="1" customFormat="1" ht="21" customHeight="1">
      <c r="A16" s="1419"/>
      <c r="B16" s="1478"/>
      <c r="C16" s="1479"/>
      <c r="D16" s="1479"/>
      <c r="E16" s="1479"/>
      <c r="F16" s="1479"/>
      <c r="G16" s="1480"/>
      <c r="H16" s="1426"/>
      <c r="I16" s="1427"/>
      <c r="J16" s="1454"/>
      <c r="K16" s="1455"/>
      <c r="L16" s="1455"/>
      <c r="M16" s="1455"/>
      <c r="N16" s="1456"/>
      <c r="O16" s="1457"/>
      <c r="P16" s="1458"/>
      <c r="Q16" s="1458"/>
      <c r="R16" s="1458"/>
      <c r="S16" s="1458"/>
      <c r="T16" s="1458"/>
      <c r="U16" s="1458"/>
      <c r="V16" s="1458"/>
      <c r="W16" s="1458"/>
      <c r="X16" s="1459"/>
      <c r="Y16" s="1454"/>
      <c r="Z16" s="1455"/>
      <c r="AA16" s="1455"/>
      <c r="AB16" s="1455"/>
      <c r="AC16" s="1455"/>
      <c r="AD16" s="1456"/>
      <c r="AE16" s="1475"/>
      <c r="AF16" s="1476"/>
      <c r="AG16" s="1476"/>
      <c r="AH16" s="1476"/>
      <c r="AI16" s="1477"/>
    </row>
    <row r="17" spans="1:35" s="1" customFormat="1" ht="21" customHeight="1">
      <c r="A17" s="1419"/>
      <c r="B17" s="1478"/>
      <c r="C17" s="1479"/>
      <c r="D17" s="1479"/>
      <c r="E17" s="1479"/>
      <c r="F17" s="1479"/>
      <c r="G17" s="1480"/>
      <c r="H17" s="1426"/>
      <c r="I17" s="1427"/>
      <c r="J17" s="1454"/>
      <c r="K17" s="1455"/>
      <c r="L17" s="1455"/>
      <c r="M17" s="1455"/>
      <c r="N17" s="1456"/>
      <c r="O17" s="1472"/>
      <c r="P17" s="1473"/>
      <c r="Q17" s="1473"/>
      <c r="R17" s="1473"/>
      <c r="S17" s="1473"/>
      <c r="T17" s="1473"/>
      <c r="U17" s="1473"/>
      <c r="V17" s="1473"/>
      <c r="W17" s="1473"/>
      <c r="X17" s="1474"/>
      <c r="Y17" s="1466"/>
      <c r="Z17" s="1467"/>
      <c r="AA17" s="1467"/>
      <c r="AB17" s="1467"/>
      <c r="AC17" s="1467"/>
      <c r="AD17" s="1468"/>
      <c r="AE17" s="1466"/>
      <c r="AF17" s="1467"/>
      <c r="AG17" s="1467"/>
      <c r="AH17" s="1467"/>
      <c r="AI17" s="1468"/>
    </row>
    <row r="18" spans="1:35" s="1" customFormat="1" ht="21" customHeight="1">
      <c r="A18" s="1418">
        <v>2</v>
      </c>
      <c r="B18" s="1421"/>
      <c r="C18" s="1422"/>
      <c r="D18" s="1422"/>
      <c r="E18" s="1422"/>
      <c r="F18" s="1422"/>
      <c r="G18" s="1423"/>
      <c r="H18" s="1424"/>
      <c r="I18" s="1425"/>
      <c r="J18" s="1430"/>
      <c r="K18" s="1431"/>
      <c r="L18" s="1431"/>
      <c r="M18" s="1431"/>
      <c r="N18" s="1432"/>
      <c r="O18" s="1433"/>
      <c r="P18" s="1434"/>
      <c r="Q18" s="1434"/>
      <c r="R18" s="1434"/>
      <c r="S18" s="1434"/>
      <c r="T18" s="1434"/>
      <c r="U18" s="1434"/>
      <c r="V18" s="1434"/>
      <c r="W18" s="1434"/>
      <c r="X18" s="1435"/>
      <c r="Y18" s="1475"/>
      <c r="Z18" s="1476"/>
      <c r="AA18" s="1476"/>
      <c r="AB18" s="1476"/>
      <c r="AC18" s="1476"/>
      <c r="AD18" s="1477"/>
      <c r="AE18" s="1439"/>
      <c r="AF18" s="1440"/>
      <c r="AG18" s="1440"/>
      <c r="AH18" s="1440"/>
      <c r="AI18" s="1441"/>
    </row>
    <row r="19" spans="1:35" s="1" customFormat="1" ht="21" customHeight="1">
      <c r="A19" s="1419"/>
      <c r="B19" s="1478"/>
      <c r="C19" s="1479"/>
      <c r="D19" s="1479"/>
      <c r="E19" s="1479"/>
      <c r="F19" s="1479"/>
      <c r="G19" s="1480"/>
      <c r="H19" s="1426"/>
      <c r="I19" s="1427"/>
      <c r="J19" s="1454"/>
      <c r="K19" s="1455"/>
      <c r="L19" s="1455"/>
      <c r="M19" s="1455"/>
      <c r="N19" s="1456"/>
      <c r="O19" s="1457"/>
      <c r="P19" s="1458"/>
      <c r="Q19" s="1458"/>
      <c r="R19" s="1458"/>
      <c r="S19" s="1458"/>
      <c r="T19" s="1458"/>
      <c r="U19" s="1458"/>
      <c r="V19" s="1458"/>
      <c r="W19" s="1458"/>
      <c r="X19" s="1459"/>
      <c r="Y19" s="1454"/>
      <c r="Z19" s="1455"/>
      <c r="AA19" s="1455"/>
      <c r="AB19" s="1455"/>
      <c r="AC19" s="1455"/>
      <c r="AD19" s="1456"/>
      <c r="AE19" s="1442"/>
      <c r="AF19" s="1443"/>
      <c r="AG19" s="1443"/>
      <c r="AH19" s="1443"/>
      <c r="AI19" s="1444"/>
    </row>
    <row r="20" spans="1:35" s="1" customFormat="1" ht="21" customHeight="1">
      <c r="A20" s="1419"/>
      <c r="B20" s="1478"/>
      <c r="C20" s="1479"/>
      <c r="D20" s="1479"/>
      <c r="E20" s="1479"/>
      <c r="F20" s="1479"/>
      <c r="G20" s="1480"/>
      <c r="H20" s="1426"/>
      <c r="I20" s="1427"/>
      <c r="J20" s="1454"/>
      <c r="K20" s="1455"/>
      <c r="L20" s="1455"/>
      <c r="M20" s="1455"/>
      <c r="N20" s="1456"/>
      <c r="O20" s="1463"/>
      <c r="P20" s="1464"/>
      <c r="Q20" s="1464"/>
      <c r="R20" s="1464"/>
      <c r="S20" s="1464"/>
      <c r="T20" s="1464"/>
      <c r="U20" s="1464"/>
      <c r="V20" s="1464"/>
      <c r="W20" s="1464"/>
      <c r="X20" s="1465"/>
      <c r="Y20" s="1466"/>
      <c r="Z20" s="1467"/>
      <c r="AA20" s="1467"/>
      <c r="AB20" s="1467"/>
      <c r="AC20" s="1467"/>
      <c r="AD20" s="1468"/>
      <c r="AE20" s="1445"/>
      <c r="AF20" s="1446"/>
      <c r="AG20" s="1446"/>
      <c r="AH20" s="1446"/>
      <c r="AI20" s="1447"/>
    </row>
    <row r="21" spans="1:35" s="1" customFormat="1" ht="21" customHeight="1">
      <c r="A21" s="1418">
        <v>3</v>
      </c>
      <c r="B21" s="1421"/>
      <c r="C21" s="1422"/>
      <c r="D21" s="1422"/>
      <c r="E21" s="1422"/>
      <c r="F21" s="1422"/>
      <c r="G21" s="1423"/>
      <c r="H21" s="1424"/>
      <c r="I21" s="1425"/>
      <c r="J21" s="1430"/>
      <c r="K21" s="1431"/>
      <c r="L21" s="1431"/>
      <c r="M21" s="1431"/>
      <c r="N21" s="1432"/>
      <c r="O21" s="1472"/>
      <c r="P21" s="1473"/>
      <c r="Q21" s="1473"/>
      <c r="R21" s="1473"/>
      <c r="S21" s="1473"/>
      <c r="T21" s="1473"/>
      <c r="U21" s="1473"/>
      <c r="V21" s="1473"/>
      <c r="W21" s="1473"/>
      <c r="X21" s="1474"/>
      <c r="Y21" s="1475"/>
      <c r="Z21" s="1476"/>
      <c r="AA21" s="1476"/>
      <c r="AB21" s="1476"/>
      <c r="AC21" s="1476"/>
      <c r="AD21" s="1477"/>
      <c r="AE21" s="1439"/>
      <c r="AF21" s="1440"/>
      <c r="AG21" s="1440"/>
      <c r="AH21" s="1440"/>
      <c r="AI21" s="1441"/>
    </row>
    <row r="22" spans="1:35" s="1" customFormat="1" ht="21" customHeight="1">
      <c r="A22" s="1419"/>
      <c r="B22" s="1478"/>
      <c r="C22" s="1479"/>
      <c r="D22" s="1479"/>
      <c r="E22" s="1479"/>
      <c r="F22" s="1479"/>
      <c r="G22" s="1480"/>
      <c r="H22" s="1426"/>
      <c r="I22" s="1427"/>
      <c r="J22" s="1454"/>
      <c r="K22" s="1455"/>
      <c r="L22" s="1455"/>
      <c r="M22" s="1455"/>
      <c r="N22" s="1456"/>
      <c r="O22" s="1457"/>
      <c r="P22" s="1458"/>
      <c r="Q22" s="1458"/>
      <c r="R22" s="1458"/>
      <c r="S22" s="1458"/>
      <c r="T22" s="1458"/>
      <c r="U22" s="1458"/>
      <c r="V22" s="1458"/>
      <c r="W22" s="1458"/>
      <c r="X22" s="1459"/>
      <c r="Y22" s="1454"/>
      <c r="Z22" s="1455"/>
      <c r="AA22" s="1455"/>
      <c r="AB22" s="1455"/>
      <c r="AC22" s="1455"/>
      <c r="AD22" s="1456"/>
      <c r="AE22" s="1442"/>
      <c r="AF22" s="1443"/>
      <c r="AG22" s="1443"/>
      <c r="AH22" s="1443"/>
      <c r="AI22" s="1444"/>
    </row>
    <row r="23" spans="1:35" s="1" customFormat="1" ht="21" customHeight="1">
      <c r="A23" s="1419"/>
      <c r="B23" s="1478"/>
      <c r="C23" s="1479"/>
      <c r="D23" s="1479"/>
      <c r="E23" s="1479"/>
      <c r="F23" s="1479"/>
      <c r="G23" s="1480"/>
      <c r="H23" s="1426"/>
      <c r="I23" s="1427"/>
      <c r="J23" s="1454"/>
      <c r="K23" s="1455"/>
      <c r="L23" s="1455"/>
      <c r="M23" s="1455"/>
      <c r="N23" s="1456"/>
      <c r="O23" s="1472"/>
      <c r="P23" s="1473"/>
      <c r="Q23" s="1473"/>
      <c r="R23" s="1473"/>
      <c r="S23" s="1473"/>
      <c r="T23" s="1473"/>
      <c r="U23" s="1473"/>
      <c r="V23" s="1473"/>
      <c r="W23" s="1473"/>
      <c r="X23" s="1474"/>
      <c r="Y23" s="1466"/>
      <c r="Z23" s="1467"/>
      <c r="AA23" s="1467"/>
      <c r="AB23" s="1467"/>
      <c r="AC23" s="1467"/>
      <c r="AD23" s="1468"/>
      <c r="AE23" s="1445"/>
      <c r="AF23" s="1446"/>
      <c r="AG23" s="1446"/>
      <c r="AH23" s="1446"/>
      <c r="AI23" s="1447"/>
    </row>
    <row r="24" spans="1:35" s="1" customFormat="1" ht="21" customHeight="1">
      <c r="A24" s="1418">
        <v>4</v>
      </c>
      <c r="B24" s="1421"/>
      <c r="C24" s="1422"/>
      <c r="D24" s="1422"/>
      <c r="E24" s="1422"/>
      <c r="F24" s="1422"/>
      <c r="G24" s="1423"/>
      <c r="H24" s="1424"/>
      <c r="I24" s="1425"/>
      <c r="J24" s="1430"/>
      <c r="K24" s="1431"/>
      <c r="L24" s="1431"/>
      <c r="M24" s="1431"/>
      <c r="N24" s="1432"/>
      <c r="O24" s="1433"/>
      <c r="P24" s="1434"/>
      <c r="Q24" s="1434"/>
      <c r="R24" s="1434"/>
      <c r="S24" s="1434"/>
      <c r="T24" s="1434"/>
      <c r="U24" s="1434"/>
      <c r="V24" s="1434"/>
      <c r="W24" s="1434"/>
      <c r="X24" s="1435"/>
      <c r="Y24" s="1475"/>
      <c r="Z24" s="1476"/>
      <c r="AA24" s="1476"/>
      <c r="AB24" s="1476"/>
      <c r="AC24" s="1476"/>
      <c r="AD24" s="1477"/>
      <c r="AE24" s="1439"/>
      <c r="AF24" s="1440"/>
      <c r="AG24" s="1440"/>
      <c r="AH24" s="1440"/>
      <c r="AI24" s="1441"/>
    </row>
    <row r="25" spans="1:35" s="1" customFormat="1" ht="21" customHeight="1">
      <c r="A25" s="1419"/>
      <c r="B25" s="1478"/>
      <c r="C25" s="1479"/>
      <c r="D25" s="1479"/>
      <c r="E25" s="1479"/>
      <c r="F25" s="1479"/>
      <c r="G25" s="1480"/>
      <c r="H25" s="1426"/>
      <c r="I25" s="1427"/>
      <c r="J25" s="1454"/>
      <c r="K25" s="1455"/>
      <c r="L25" s="1455"/>
      <c r="M25" s="1455"/>
      <c r="N25" s="1456"/>
      <c r="O25" s="1457"/>
      <c r="P25" s="1458"/>
      <c r="Q25" s="1458"/>
      <c r="R25" s="1458"/>
      <c r="S25" s="1458"/>
      <c r="T25" s="1458"/>
      <c r="U25" s="1458"/>
      <c r="V25" s="1458"/>
      <c r="W25" s="1458"/>
      <c r="X25" s="1459"/>
      <c r="Y25" s="1454"/>
      <c r="Z25" s="1455"/>
      <c r="AA25" s="1455"/>
      <c r="AB25" s="1455"/>
      <c r="AC25" s="1455"/>
      <c r="AD25" s="1456"/>
      <c r="AE25" s="1442"/>
      <c r="AF25" s="1443"/>
      <c r="AG25" s="1443"/>
      <c r="AH25" s="1443"/>
      <c r="AI25" s="1444"/>
    </row>
    <row r="26" spans="1:35" s="1" customFormat="1" ht="21" customHeight="1">
      <c r="A26" s="1419"/>
      <c r="B26" s="1478"/>
      <c r="C26" s="1479"/>
      <c r="D26" s="1479"/>
      <c r="E26" s="1479"/>
      <c r="F26" s="1479"/>
      <c r="G26" s="1480"/>
      <c r="H26" s="1426"/>
      <c r="I26" s="1427"/>
      <c r="J26" s="1454"/>
      <c r="K26" s="1455"/>
      <c r="L26" s="1455"/>
      <c r="M26" s="1455"/>
      <c r="N26" s="1456"/>
      <c r="O26" s="1463"/>
      <c r="P26" s="1464"/>
      <c r="Q26" s="1464"/>
      <c r="R26" s="1464"/>
      <c r="S26" s="1464"/>
      <c r="T26" s="1464"/>
      <c r="U26" s="1464"/>
      <c r="V26" s="1464"/>
      <c r="W26" s="1464"/>
      <c r="X26" s="1465"/>
      <c r="Y26" s="1466"/>
      <c r="Z26" s="1467"/>
      <c r="AA26" s="1467"/>
      <c r="AB26" s="1467"/>
      <c r="AC26" s="1467"/>
      <c r="AD26" s="1468">
        <v>1</v>
      </c>
      <c r="AE26" s="1445"/>
      <c r="AF26" s="1446"/>
      <c r="AG26" s="1446"/>
      <c r="AH26" s="1446"/>
      <c r="AI26" s="1447"/>
    </row>
    <row r="27" spans="1:35" s="1" customFormat="1" ht="21" customHeight="1">
      <c r="A27" s="1418">
        <v>5</v>
      </c>
      <c r="B27" s="1421"/>
      <c r="C27" s="1422"/>
      <c r="D27" s="1422"/>
      <c r="E27" s="1422"/>
      <c r="F27" s="1422"/>
      <c r="G27" s="1423"/>
      <c r="H27" s="1424"/>
      <c r="I27" s="1425"/>
      <c r="J27" s="1430"/>
      <c r="K27" s="1431"/>
      <c r="L27" s="1431"/>
      <c r="M27" s="1431"/>
      <c r="N27" s="1432"/>
      <c r="O27" s="1511"/>
      <c r="P27" s="1512"/>
      <c r="Q27" s="1512"/>
      <c r="R27" s="1512"/>
      <c r="S27" s="1512"/>
      <c r="T27" s="1512"/>
      <c r="U27" s="1512"/>
      <c r="V27" s="1512"/>
      <c r="W27" s="1512"/>
      <c r="X27" s="1513"/>
      <c r="Y27" s="1430"/>
      <c r="Z27" s="1431"/>
      <c r="AA27" s="1431"/>
      <c r="AB27" s="1431"/>
      <c r="AC27" s="1431"/>
      <c r="AD27" s="1432"/>
      <c r="AE27" s="1439"/>
      <c r="AF27" s="1440"/>
      <c r="AG27" s="1440"/>
      <c r="AH27" s="1440"/>
      <c r="AI27" s="1441"/>
    </row>
    <row r="28" spans="1:35" s="1" customFormat="1" ht="21" customHeight="1">
      <c r="A28" s="1419"/>
      <c r="B28" s="1448"/>
      <c r="C28" s="1449"/>
      <c r="D28" s="1449"/>
      <c r="E28" s="1449"/>
      <c r="F28" s="1449"/>
      <c r="G28" s="1450"/>
      <c r="H28" s="1426"/>
      <c r="I28" s="1427"/>
      <c r="J28" s="1454"/>
      <c r="K28" s="1455"/>
      <c r="L28" s="1455"/>
      <c r="M28" s="1455"/>
      <c r="N28" s="1456"/>
      <c r="O28" s="1457"/>
      <c r="P28" s="1458"/>
      <c r="Q28" s="1458"/>
      <c r="R28" s="1458"/>
      <c r="S28" s="1458"/>
      <c r="T28" s="1458"/>
      <c r="U28" s="1458"/>
      <c r="V28" s="1458"/>
      <c r="W28" s="1458"/>
      <c r="X28" s="1459"/>
      <c r="Y28" s="1454"/>
      <c r="Z28" s="1455"/>
      <c r="AA28" s="1455"/>
      <c r="AB28" s="1455"/>
      <c r="AC28" s="1455"/>
      <c r="AD28" s="1456"/>
      <c r="AE28" s="1442"/>
      <c r="AF28" s="1443"/>
      <c r="AG28" s="1443"/>
      <c r="AH28" s="1443"/>
      <c r="AI28" s="1444"/>
    </row>
    <row r="29" spans="1:35" s="1" customFormat="1" ht="21" customHeight="1">
      <c r="A29" s="1420"/>
      <c r="B29" s="1451"/>
      <c r="C29" s="1452"/>
      <c r="D29" s="1452"/>
      <c r="E29" s="1452"/>
      <c r="F29" s="1452"/>
      <c r="G29" s="1453"/>
      <c r="H29" s="1428"/>
      <c r="I29" s="1429"/>
      <c r="J29" s="1460"/>
      <c r="K29" s="1461"/>
      <c r="L29" s="1461"/>
      <c r="M29" s="1461"/>
      <c r="N29" s="1462"/>
      <c r="O29" s="1463"/>
      <c r="P29" s="1464"/>
      <c r="Q29" s="1464"/>
      <c r="R29" s="1464"/>
      <c r="S29" s="1464"/>
      <c r="T29" s="1464"/>
      <c r="U29" s="1464"/>
      <c r="V29" s="1464"/>
      <c r="W29" s="1464"/>
      <c r="X29" s="1465"/>
      <c r="Y29" s="1466"/>
      <c r="Z29" s="1467"/>
      <c r="AA29" s="1467"/>
      <c r="AB29" s="1467"/>
      <c r="AC29" s="1467"/>
      <c r="AD29" s="1468"/>
      <c r="AE29" s="1445"/>
      <c r="AF29" s="1446"/>
      <c r="AG29" s="1446"/>
      <c r="AH29" s="1446"/>
      <c r="AI29" s="1447"/>
    </row>
    <row r="30" spans="1:35" s="174" customFormat="1" ht="22.5" customHeight="1">
      <c r="A30" s="175" t="s">
        <v>74</v>
      </c>
      <c r="B30" s="1523" t="s">
        <v>351</v>
      </c>
      <c r="C30" s="1524"/>
      <c r="D30" s="1524"/>
      <c r="E30" s="1524"/>
      <c r="F30" s="1524"/>
      <c r="G30" s="1524"/>
      <c r="H30" s="1524"/>
      <c r="I30" s="1524"/>
      <c r="J30" s="1524"/>
      <c r="K30" s="1524"/>
      <c r="L30" s="1524"/>
      <c r="M30" s="1524"/>
      <c r="N30" s="1524"/>
      <c r="O30" s="1524"/>
      <c r="P30" s="1524"/>
      <c r="Q30" s="1524"/>
      <c r="R30" s="1524"/>
      <c r="S30" s="1524"/>
      <c r="T30" s="1524"/>
      <c r="U30" s="1524"/>
      <c r="V30" s="1524"/>
      <c r="W30" s="1524"/>
      <c r="X30" s="1524"/>
      <c r="Y30" s="1524"/>
      <c r="Z30" s="1524"/>
      <c r="AA30" s="1524"/>
      <c r="AB30" s="1524"/>
      <c r="AC30" s="1524"/>
      <c r="AD30" s="1524"/>
      <c r="AE30" s="1524"/>
      <c r="AF30" s="1524"/>
      <c r="AG30" s="1524"/>
      <c r="AH30" s="1524"/>
      <c r="AI30" s="1525"/>
    </row>
    <row r="31" spans="1:35" s="174" customFormat="1" ht="22.5" customHeight="1">
      <c r="A31" s="175"/>
      <c r="B31" s="225" t="s">
        <v>209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176"/>
    </row>
    <row r="32" spans="1:35" s="174" customFormat="1" ht="18" customHeight="1">
      <c r="A32" s="175" t="s">
        <v>74</v>
      </c>
      <c r="B32" s="1526" t="s">
        <v>75</v>
      </c>
      <c r="C32" s="1526"/>
      <c r="D32" s="1526"/>
      <c r="E32" s="1526"/>
      <c r="F32" s="1526"/>
      <c r="G32" s="1526"/>
      <c r="H32" s="1526"/>
      <c r="I32" s="1526"/>
      <c r="J32" s="1526"/>
      <c r="K32" s="1526"/>
      <c r="L32" s="1526"/>
      <c r="M32" s="1526"/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1526"/>
      <c r="AB32" s="1526"/>
      <c r="AC32" s="1526"/>
      <c r="AD32" s="1526"/>
      <c r="AE32" s="1526"/>
      <c r="AF32" s="1526"/>
      <c r="AG32" s="1526"/>
      <c r="AH32" s="1526"/>
      <c r="AI32" s="1527"/>
    </row>
    <row r="33" spans="1:56" s="174" customFormat="1" ht="18" customHeight="1">
      <c r="A33" s="177"/>
      <c r="B33" s="1528"/>
      <c r="C33" s="1528"/>
      <c r="D33" s="1528"/>
      <c r="E33" s="1528"/>
      <c r="F33" s="1528"/>
      <c r="G33" s="1528"/>
      <c r="H33" s="1528"/>
      <c r="I33" s="1528"/>
      <c r="J33" s="1528"/>
      <c r="K33" s="1528"/>
      <c r="L33" s="1528"/>
      <c r="M33" s="1528"/>
      <c r="N33" s="1528"/>
      <c r="O33" s="1528"/>
      <c r="P33" s="1528"/>
      <c r="Q33" s="1528"/>
      <c r="R33" s="1528"/>
      <c r="S33" s="1528"/>
      <c r="T33" s="1528"/>
      <c r="U33" s="1528"/>
      <c r="V33" s="1528"/>
      <c r="W33" s="1528"/>
      <c r="X33" s="1528"/>
      <c r="Y33" s="1528"/>
      <c r="Z33" s="1528"/>
      <c r="AA33" s="1528"/>
      <c r="AB33" s="1528"/>
      <c r="AC33" s="1528"/>
      <c r="AD33" s="1528"/>
      <c r="AE33" s="1528"/>
      <c r="AF33" s="1528"/>
      <c r="AG33" s="1528"/>
      <c r="AH33" s="1528"/>
      <c r="AI33" s="1529"/>
    </row>
    <row r="34" spans="1:56" ht="20.25" customHeight="1">
      <c r="A34" s="226" t="s">
        <v>76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9"/>
      <c r="R34" s="179"/>
      <c r="S34" s="178"/>
      <c r="T34" s="178"/>
      <c r="U34" s="179"/>
      <c r="V34" s="179"/>
      <c r="W34" s="179"/>
      <c r="X34" s="179"/>
      <c r="Y34" s="179"/>
      <c r="Z34" s="179"/>
      <c r="AA34" s="179"/>
      <c r="AB34" s="179"/>
      <c r="AC34" s="178"/>
      <c r="AD34" s="178"/>
      <c r="AE34" s="178"/>
      <c r="AF34" s="178"/>
      <c r="AG34" s="178"/>
      <c r="AH34" s="178"/>
      <c r="AI34" s="227"/>
    </row>
    <row r="35" spans="1:56" s="180" customFormat="1" ht="18" customHeight="1">
      <c r="A35" s="630">
        <f>料金確認表!B11</f>
        <v>0</v>
      </c>
      <c r="B35" s="631" t="s">
        <v>416</v>
      </c>
      <c r="C35" s="1621">
        <f>料金確認表!C11</f>
        <v>0</v>
      </c>
      <c r="D35" s="1621"/>
      <c r="E35" s="631" t="s">
        <v>417</v>
      </c>
      <c r="F35" s="631"/>
      <c r="G35" s="632"/>
      <c r="H35" s="630"/>
      <c r="I35" s="1621">
        <f>料金確認表!B12</f>
        <v>0</v>
      </c>
      <c r="J35" s="1621"/>
      <c r="K35" s="631" t="s">
        <v>416</v>
      </c>
      <c r="L35" s="631"/>
      <c r="M35" s="1621">
        <f>料金確認表!C12</f>
        <v>0</v>
      </c>
      <c r="N35" s="1621"/>
      <c r="O35" s="631" t="s">
        <v>417</v>
      </c>
      <c r="P35" s="631"/>
      <c r="Q35" s="631"/>
      <c r="R35" s="631"/>
      <c r="S35" s="632"/>
      <c r="T35" s="630"/>
      <c r="U35" s="1621">
        <f>料金確認表!B13</f>
        <v>0</v>
      </c>
      <c r="V35" s="1621"/>
      <c r="W35" s="631" t="s">
        <v>416</v>
      </c>
      <c r="X35" s="631"/>
      <c r="Y35" s="1621">
        <f>料金確認表!C13</f>
        <v>0</v>
      </c>
      <c r="Z35" s="1621"/>
      <c r="AA35" s="631" t="s">
        <v>417</v>
      </c>
      <c r="AB35" s="631"/>
      <c r="AC35" s="631"/>
      <c r="AD35" s="631"/>
      <c r="AE35" s="632"/>
      <c r="AG35" s="163"/>
      <c r="AH35" s="163"/>
      <c r="AI35" s="228"/>
      <c r="AP35" s="183"/>
      <c r="AQ35" s="183"/>
      <c r="AR35" s="183"/>
      <c r="AS35" s="183"/>
      <c r="AT35" s="183"/>
      <c r="AU35" s="183"/>
      <c r="AY35" s="183"/>
      <c r="AZ35" s="183"/>
      <c r="BA35" s="183"/>
      <c r="BB35" s="183"/>
      <c r="BC35" s="183"/>
      <c r="BD35" s="183"/>
    </row>
    <row r="36" spans="1:56" s="181" customFormat="1" ht="17.45" customHeight="1">
      <c r="A36" s="1517" t="s">
        <v>78</v>
      </c>
      <c r="B36" s="1518"/>
      <c r="C36" s="1519"/>
      <c r="D36" s="1517" t="s">
        <v>79</v>
      </c>
      <c r="E36" s="1518"/>
      <c r="F36" s="1518"/>
      <c r="G36" s="1519"/>
      <c r="H36" s="1532" t="s">
        <v>77</v>
      </c>
      <c r="I36" s="1533"/>
      <c r="J36" s="1533"/>
      <c r="K36" s="1533"/>
      <c r="L36" s="1532" t="s">
        <v>78</v>
      </c>
      <c r="M36" s="1533"/>
      <c r="N36" s="1533"/>
      <c r="O36" s="1533"/>
      <c r="P36" s="1532" t="s">
        <v>79</v>
      </c>
      <c r="Q36" s="1533"/>
      <c r="R36" s="1533"/>
      <c r="S36" s="1576"/>
      <c r="T36" s="1592" t="s">
        <v>77</v>
      </c>
      <c r="U36" s="1592"/>
      <c r="V36" s="1592"/>
      <c r="W36" s="1592"/>
      <c r="X36" s="1532" t="s">
        <v>78</v>
      </c>
      <c r="Y36" s="1533"/>
      <c r="Z36" s="1533"/>
      <c r="AA36" s="1533"/>
      <c r="AB36" s="1532" t="s">
        <v>79</v>
      </c>
      <c r="AC36" s="1533"/>
      <c r="AD36" s="1533"/>
      <c r="AE36" s="1576"/>
      <c r="AG36" s="163"/>
      <c r="AH36" s="163"/>
      <c r="AI36" s="228"/>
    </row>
    <row r="37" spans="1:56" s="181" customFormat="1" ht="17.45" customHeight="1">
      <c r="A37" s="1520">
        <f>料金確認表!C24</f>
        <v>0</v>
      </c>
      <c r="B37" s="1521"/>
      <c r="C37" s="1522"/>
      <c r="D37" s="1530"/>
      <c r="E37" s="1531"/>
      <c r="F37" s="1531"/>
      <c r="G37" s="1531"/>
      <c r="H37" s="1530"/>
      <c r="I37" s="1531"/>
      <c r="J37" s="1531"/>
      <c r="K37" s="1531"/>
      <c r="L37" s="1590">
        <f>料金確認表!C32</f>
        <v>0</v>
      </c>
      <c r="M37" s="1591"/>
      <c r="N37" s="1591"/>
      <c r="O37" s="1591"/>
      <c r="P37" s="1530"/>
      <c r="Q37" s="1531"/>
      <c r="R37" s="1531"/>
      <c r="S37" s="1531"/>
      <c r="T37" s="1530"/>
      <c r="U37" s="1531"/>
      <c r="V37" s="1531"/>
      <c r="W37" s="1531"/>
      <c r="X37" s="1595">
        <f>料金確認表!C40</f>
        <v>0</v>
      </c>
      <c r="Y37" s="1596"/>
      <c r="Z37" s="1596"/>
      <c r="AA37" s="1596"/>
      <c r="AB37" s="1530"/>
      <c r="AC37" s="1531"/>
      <c r="AD37" s="1531"/>
      <c r="AE37" s="1577"/>
      <c r="AG37" s="163"/>
      <c r="AH37" s="163"/>
      <c r="AI37" s="228"/>
    </row>
    <row r="38" spans="1:56" ht="28.5" customHeight="1">
      <c r="A38" s="1514" t="str">
        <f>IF(ISNA(MATCH($A$39,料金確認表!AD20,0)), "〇", "×")</f>
        <v>×</v>
      </c>
      <c r="B38" s="1515"/>
      <c r="C38" s="1516"/>
      <c r="D38" s="1514" t="str">
        <f>IF(ISNA(MATCH($A$39,料金確認表!AE20,0)), "〇", "×")</f>
        <v>×</v>
      </c>
      <c r="E38" s="1515"/>
      <c r="F38" s="1515"/>
      <c r="G38" s="1515"/>
      <c r="H38" s="1514" t="str">
        <f>IF(ISNA(MATCH($A$39,料金確認表!AC21,0)), "〇", "×")</f>
        <v>×</v>
      </c>
      <c r="I38" s="1515"/>
      <c r="J38" s="1515"/>
      <c r="K38" s="1515"/>
      <c r="L38" s="1514" t="str">
        <f>IF(ISNA(MATCH($A$39,料金確認表!AD21,0)), "〇", "×")</f>
        <v>×</v>
      </c>
      <c r="M38" s="1515"/>
      <c r="N38" s="1515"/>
      <c r="O38" s="1515"/>
      <c r="P38" s="1514" t="str">
        <f>IF(ISNA(MATCH($A$39,料金確認表!AE21,0)), "〇", "×")</f>
        <v>×</v>
      </c>
      <c r="Q38" s="1515"/>
      <c r="R38" s="1515"/>
      <c r="S38" s="1515"/>
      <c r="T38" s="1514" t="str">
        <f>IF(ISNA(MATCH($A$39,料金確認表!AC22,0)), "〇", "×")</f>
        <v>×</v>
      </c>
      <c r="U38" s="1515"/>
      <c r="V38" s="1515"/>
      <c r="W38" s="1515"/>
      <c r="X38" s="1514" t="str">
        <f>IF(ISNA(MATCH($A$39,料金確認表!AD22,0)), "〇", "×")</f>
        <v>×</v>
      </c>
      <c r="Y38" s="1515"/>
      <c r="Z38" s="1515"/>
      <c r="AA38" s="1515"/>
      <c r="AB38" s="1514" t="str">
        <f>IF(ISNA(MATCH($A$39,料金確認表!AE22,0)), "〇", "×")</f>
        <v>×</v>
      </c>
      <c r="AC38" s="1515"/>
      <c r="AD38" s="1515"/>
      <c r="AE38" s="1516"/>
      <c r="AF38" s="304"/>
      <c r="AG38" s="230"/>
      <c r="AH38" s="230"/>
      <c r="AI38" s="231"/>
    </row>
    <row r="39" spans="1:56" ht="21.75" hidden="1" customHeight="1">
      <c r="A39" s="229">
        <v>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1"/>
    </row>
    <row r="40" spans="1:56" ht="21.75" customHeight="1">
      <c r="A40" s="182"/>
    </row>
    <row r="41" spans="1:56" ht="18.75" customHeight="1">
      <c r="A41" s="212"/>
      <c r="B41" s="213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178"/>
      <c r="AE41" s="178"/>
      <c r="AF41" s="178"/>
      <c r="AG41" s="1494" t="s">
        <v>304</v>
      </c>
      <c r="AH41" s="1494"/>
      <c r="AI41" s="1495"/>
    </row>
    <row r="42" spans="1:56" ht="33" customHeight="1">
      <c r="A42" s="215" t="s">
        <v>319</v>
      </c>
      <c r="B42" s="216"/>
      <c r="C42" s="216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8" t="s">
        <v>42</v>
      </c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9"/>
      <c r="AC42" s="219"/>
      <c r="AD42" s="219"/>
      <c r="AE42" s="219"/>
      <c r="AF42" s="219"/>
      <c r="AG42" s="219"/>
      <c r="AH42" s="219"/>
      <c r="AI42" s="220"/>
    </row>
    <row r="43" spans="1:56" ht="27" customHeight="1">
      <c r="A43" s="221"/>
      <c r="B43" s="222"/>
      <c r="C43" s="222"/>
      <c r="D43" s="222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496" t="s">
        <v>43</v>
      </c>
      <c r="W43" s="1496"/>
      <c r="X43" s="1496"/>
      <c r="Y43" s="1496"/>
      <c r="Z43" s="1496"/>
      <c r="AA43" s="1496"/>
      <c r="AB43" s="1496"/>
      <c r="AC43" s="1496"/>
      <c r="AD43" s="1496"/>
      <c r="AE43" s="1496"/>
      <c r="AF43" s="1496"/>
      <c r="AG43" s="1496"/>
      <c r="AH43" s="1496"/>
      <c r="AI43" s="1497"/>
    </row>
    <row r="44" spans="1:56" ht="45" customHeight="1">
      <c r="A44" s="1498" t="s">
        <v>44</v>
      </c>
      <c r="B44" s="1499"/>
      <c r="C44" s="1499"/>
      <c r="D44" s="1500"/>
      <c r="E44" s="1501">
        <f>E4</f>
        <v>0</v>
      </c>
      <c r="F44" s="1502"/>
      <c r="G44" s="1502"/>
      <c r="H44" s="1502"/>
      <c r="I44" s="1502"/>
      <c r="J44" s="1502"/>
      <c r="K44" s="1502"/>
      <c r="L44" s="1502"/>
      <c r="M44" s="1502"/>
      <c r="N44" s="1502"/>
      <c r="O44" s="1502"/>
      <c r="P44" s="1502"/>
      <c r="Q44" s="1502"/>
      <c r="R44" s="1503"/>
      <c r="S44" s="1504" t="s">
        <v>45</v>
      </c>
      <c r="T44" s="1505"/>
      <c r="U44" s="1505"/>
      <c r="V44" s="1505"/>
      <c r="W44" s="1506"/>
      <c r="X44" s="1501">
        <f>X4</f>
        <v>0</v>
      </c>
      <c r="Y44" s="1502"/>
      <c r="Z44" s="1502"/>
      <c r="AA44" s="1502"/>
      <c r="AB44" s="1502"/>
      <c r="AC44" s="1502"/>
      <c r="AD44" s="1502"/>
      <c r="AE44" s="1502"/>
      <c r="AF44" s="1502"/>
      <c r="AG44" s="1502"/>
      <c r="AH44" s="1502"/>
      <c r="AI44" s="1503"/>
    </row>
    <row r="45" spans="1:56" ht="45" customHeight="1">
      <c r="A45" s="1498" t="s">
        <v>46</v>
      </c>
      <c r="B45" s="1499"/>
      <c r="C45" s="1499"/>
      <c r="D45" s="1500"/>
      <c r="E45" s="166" t="s">
        <v>1</v>
      </c>
      <c r="F45" s="167"/>
      <c r="G45" s="1507">
        <f>G5</f>
        <v>0</v>
      </c>
      <c r="H45" s="1507"/>
      <c r="I45" s="168" t="s">
        <v>2</v>
      </c>
      <c r="J45" s="1507">
        <f>J5</f>
        <v>0</v>
      </c>
      <c r="K45" s="1507"/>
      <c r="L45" s="168" t="s">
        <v>3</v>
      </c>
      <c r="M45" s="1507">
        <f>M5</f>
        <v>0</v>
      </c>
      <c r="N45" s="1507"/>
      <c r="O45" s="167" t="s">
        <v>4</v>
      </c>
      <c r="P45" s="167" t="s">
        <v>15</v>
      </c>
      <c r="Q45" s="1508" t="str">
        <f>Q5</f>
        <v/>
      </c>
      <c r="R45" s="1508"/>
      <c r="S45" s="168" t="s">
        <v>16</v>
      </c>
      <c r="T45" s="1509" t="s">
        <v>47</v>
      </c>
      <c r="U45" s="1509"/>
      <c r="V45" s="1507">
        <f>V5</f>
        <v>0</v>
      </c>
      <c r="W45" s="1507"/>
      <c r="X45" s="1509" t="s">
        <v>3</v>
      </c>
      <c r="Y45" s="1509"/>
      <c r="Z45" s="1510">
        <f>Z5</f>
        <v>0</v>
      </c>
      <c r="AA45" s="1510"/>
      <c r="AB45" s="165" t="s">
        <v>48</v>
      </c>
      <c r="AC45" s="166" t="s">
        <v>15</v>
      </c>
      <c r="AD45" s="1508" t="str">
        <f>AD5</f>
        <v/>
      </c>
      <c r="AE45" s="1508"/>
      <c r="AF45" s="166" t="s">
        <v>16</v>
      </c>
      <c r="AG45" s="166"/>
      <c r="AH45" s="166"/>
      <c r="AI45" s="169"/>
    </row>
    <row r="46" spans="1:56" ht="30" customHeight="1">
      <c r="A46" s="173" t="s">
        <v>49</v>
      </c>
      <c r="B46" s="1484" t="s">
        <v>196</v>
      </c>
      <c r="C46" s="1485"/>
      <c r="D46" s="1486"/>
      <c r="E46" s="1486"/>
      <c r="F46" s="1486"/>
      <c r="G46" s="1487"/>
      <c r="H46" s="1488" t="s">
        <v>50</v>
      </c>
      <c r="I46" s="1487"/>
      <c r="J46" s="1489" t="s">
        <v>51</v>
      </c>
      <c r="K46" s="1489"/>
      <c r="L46" s="1489"/>
      <c r="M46" s="1489"/>
      <c r="N46" s="1489"/>
      <c r="O46" s="1490" t="s">
        <v>52</v>
      </c>
      <c r="P46" s="1490"/>
      <c r="Q46" s="1490"/>
      <c r="R46" s="1490"/>
      <c r="S46" s="1490"/>
      <c r="T46" s="1490"/>
      <c r="U46" s="1490"/>
      <c r="V46" s="1490"/>
      <c r="W46" s="1490"/>
      <c r="X46" s="1490"/>
      <c r="Y46" s="1488" t="s">
        <v>53</v>
      </c>
      <c r="Z46" s="1486"/>
      <c r="AA46" s="1486"/>
      <c r="AB46" s="1486"/>
      <c r="AC46" s="1486"/>
      <c r="AD46" s="1487"/>
      <c r="AE46" s="1491" t="s">
        <v>54</v>
      </c>
      <c r="AF46" s="1492"/>
      <c r="AG46" s="1492"/>
      <c r="AH46" s="1492"/>
      <c r="AI46" s="1493"/>
    </row>
    <row r="47" spans="1:56" s="1" customFormat="1" ht="21" customHeight="1">
      <c r="A47" s="1418">
        <v>6</v>
      </c>
      <c r="B47" s="1421"/>
      <c r="C47" s="1422"/>
      <c r="D47" s="1422"/>
      <c r="E47" s="1422"/>
      <c r="F47" s="1422"/>
      <c r="G47" s="1423"/>
      <c r="H47" s="1424"/>
      <c r="I47" s="1425"/>
      <c r="J47" s="1430"/>
      <c r="K47" s="1431"/>
      <c r="L47" s="1431"/>
      <c r="M47" s="1431"/>
      <c r="N47" s="1432"/>
      <c r="O47" s="1472"/>
      <c r="P47" s="1473"/>
      <c r="Q47" s="1473"/>
      <c r="R47" s="1473"/>
      <c r="S47" s="1473"/>
      <c r="T47" s="1473"/>
      <c r="U47" s="1473"/>
      <c r="V47" s="1473"/>
      <c r="W47" s="1473"/>
      <c r="X47" s="1474"/>
      <c r="Y47" s="1475"/>
      <c r="Z47" s="1476"/>
      <c r="AA47" s="1476"/>
      <c r="AB47" s="1476"/>
      <c r="AC47" s="1476"/>
      <c r="AD47" s="1477"/>
      <c r="AE47" s="1436"/>
      <c r="AF47" s="1437"/>
      <c r="AG47" s="1437"/>
      <c r="AH47" s="1437"/>
      <c r="AI47" s="1438"/>
    </row>
    <row r="48" spans="1:56" s="1" customFormat="1" ht="21" customHeight="1">
      <c r="A48" s="1419"/>
      <c r="B48" s="1478"/>
      <c r="C48" s="1479"/>
      <c r="D48" s="1479"/>
      <c r="E48" s="1479"/>
      <c r="F48" s="1479"/>
      <c r="G48" s="1480"/>
      <c r="H48" s="1426"/>
      <c r="I48" s="1427"/>
      <c r="J48" s="1454"/>
      <c r="K48" s="1455"/>
      <c r="L48" s="1455"/>
      <c r="M48" s="1455"/>
      <c r="N48" s="1456"/>
      <c r="O48" s="1457"/>
      <c r="P48" s="1458"/>
      <c r="Q48" s="1458"/>
      <c r="R48" s="1458"/>
      <c r="S48" s="1458"/>
      <c r="T48" s="1458"/>
      <c r="U48" s="1458"/>
      <c r="V48" s="1458"/>
      <c r="W48" s="1458"/>
      <c r="X48" s="1459"/>
      <c r="Y48" s="1454"/>
      <c r="Z48" s="1455"/>
      <c r="AA48" s="1455"/>
      <c r="AB48" s="1455"/>
      <c r="AC48" s="1455"/>
      <c r="AD48" s="1456"/>
      <c r="AE48" s="1475"/>
      <c r="AF48" s="1476"/>
      <c r="AG48" s="1476"/>
      <c r="AH48" s="1476"/>
      <c r="AI48" s="1477"/>
    </row>
    <row r="49" spans="1:35" s="1" customFormat="1" ht="21" customHeight="1">
      <c r="A49" s="1419"/>
      <c r="B49" s="1478"/>
      <c r="C49" s="1479"/>
      <c r="D49" s="1479"/>
      <c r="E49" s="1479"/>
      <c r="F49" s="1479"/>
      <c r="G49" s="1480"/>
      <c r="H49" s="1426"/>
      <c r="I49" s="1427"/>
      <c r="J49" s="1454"/>
      <c r="K49" s="1455"/>
      <c r="L49" s="1455"/>
      <c r="M49" s="1455"/>
      <c r="N49" s="1456"/>
      <c r="O49" s="1472"/>
      <c r="P49" s="1473"/>
      <c r="Q49" s="1473"/>
      <c r="R49" s="1473"/>
      <c r="S49" s="1473"/>
      <c r="T49" s="1473"/>
      <c r="U49" s="1473"/>
      <c r="V49" s="1473"/>
      <c r="W49" s="1473"/>
      <c r="X49" s="1474"/>
      <c r="Y49" s="1466"/>
      <c r="Z49" s="1467"/>
      <c r="AA49" s="1467"/>
      <c r="AB49" s="1467"/>
      <c r="AC49" s="1467"/>
      <c r="AD49" s="1468"/>
      <c r="AE49" s="1466"/>
      <c r="AF49" s="1467"/>
      <c r="AG49" s="1467"/>
      <c r="AH49" s="1467"/>
      <c r="AI49" s="1468"/>
    </row>
    <row r="50" spans="1:35" s="1" customFormat="1" ht="21" customHeight="1">
      <c r="A50" s="1418">
        <v>7</v>
      </c>
      <c r="B50" s="1421"/>
      <c r="C50" s="1422"/>
      <c r="D50" s="1422"/>
      <c r="E50" s="1422"/>
      <c r="F50" s="1422"/>
      <c r="G50" s="1423"/>
      <c r="H50" s="1424"/>
      <c r="I50" s="1425"/>
      <c r="J50" s="1430"/>
      <c r="K50" s="1431"/>
      <c r="L50" s="1431"/>
      <c r="M50" s="1431"/>
      <c r="N50" s="1432"/>
      <c r="O50" s="1433"/>
      <c r="P50" s="1434"/>
      <c r="Q50" s="1434"/>
      <c r="R50" s="1434"/>
      <c r="S50" s="1434"/>
      <c r="T50" s="1434"/>
      <c r="U50" s="1434"/>
      <c r="V50" s="1434"/>
      <c r="W50" s="1434"/>
      <c r="X50" s="1435"/>
      <c r="Y50" s="1475"/>
      <c r="Z50" s="1476"/>
      <c r="AA50" s="1476"/>
      <c r="AB50" s="1476"/>
      <c r="AC50" s="1476"/>
      <c r="AD50" s="1477"/>
      <c r="AE50" s="1439"/>
      <c r="AF50" s="1440"/>
      <c r="AG50" s="1440"/>
      <c r="AH50" s="1440"/>
      <c r="AI50" s="1441"/>
    </row>
    <row r="51" spans="1:35" s="1" customFormat="1" ht="21" customHeight="1">
      <c r="A51" s="1419"/>
      <c r="B51" s="1478"/>
      <c r="C51" s="1479"/>
      <c r="D51" s="1479"/>
      <c r="E51" s="1479"/>
      <c r="F51" s="1479"/>
      <c r="G51" s="1480"/>
      <c r="H51" s="1426"/>
      <c r="I51" s="1427"/>
      <c r="J51" s="1454"/>
      <c r="K51" s="1455"/>
      <c r="L51" s="1455"/>
      <c r="M51" s="1455"/>
      <c r="N51" s="1456"/>
      <c r="O51" s="1457"/>
      <c r="P51" s="1458"/>
      <c r="Q51" s="1458"/>
      <c r="R51" s="1458"/>
      <c r="S51" s="1458"/>
      <c r="T51" s="1458"/>
      <c r="U51" s="1458"/>
      <c r="V51" s="1458"/>
      <c r="W51" s="1458"/>
      <c r="X51" s="1459"/>
      <c r="Y51" s="1454"/>
      <c r="Z51" s="1455"/>
      <c r="AA51" s="1455"/>
      <c r="AB51" s="1455"/>
      <c r="AC51" s="1455"/>
      <c r="AD51" s="1456"/>
      <c r="AE51" s="1442"/>
      <c r="AF51" s="1443"/>
      <c r="AG51" s="1443"/>
      <c r="AH51" s="1443"/>
      <c r="AI51" s="1444"/>
    </row>
    <row r="52" spans="1:35" s="1" customFormat="1" ht="21" customHeight="1">
      <c r="A52" s="1419"/>
      <c r="B52" s="1478"/>
      <c r="C52" s="1479"/>
      <c r="D52" s="1479"/>
      <c r="E52" s="1479"/>
      <c r="F52" s="1479"/>
      <c r="G52" s="1480"/>
      <c r="H52" s="1426"/>
      <c r="I52" s="1427"/>
      <c r="J52" s="1454"/>
      <c r="K52" s="1455"/>
      <c r="L52" s="1455"/>
      <c r="M52" s="1455"/>
      <c r="N52" s="1456"/>
      <c r="O52" s="1463"/>
      <c r="P52" s="1464"/>
      <c r="Q52" s="1464"/>
      <c r="R52" s="1464"/>
      <c r="S52" s="1464"/>
      <c r="T52" s="1464"/>
      <c r="U52" s="1464"/>
      <c r="V52" s="1464"/>
      <c r="W52" s="1464"/>
      <c r="X52" s="1465"/>
      <c r="Y52" s="1466"/>
      <c r="Z52" s="1467"/>
      <c r="AA52" s="1467"/>
      <c r="AB52" s="1467"/>
      <c r="AC52" s="1467"/>
      <c r="AD52" s="1468"/>
      <c r="AE52" s="1445"/>
      <c r="AF52" s="1446"/>
      <c r="AG52" s="1446"/>
      <c r="AH52" s="1446"/>
      <c r="AI52" s="1447"/>
    </row>
    <row r="53" spans="1:35" s="1" customFormat="1" ht="21" customHeight="1">
      <c r="A53" s="1418">
        <v>8</v>
      </c>
      <c r="B53" s="1421"/>
      <c r="C53" s="1422"/>
      <c r="D53" s="1422"/>
      <c r="E53" s="1422"/>
      <c r="F53" s="1422"/>
      <c r="G53" s="1423"/>
      <c r="H53" s="1424"/>
      <c r="I53" s="1425"/>
      <c r="J53" s="1430"/>
      <c r="K53" s="1431"/>
      <c r="L53" s="1431"/>
      <c r="M53" s="1431"/>
      <c r="N53" s="1432"/>
      <c r="O53" s="1472"/>
      <c r="P53" s="1473"/>
      <c r="Q53" s="1473"/>
      <c r="R53" s="1473"/>
      <c r="S53" s="1473"/>
      <c r="T53" s="1473"/>
      <c r="U53" s="1473"/>
      <c r="V53" s="1473"/>
      <c r="W53" s="1473"/>
      <c r="X53" s="1474"/>
      <c r="Y53" s="1475"/>
      <c r="Z53" s="1476"/>
      <c r="AA53" s="1476"/>
      <c r="AB53" s="1476"/>
      <c r="AC53" s="1476"/>
      <c r="AD53" s="1477"/>
      <c r="AE53" s="1439"/>
      <c r="AF53" s="1440"/>
      <c r="AG53" s="1440"/>
      <c r="AH53" s="1440"/>
      <c r="AI53" s="1441"/>
    </row>
    <row r="54" spans="1:35" s="1" customFormat="1" ht="21" customHeight="1">
      <c r="A54" s="1419"/>
      <c r="B54" s="1478"/>
      <c r="C54" s="1479"/>
      <c r="D54" s="1479"/>
      <c r="E54" s="1479"/>
      <c r="F54" s="1479"/>
      <c r="G54" s="1480"/>
      <c r="H54" s="1426"/>
      <c r="I54" s="1427"/>
      <c r="J54" s="1454"/>
      <c r="K54" s="1455"/>
      <c r="L54" s="1455"/>
      <c r="M54" s="1455"/>
      <c r="N54" s="1456"/>
      <c r="O54" s="1457"/>
      <c r="P54" s="1458"/>
      <c r="Q54" s="1458"/>
      <c r="R54" s="1458"/>
      <c r="S54" s="1458"/>
      <c r="T54" s="1458"/>
      <c r="U54" s="1458"/>
      <c r="V54" s="1458"/>
      <c r="W54" s="1458"/>
      <c r="X54" s="1459"/>
      <c r="Y54" s="1454"/>
      <c r="Z54" s="1455"/>
      <c r="AA54" s="1455"/>
      <c r="AB54" s="1455"/>
      <c r="AC54" s="1455"/>
      <c r="AD54" s="1456"/>
      <c r="AE54" s="1442"/>
      <c r="AF54" s="1443"/>
      <c r="AG54" s="1443"/>
      <c r="AH54" s="1443"/>
      <c r="AI54" s="1444"/>
    </row>
    <row r="55" spans="1:35" s="1" customFormat="1" ht="21" customHeight="1">
      <c r="A55" s="1419"/>
      <c r="B55" s="1478"/>
      <c r="C55" s="1479"/>
      <c r="D55" s="1479"/>
      <c r="E55" s="1479"/>
      <c r="F55" s="1479"/>
      <c r="G55" s="1480"/>
      <c r="H55" s="1426"/>
      <c r="I55" s="1427"/>
      <c r="J55" s="1454"/>
      <c r="K55" s="1455"/>
      <c r="L55" s="1455"/>
      <c r="M55" s="1455"/>
      <c r="N55" s="1456"/>
      <c r="O55" s="1472"/>
      <c r="P55" s="1473"/>
      <c r="Q55" s="1473"/>
      <c r="R55" s="1473"/>
      <c r="S55" s="1473"/>
      <c r="T55" s="1473"/>
      <c r="U55" s="1473"/>
      <c r="V55" s="1473"/>
      <c r="W55" s="1473"/>
      <c r="X55" s="1474"/>
      <c r="Y55" s="1466"/>
      <c r="Z55" s="1467"/>
      <c r="AA55" s="1467"/>
      <c r="AB55" s="1467"/>
      <c r="AC55" s="1467"/>
      <c r="AD55" s="1468"/>
      <c r="AE55" s="1445"/>
      <c r="AF55" s="1446"/>
      <c r="AG55" s="1446"/>
      <c r="AH55" s="1446"/>
      <c r="AI55" s="1447"/>
    </row>
    <row r="56" spans="1:35" s="1" customFormat="1" ht="21" customHeight="1">
      <c r="A56" s="1418">
        <v>9</v>
      </c>
      <c r="B56" s="1421"/>
      <c r="C56" s="1422"/>
      <c r="D56" s="1422"/>
      <c r="E56" s="1422"/>
      <c r="F56" s="1422"/>
      <c r="G56" s="1423"/>
      <c r="H56" s="1424"/>
      <c r="I56" s="1425"/>
      <c r="J56" s="1430"/>
      <c r="K56" s="1431"/>
      <c r="L56" s="1431"/>
      <c r="M56" s="1431"/>
      <c r="N56" s="1432"/>
      <c r="O56" s="1433"/>
      <c r="P56" s="1434"/>
      <c r="Q56" s="1434"/>
      <c r="R56" s="1434"/>
      <c r="S56" s="1434"/>
      <c r="T56" s="1434"/>
      <c r="U56" s="1434"/>
      <c r="V56" s="1434"/>
      <c r="W56" s="1434"/>
      <c r="X56" s="1435"/>
      <c r="Y56" s="1475"/>
      <c r="Z56" s="1476"/>
      <c r="AA56" s="1476"/>
      <c r="AB56" s="1476"/>
      <c r="AC56" s="1476"/>
      <c r="AD56" s="1477"/>
      <c r="AE56" s="1439"/>
      <c r="AF56" s="1440"/>
      <c r="AG56" s="1440"/>
      <c r="AH56" s="1440"/>
      <c r="AI56" s="1441"/>
    </row>
    <row r="57" spans="1:35" s="1" customFormat="1" ht="21" customHeight="1">
      <c r="A57" s="1419"/>
      <c r="B57" s="1478"/>
      <c r="C57" s="1479"/>
      <c r="D57" s="1479"/>
      <c r="E57" s="1479"/>
      <c r="F57" s="1479"/>
      <c r="G57" s="1480"/>
      <c r="H57" s="1426"/>
      <c r="I57" s="1427"/>
      <c r="J57" s="1454"/>
      <c r="K57" s="1455"/>
      <c r="L57" s="1455"/>
      <c r="M57" s="1455"/>
      <c r="N57" s="1456"/>
      <c r="O57" s="1457"/>
      <c r="P57" s="1458"/>
      <c r="Q57" s="1458"/>
      <c r="R57" s="1458"/>
      <c r="S57" s="1458"/>
      <c r="T57" s="1458"/>
      <c r="U57" s="1458"/>
      <c r="V57" s="1458"/>
      <c r="W57" s="1458"/>
      <c r="X57" s="1459"/>
      <c r="Y57" s="1454"/>
      <c r="Z57" s="1455"/>
      <c r="AA57" s="1455"/>
      <c r="AB57" s="1455"/>
      <c r="AC57" s="1455"/>
      <c r="AD57" s="1456"/>
      <c r="AE57" s="1442"/>
      <c r="AF57" s="1443"/>
      <c r="AG57" s="1443"/>
      <c r="AH57" s="1443"/>
      <c r="AI57" s="1444"/>
    </row>
    <row r="58" spans="1:35" s="1" customFormat="1" ht="21" customHeight="1">
      <c r="A58" s="1419"/>
      <c r="B58" s="1478"/>
      <c r="C58" s="1479"/>
      <c r="D58" s="1479"/>
      <c r="E58" s="1479"/>
      <c r="F58" s="1479"/>
      <c r="G58" s="1480"/>
      <c r="H58" s="1426"/>
      <c r="I58" s="1427"/>
      <c r="J58" s="1454"/>
      <c r="K58" s="1455"/>
      <c r="L58" s="1455"/>
      <c r="M58" s="1455"/>
      <c r="N58" s="1456"/>
      <c r="O58" s="1463"/>
      <c r="P58" s="1464"/>
      <c r="Q58" s="1464"/>
      <c r="R58" s="1464"/>
      <c r="S58" s="1464"/>
      <c r="T58" s="1464"/>
      <c r="U58" s="1464"/>
      <c r="V58" s="1464"/>
      <c r="W58" s="1464"/>
      <c r="X58" s="1465"/>
      <c r="Y58" s="1466"/>
      <c r="Z58" s="1467"/>
      <c r="AA58" s="1467"/>
      <c r="AB58" s="1467"/>
      <c r="AC58" s="1467"/>
      <c r="AD58" s="1468"/>
      <c r="AE58" s="1445"/>
      <c r="AF58" s="1446"/>
      <c r="AG58" s="1446"/>
      <c r="AH58" s="1446"/>
      <c r="AI58" s="1447"/>
    </row>
    <row r="59" spans="1:35" s="1" customFormat="1" ht="21" customHeight="1">
      <c r="A59" s="1418">
        <v>10</v>
      </c>
      <c r="B59" s="1421"/>
      <c r="C59" s="1422"/>
      <c r="D59" s="1422"/>
      <c r="E59" s="1422"/>
      <c r="F59" s="1422"/>
      <c r="G59" s="1423"/>
      <c r="H59" s="1424"/>
      <c r="I59" s="1425"/>
      <c r="J59" s="1430"/>
      <c r="K59" s="1431"/>
      <c r="L59" s="1431"/>
      <c r="M59" s="1431"/>
      <c r="N59" s="1432"/>
      <c r="O59" s="1472"/>
      <c r="P59" s="1473"/>
      <c r="Q59" s="1473"/>
      <c r="R59" s="1473"/>
      <c r="S59" s="1473"/>
      <c r="T59" s="1473"/>
      <c r="U59" s="1473"/>
      <c r="V59" s="1473"/>
      <c r="W59" s="1473"/>
      <c r="X59" s="1474"/>
      <c r="Y59" s="1475"/>
      <c r="Z59" s="1476"/>
      <c r="AA59" s="1476"/>
      <c r="AB59" s="1476"/>
      <c r="AC59" s="1476"/>
      <c r="AD59" s="1477"/>
      <c r="AE59" s="1439"/>
      <c r="AF59" s="1440"/>
      <c r="AG59" s="1440"/>
      <c r="AH59" s="1440"/>
      <c r="AI59" s="1441"/>
    </row>
    <row r="60" spans="1:35" s="1" customFormat="1" ht="21" customHeight="1">
      <c r="A60" s="1419"/>
      <c r="B60" s="1478"/>
      <c r="C60" s="1479"/>
      <c r="D60" s="1479"/>
      <c r="E60" s="1479"/>
      <c r="F60" s="1479"/>
      <c r="G60" s="1480"/>
      <c r="H60" s="1426"/>
      <c r="I60" s="1427"/>
      <c r="J60" s="1454"/>
      <c r="K60" s="1455"/>
      <c r="L60" s="1455"/>
      <c r="M60" s="1455"/>
      <c r="N60" s="1456"/>
      <c r="O60" s="1457"/>
      <c r="P60" s="1458"/>
      <c r="Q60" s="1458"/>
      <c r="R60" s="1458"/>
      <c r="S60" s="1458"/>
      <c r="T60" s="1458"/>
      <c r="U60" s="1458"/>
      <c r="V60" s="1458"/>
      <c r="W60" s="1458"/>
      <c r="X60" s="1459"/>
      <c r="Y60" s="1454"/>
      <c r="Z60" s="1455"/>
      <c r="AA60" s="1455"/>
      <c r="AB60" s="1455"/>
      <c r="AC60" s="1455"/>
      <c r="AD60" s="1456"/>
      <c r="AE60" s="1442"/>
      <c r="AF60" s="1443"/>
      <c r="AG60" s="1443"/>
      <c r="AH60" s="1443"/>
      <c r="AI60" s="1444"/>
    </row>
    <row r="61" spans="1:35" s="1" customFormat="1" ht="21" customHeight="1">
      <c r="A61" s="1419"/>
      <c r="B61" s="1478"/>
      <c r="C61" s="1479"/>
      <c r="D61" s="1479"/>
      <c r="E61" s="1479"/>
      <c r="F61" s="1479"/>
      <c r="G61" s="1480"/>
      <c r="H61" s="1426"/>
      <c r="I61" s="1427"/>
      <c r="J61" s="1481"/>
      <c r="K61" s="1482"/>
      <c r="L61" s="1482"/>
      <c r="M61" s="1482"/>
      <c r="N61" s="1483"/>
      <c r="O61" s="1472"/>
      <c r="P61" s="1473"/>
      <c r="Q61" s="1473"/>
      <c r="R61" s="1473"/>
      <c r="S61" s="1473"/>
      <c r="T61" s="1473"/>
      <c r="U61" s="1473"/>
      <c r="V61" s="1473"/>
      <c r="W61" s="1473"/>
      <c r="X61" s="1474"/>
      <c r="Y61" s="1475"/>
      <c r="Z61" s="1476"/>
      <c r="AA61" s="1476"/>
      <c r="AB61" s="1476"/>
      <c r="AC61" s="1476"/>
      <c r="AD61" s="1477"/>
      <c r="AE61" s="1442"/>
      <c r="AF61" s="1443"/>
      <c r="AG61" s="1443"/>
      <c r="AH61" s="1443"/>
      <c r="AI61" s="1444"/>
    </row>
    <row r="62" spans="1:35" s="1" customFormat="1" ht="21" customHeight="1">
      <c r="A62" s="1418">
        <v>11</v>
      </c>
      <c r="B62" s="1421"/>
      <c r="C62" s="1422"/>
      <c r="D62" s="1422"/>
      <c r="E62" s="1422"/>
      <c r="F62" s="1422"/>
      <c r="G62" s="1423"/>
      <c r="H62" s="1424"/>
      <c r="I62" s="1425"/>
      <c r="J62" s="1430"/>
      <c r="K62" s="1431"/>
      <c r="L62" s="1431"/>
      <c r="M62" s="1431"/>
      <c r="N62" s="1432"/>
      <c r="O62" s="1433"/>
      <c r="P62" s="1434"/>
      <c r="Q62" s="1434"/>
      <c r="R62" s="1434"/>
      <c r="S62" s="1434"/>
      <c r="T62" s="1434"/>
      <c r="U62" s="1434"/>
      <c r="V62" s="1434"/>
      <c r="W62" s="1434"/>
      <c r="X62" s="1435"/>
      <c r="Y62" s="1436"/>
      <c r="Z62" s="1437"/>
      <c r="AA62" s="1437"/>
      <c r="AB62" s="1437"/>
      <c r="AC62" s="1437"/>
      <c r="AD62" s="1438"/>
      <c r="AE62" s="1439"/>
      <c r="AF62" s="1440"/>
      <c r="AG62" s="1440"/>
      <c r="AH62" s="1440"/>
      <c r="AI62" s="1441"/>
    </row>
    <row r="63" spans="1:35" s="1" customFormat="1" ht="21" customHeight="1">
      <c r="A63" s="1419"/>
      <c r="B63" s="1478"/>
      <c r="C63" s="1479"/>
      <c r="D63" s="1479"/>
      <c r="E63" s="1479"/>
      <c r="F63" s="1479"/>
      <c r="G63" s="1480"/>
      <c r="H63" s="1426"/>
      <c r="I63" s="1427"/>
      <c r="J63" s="1454"/>
      <c r="K63" s="1455"/>
      <c r="L63" s="1455"/>
      <c r="M63" s="1455"/>
      <c r="N63" s="1456"/>
      <c r="O63" s="1457"/>
      <c r="P63" s="1458"/>
      <c r="Q63" s="1458"/>
      <c r="R63" s="1458"/>
      <c r="S63" s="1458"/>
      <c r="T63" s="1458"/>
      <c r="U63" s="1458"/>
      <c r="V63" s="1458"/>
      <c r="W63" s="1458"/>
      <c r="X63" s="1459"/>
      <c r="Y63" s="1454"/>
      <c r="Z63" s="1455"/>
      <c r="AA63" s="1455"/>
      <c r="AB63" s="1455"/>
      <c r="AC63" s="1455"/>
      <c r="AD63" s="1456"/>
      <c r="AE63" s="1442"/>
      <c r="AF63" s="1443"/>
      <c r="AG63" s="1443"/>
      <c r="AH63" s="1443"/>
      <c r="AI63" s="1444"/>
    </row>
    <row r="64" spans="1:35" s="1" customFormat="1" ht="21" customHeight="1">
      <c r="A64" s="1420"/>
      <c r="B64" s="1478"/>
      <c r="C64" s="1479"/>
      <c r="D64" s="1479"/>
      <c r="E64" s="1479"/>
      <c r="F64" s="1479"/>
      <c r="G64" s="1480"/>
      <c r="H64" s="1428"/>
      <c r="I64" s="1429"/>
      <c r="J64" s="1460"/>
      <c r="K64" s="1461"/>
      <c r="L64" s="1461"/>
      <c r="M64" s="1461"/>
      <c r="N64" s="1462"/>
      <c r="O64" s="1463"/>
      <c r="P64" s="1464"/>
      <c r="Q64" s="1464"/>
      <c r="R64" s="1464"/>
      <c r="S64" s="1464"/>
      <c r="T64" s="1464"/>
      <c r="U64" s="1464"/>
      <c r="V64" s="1464"/>
      <c r="W64" s="1464"/>
      <c r="X64" s="1465"/>
      <c r="Y64" s="1466"/>
      <c r="Z64" s="1467"/>
      <c r="AA64" s="1467"/>
      <c r="AB64" s="1467"/>
      <c r="AC64" s="1467"/>
      <c r="AD64" s="1468"/>
      <c r="AE64" s="1445"/>
      <c r="AF64" s="1446"/>
      <c r="AG64" s="1446"/>
      <c r="AH64" s="1446"/>
      <c r="AI64" s="1447"/>
    </row>
    <row r="65" spans="1:35" s="1" customFormat="1" ht="21" customHeight="1">
      <c r="A65" s="1419">
        <v>12</v>
      </c>
      <c r="B65" s="1421"/>
      <c r="C65" s="1422"/>
      <c r="D65" s="1422"/>
      <c r="E65" s="1422"/>
      <c r="F65" s="1422"/>
      <c r="G65" s="1423"/>
      <c r="H65" s="1426"/>
      <c r="I65" s="1427"/>
      <c r="J65" s="1469"/>
      <c r="K65" s="1470"/>
      <c r="L65" s="1470"/>
      <c r="M65" s="1470"/>
      <c r="N65" s="1471"/>
      <c r="O65" s="1472"/>
      <c r="P65" s="1473"/>
      <c r="Q65" s="1473"/>
      <c r="R65" s="1473"/>
      <c r="S65" s="1473"/>
      <c r="T65" s="1473"/>
      <c r="U65" s="1473"/>
      <c r="V65" s="1473"/>
      <c r="W65" s="1473"/>
      <c r="X65" s="1474"/>
      <c r="Y65" s="1475"/>
      <c r="Z65" s="1476"/>
      <c r="AA65" s="1476"/>
      <c r="AB65" s="1476"/>
      <c r="AC65" s="1476"/>
      <c r="AD65" s="1477"/>
      <c r="AE65" s="1442"/>
      <c r="AF65" s="1443"/>
      <c r="AG65" s="1443"/>
      <c r="AH65" s="1443"/>
      <c r="AI65" s="1444"/>
    </row>
    <row r="66" spans="1:35" s="1" customFormat="1" ht="21" customHeight="1">
      <c r="A66" s="1419"/>
      <c r="B66" s="1478"/>
      <c r="C66" s="1479"/>
      <c r="D66" s="1479"/>
      <c r="E66" s="1479"/>
      <c r="F66" s="1479"/>
      <c r="G66" s="1480"/>
      <c r="H66" s="1426"/>
      <c r="I66" s="1427"/>
      <c r="J66" s="1454"/>
      <c r="K66" s="1455"/>
      <c r="L66" s="1455"/>
      <c r="M66" s="1455"/>
      <c r="N66" s="1456"/>
      <c r="O66" s="1457"/>
      <c r="P66" s="1458"/>
      <c r="Q66" s="1458"/>
      <c r="R66" s="1458"/>
      <c r="S66" s="1458"/>
      <c r="T66" s="1458"/>
      <c r="U66" s="1458"/>
      <c r="V66" s="1458"/>
      <c r="W66" s="1458"/>
      <c r="X66" s="1459"/>
      <c r="Y66" s="1454"/>
      <c r="Z66" s="1455"/>
      <c r="AA66" s="1455"/>
      <c r="AB66" s="1455"/>
      <c r="AC66" s="1455"/>
      <c r="AD66" s="1456"/>
      <c r="AE66" s="1442"/>
      <c r="AF66" s="1443"/>
      <c r="AG66" s="1443"/>
      <c r="AH66" s="1443"/>
      <c r="AI66" s="1444"/>
    </row>
    <row r="67" spans="1:35" s="1" customFormat="1" ht="21" customHeight="1">
      <c r="A67" s="1419"/>
      <c r="B67" s="1478"/>
      <c r="C67" s="1479"/>
      <c r="D67" s="1479"/>
      <c r="E67" s="1479"/>
      <c r="F67" s="1479"/>
      <c r="G67" s="1480"/>
      <c r="H67" s="1426"/>
      <c r="I67" s="1427"/>
      <c r="J67" s="1481"/>
      <c r="K67" s="1482"/>
      <c r="L67" s="1482"/>
      <c r="M67" s="1482"/>
      <c r="N67" s="1483"/>
      <c r="O67" s="1472"/>
      <c r="P67" s="1473"/>
      <c r="Q67" s="1473"/>
      <c r="R67" s="1473"/>
      <c r="S67" s="1473"/>
      <c r="T67" s="1473"/>
      <c r="U67" s="1473"/>
      <c r="V67" s="1473"/>
      <c r="W67" s="1473"/>
      <c r="X67" s="1474"/>
      <c r="Y67" s="1475"/>
      <c r="Z67" s="1476"/>
      <c r="AA67" s="1476"/>
      <c r="AB67" s="1476"/>
      <c r="AC67" s="1476"/>
      <c r="AD67" s="1477"/>
      <c r="AE67" s="1442"/>
      <c r="AF67" s="1443"/>
      <c r="AG67" s="1443"/>
      <c r="AH67" s="1443"/>
      <c r="AI67" s="1444"/>
    </row>
    <row r="68" spans="1:35" s="1" customFormat="1" ht="21" customHeight="1">
      <c r="A68" s="1418">
        <v>13</v>
      </c>
      <c r="B68" s="1421"/>
      <c r="C68" s="1422"/>
      <c r="D68" s="1422"/>
      <c r="E68" s="1422"/>
      <c r="F68" s="1422"/>
      <c r="G68" s="1423"/>
      <c r="H68" s="1424"/>
      <c r="I68" s="1425"/>
      <c r="J68" s="1430"/>
      <c r="K68" s="1431"/>
      <c r="L68" s="1431"/>
      <c r="M68" s="1431"/>
      <c r="N68" s="1432"/>
      <c r="O68" s="1433"/>
      <c r="P68" s="1434"/>
      <c r="Q68" s="1434"/>
      <c r="R68" s="1434"/>
      <c r="S68" s="1434"/>
      <c r="T68" s="1434"/>
      <c r="U68" s="1434"/>
      <c r="V68" s="1434"/>
      <c r="W68" s="1434"/>
      <c r="X68" s="1435"/>
      <c r="Y68" s="1436"/>
      <c r="Z68" s="1437"/>
      <c r="AA68" s="1437"/>
      <c r="AB68" s="1437"/>
      <c r="AC68" s="1437"/>
      <c r="AD68" s="1438"/>
      <c r="AE68" s="1439"/>
      <c r="AF68" s="1440"/>
      <c r="AG68" s="1440"/>
      <c r="AH68" s="1440"/>
      <c r="AI68" s="1441"/>
    </row>
    <row r="69" spans="1:35" s="1" customFormat="1" ht="21" customHeight="1">
      <c r="A69" s="1419"/>
      <c r="B69" s="1478"/>
      <c r="C69" s="1479"/>
      <c r="D69" s="1479"/>
      <c r="E69" s="1479"/>
      <c r="F69" s="1479"/>
      <c r="G69" s="1480"/>
      <c r="H69" s="1426"/>
      <c r="I69" s="1427"/>
      <c r="J69" s="1454"/>
      <c r="K69" s="1455"/>
      <c r="L69" s="1455"/>
      <c r="M69" s="1455"/>
      <c r="N69" s="1456"/>
      <c r="O69" s="1457"/>
      <c r="P69" s="1458"/>
      <c r="Q69" s="1458"/>
      <c r="R69" s="1458"/>
      <c r="S69" s="1458"/>
      <c r="T69" s="1458"/>
      <c r="U69" s="1458"/>
      <c r="V69" s="1458"/>
      <c r="W69" s="1458"/>
      <c r="X69" s="1459"/>
      <c r="Y69" s="1454"/>
      <c r="Z69" s="1455"/>
      <c r="AA69" s="1455"/>
      <c r="AB69" s="1455"/>
      <c r="AC69" s="1455"/>
      <c r="AD69" s="1456"/>
      <c r="AE69" s="1442"/>
      <c r="AF69" s="1443"/>
      <c r="AG69" s="1443"/>
      <c r="AH69" s="1443"/>
      <c r="AI69" s="1444"/>
    </row>
    <row r="70" spans="1:35" s="1" customFormat="1" ht="21" customHeight="1">
      <c r="A70" s="1420"/>
      <c r="B70" s="1478"/>
      <c r="C70" s="1479"/>
      <c r="D70" s="1479"/>
      <c r="E70" s="1479"/>
      <c r="F70" s="1479"/>
      <c r="G70" s="1480"/>
      <c r="H70" s="1428"/>
      <c r="I70" s="1429"/>
      <c r="J70" s="1460"/>
      <c r="K70" s="1461"/>
      <c r="L70" s="1461"/>
      <c r="M70" s="1461"/>
      <c r="N70" s="1462"/>
      <c r="O70" s="1463"/>
      <c r="P70" s="1464"/>
      <c r="Q70" s="1464"/>
      <c r="R70" s="1464"/>
      <c r="S70" s="1464"/>
      <c r="T70" s="1464"/>
      <c r="U70" s="1464"/>
      <c r="V70" s="1464"/>
      <c r="W70" s="1464"/>
      <c r="X70" s="1465"/>
      <c r="Y70" s="1466"/>
      <c r="Z70" s="1467"/>
      <c r="AA70" s="1467"/>
      <c r="AB70" s="1467"/>
      <c r="AC70" s="1467"/>
      <c r="AD70" s="1468"/>
      <c r="AE70" s="1445"/>
      <c r="AF70" s="1446"/>
      <c r="AG70" s="1446"/>
      <c r="AH70" s="1446"/>
      <c r="AI70" s="1447"/>
    </row>
    <row r="71" spans="1:35" s="1" customFormat="1" ht="21" customHeight="1">
      <c r="A71" s="1419">
        <v>14</v>
      </c>
      <c r="B71" s="1421"/>
      <c r="C71" s="1422"/>
      <c r="D71" s="1422"/>
      <c r="E71" s="1422"/>
      <c r="F71" s="1422"/>
      <c r="G71" s="1423"/>
      <c r="H71" s="1426"/>
      <c r="I71" s="1427"/>
      <c r="J71" s="1469"/>
      <c r="K71" s="1470"/>
      <c r="L71" s="1470"/>
      <c r="M71" s="1470"/>
      <c r="N71" s="1471"/>
      <c r="O71" s="1472"/>
      <c r="P71" s="1473"/>
      <c r="Q71" s="1473"/>
      <c r="R71" s="1473"/>
      <c r="S71" s="1473"/>
      <c r="T71" s="1473"/>
      <c r="U71" s="1473"/>
      <c r="V71" s="1473"/>
      <c r="W71" s="1473"/>
      <c r="X71" s="1474"/>
      <c r="Y71" s="1475"/>
      <c r="Z71" s="1476"/>
      <c r="AA71" s="1476"/>
      <c r="AB71" s="1476"/>
      <c r="AC71" s="1476"/>
      <c r="AD71" s="1477"/>
      <c r="AE71" s="1442"/>
      <c r="AF71" s="1443"/>
      <c r="AG71" s="1443"/>
      <c r="AH71" s="1443"/>
      <c r="AI71" s="1444"/>
    </row>
    <row r="72" spans="1:35" s="1" customFormat="1" ht="21" customHeight="1">
      <c r="A72" s="1419"/>
      <c r="B72" s="1478"/>
      <c r="C72" s="1479"/>
      <c r="D72" s="1479"/>
      <c r="E72" s="1479"/>
      <c r="F72" s="1479"/>
      <c r="G72" s="1480"/>
      <c r="H72" s="1426"/>
      <c r="I72" s="1427"/>
      <c r="J72" s="1454"/>
      <c r="K72" s="1455"/>
      <c r="L72" s="1455"/>
      <c r="M72" s="1455"/>
      <c r="N72" s="1456"/>
      <c r="O72" s="1457"/>
      <c r="P72" s="1458"/>
      <c r="Q72" s="1458"/>
      <c r="R72" s="1458"/>
      <c r="S72" s="1458"/>
      <c r="T72" s="1458"/>
      <c r="U72" s="1458"/>
      <c r="V72" s="1458"/>
      <c r="W72" s="1458"/>
      <c r="X72" s="1459"/>
      <c r="Y72" s="1454"/>
      <c r="Z72" s="1455"/>
      <c r="AA72" s="1455"/>
      <c r="AB72" s="1455"/>
      <c r="AC72" s="1455"/>
      <c r="AD72" s="1456"/>
      <c r="AE72" s="1442"/>
      <c r="AF72" s="1443"/>
      <c r="AG72" s="1443"/>
      <c r="AH72" s="1443"/>
      <c r="AI72" s="1444"/>
    </row>
    <row r="73" spans="1:35" s="1" customFormat="1" ht="21" customHeight="1">
      <c r="A73" s="1419"/>
      <c r="B73" s="1478"/>
      <c r="C73" s="1479"/>
      <c r="D73" s="1479"/>
      <c r="E73" s="1479"/>
      <c r="F73" s="1479"/>
      <c r="G73" s="1480"/>
      <c r="H73" s="1426"/>
      <c r="I73" s="1427"/>
      <c r="J73" s="1481"/>
      <c r="K73" s="1482"/>
      <c r="L73" s="1482"/>
      <c r="M73" s="1482"/>
      <c r="N73" s="1483"/>
      <c r="O73" s="1472"/>
      <c r="P73" s="1473"/>
      <c r="Q73" s="1473"/>
      <c r="R73" s="1473"/>
      <c r="S73" s="1473"/>
      <c r="T73" s="1473"/>
      <c r="U73" s="1473"/>
      <c r="V73" s="1473"/>
      <c r="W73" s="1473"/>
      <c r="X73" s="1474"/>
      <c r="Y73" s="1475"/>
      <c r="Z73" s="1476"/>
      <c r="AA73" s="1476"/>
      <c r="AB73" s="1476"/>
      <c r="AC73" s="1476"/>
      <c r="AD73" s="1477"/>
      <c r="AE73" s="1442"/>
      <c r="AF73" s="1443"/>
      <c r="AG73" s="1443"/>
      <c r="AH73" s="1443"/>
      <c r="AI73" s="1444"/>
    </row>
    <row r="74" spans="1:35" s="1" customFormat="1" ht="21" customHeight="1">
      <c r="A74" s="1418">
        <v>15</v>
      </c>
      <c r="B74" s="1421"/>
      <c r="C74" s="1422"/>
      <c r="D74" s="1422"/>
      <c r="E74" s="1422"/>
      <c r="F74" s="1422"/>
      <c r="G74" s="1423"/>
      <c r="H74" s="1424"/>
      <c r="I74" s="1425"/>
      <c r="J74" s="1430"/>
      <c r="K74" s="1431"/>
      <c r="L74" s="1431"/>
      <c r="M74" s="1431"/>
      <c r="N74" s="1432"/>
      <c r="O74" s="1433"/>
      <c r="P74" s="1434"/>
      <c r="Q74" s="1434"/>
      <c r="R74" s="1434"/>
      <c r="S74" s="1434"/>
      <c r="T74" s="1434"/>
      <c r="U74" s="1434"/>
      <c r="V74" s="1434"/>
      <c r="W74" s="1434"/>
      <c r="X74" s="1435"/>
      <c r="Y74" s="1436"/>
      <c r="Z74" s="1437"/>
      <c r="AA74" s="1437"/>
      <c r="AB74" s="1437"/>
      <c r="AC74" s="1437"/>
      <c r="AD74" s="1438"/>
      <c r="AE74" s="1439"/>
      <c r="AF74" s="1440"/>
      <c r="AG74" s="1440"/>
      <c r="AH74" s="1440"/>
      <c r="AI74" s="1441"/>
    </row>
    <row r="75" spans="1:35" s="1" customFormat="1" ht="21" customHeight="1">
      <c r="A75" s="1419"/>
      <c r="B75" s="1448"/>
      <c r="C75" s="1449"/>
      <c r="D75" s="1449"/>
      <c r="E75" s="1449"/>
      <c r="F75" s="1449"/>
      <c r="G75" s="1450"/>
      <c r="H75" s="1426"/>
      <c r="I75" s="1427"/>
      <c r="J75" s="1454"/>
      <c r="K75" s="1455"/>
      <c r="L75" s="1455"/>
      <c r="M75" s="1455"/>
      <c r="N75" s="1456"/>
      <c r="O75" s="1457"/>
      <c r="P75" s="1458"/>
      <c r="Q75" s="1458"/>
      <c r="R75" s="1458"/>
      <c r="S75" s="1458"/>
      <c r="T75" s="1458"/>
      <c r="U75" s="1458"/>
      <c r="V75" s="1458"/>
      <c r="W75" s="1458"/>
      <c r="X75" s="1459"/>
      <c r="Y75" s="1454"/>
      <c r="Z75" s="1455"/>
      <c r="AA75" s="1455"/>
      <c r="AB75" s="1455"/>
      <c r="AC75" s="1455"/>
      <c r="AD75" s="1456"/>
      <c r="AE75" s="1442"/>
      <c r="AF75" s="1443"/>
      <c r="AG75" s="1443"/>
      <c r="AH75" s="1443"/>
      <c r="AI75" s="1444"/>
    </row>
    <row r="76" spans="1:35" s="1" customFormat="1" ht="21" customHeight="1">
      <c r="A76" s="1420"/>
      <c r="B76" s="1451"/>
      <c r="C76" s="1452"/>
      <c r="D76" s="1452"/>
      <c r="E76" s="1452"/>
      <c r="F76" s="1452"/>
      <c r="G76" s="1453"/>
      <c r="H76" s="1428"/>
      <c r="I76" s="1429"/>
      <c r="J76" s="1460"/>
      <c r="K76" s="1461"/>
      <c r="L76" s="1461"/>
      <c r="M76" s="1461"/>
      <c r="N76" s="1462"/>
      <c r="O76" s="1463"/>
      <c r="P76" s="1464"/>
      <c r="Q76" s="1464"/>
      <c r="R76" s="1464"/>
      <c r="S76" s="1464"/>
      <c r="T76" s="1464"/>
      <c r="U76" s="1464"/>
      <c r="V76" s="1464"/>
      <c r="W76" s="1464"/>
      <c r="X76" s="1465"/>
      <c r="Y76" s="1466"/>
      <c r="Z76" s="1467"/>
      <c r="AA76" s="1467"/>
      <c r="AB76" s="1467"/>
      <c r="AC76" s="1467"/>
      <c r="AD76" s="1468"/>
      <c r="AE76" s="1445"/>
      <c r="AF76" s="1446"/>
      <c r="AG76" s="1446"/>
      <c r="AH76" s="1446"/>
      <c r="AI76" s="1447"/>
    </row>
    <row r="78" spans="1:35" ht="18.75" customHeight="1">
      <c r="A78" s="212"/>
      <c r="B78" s="213"/>
      <c r="C78" s="213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178"/>
      <c r="AE78" s="178"/>
      <c r="AF78" s="178"/>
      <c r="AG78" s="1494" t="s">
        <v>382</v>
      </c>
      <c r="AH78" s="1494"/>
      <c r="AI78" s="1495"/>
    </row>
    <row r="79" spans="1:35" ht="33" customHeight="1">
      <c r="A79" s="215" t="s">
        <v>319</v>
      </c>
      <c r="B79" s="216"/>
      <c r="C79" s="216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8" t="s">
        <v>42</v>
      </c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9"/>
      <c r="AC79" s="219"/>
      <c r="AD79" s="219"/>
      <c r="AE79" s="219"/>
      <c r="AF79" s="219"/>
      <c r="AG79" s="219"/>
      <c r="AH79" s="219"/>
      <c r="AI79" s="220"/>
    </row>
    <row r="80" spans="1:35" ht="27" customHeight="1">
      <c r="A80" s="221"/>
      <c r="B80" s="222"/>
      <c r="C80" s="222"/>
      <c r="D80" s="222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496" t="s">
        <v>43</v>
      </c>
      <c r="W80" s="1496"/>
      <c r="X80" s="1496"/>
      <c r="Y80" s="1496"/>
      <c r="Z80" s="1496"/>
      <c r="AA80" s="1496"/>
      <c r="AB80" s="1496"/>
      <c r="AC80" s="1496"/>
      <c r="AD80" s="1496"/>
      <c r="AE80" s="1496"/>
      <c r="AF80" s="1496"/>
      <c r="AG80" s="1496"/>
      <c r="AH80" s="1496"/>
      <c r="AI80" s="1497"/>
    </row>
    <row r="81" spans="1:35" ht="45" customHeight="1">
      <c r="A81" s="1498" t="s">
        <v>44</v>
      </c>
      <c r="B81" s="1499"/>
      <c r="C81" s="1499"/>
      <c r="D81" s="1500"/>
      <c r="E81" s="1501">
        <f>E4</f>
        <v>0</v>
      </c>
      <c r="F81" s="1502"/>
      <c r="G81" s="1502"/>
      <c r="H81" s="1502"/>
      <c r="I81" s="1502"/>
      <c r="J81" s="1502"/>
      <c r="K81" s="1502"/>
      <c r="L81" s="1502"/>
      <c r="M81" s="1502"/>
      <c r="N81" s="1502"/>
      <c r="O81" s="1502"/>
      <c r="P81" s="1502"/>
      <c r="Q81" s="1502"/>
      <c r="R81" s="1503"/>
      <c r="S81" s="1504" t="s">
        <v>45</v>
      </c>
      <c r="T81" s="1505"/>
      <c r="U81" s="1505"/>
      <c r="V81" s="1505"/>
      <c r="W81" s="1506"/>
      <c r="X81" s="1501">
        <f>X4</f>
        <v>0</v>
      </c>
      <c r="Y81" s="1502"/>
      <c r="Z81" s="1502"/>
      <c r="AA81" s="1502"/>
      <c r="AB81" s="1502"/>
      <c r="AC81" s="1502"/>
      <c r="AD81" s="1502"/>
      <c r="AE81" s="1502"/>
      <c r="AF81" s="1502"/>
      <c r="AG81" s="1502"/>
      <c r="AH81" s="1502"/>
      <c r="AI81" s="1503"/>
    </row>
    <row r="82" spans="1:35" ht="45" customHeight="1">
      <c r="A82" s="1498" t="s">
        <v>46</v>
      </c>
      <c r="B82" s="1499"/>
      <c r="C82" s="1499"/>
      <c r="D82" s="1500"/>
      <c r="E82" s="166" t="s">
        <v>1</v>
      </c>
      <c r="F82" s="167"/>
      <c r="G82" s="1507">
        <f>G5</f>
        <v>0</v>
      </c>
      <c r="H82" s="1507"/>
      <c r="I82" s="168" t="s">
        <v>2</v>
      </c>
      <c r="J82" s="1507">
        <f>J5</f>
        <v>0</v>
      </c>
      <c r="K82" s="1507"/>
      <c r="L82" s="168" t="s">
        <v>3</v>
      </c>
      <c r="M82" s="1507">
        <f>M5</f>
        <v>0</v>
      </c>
      <c r="N82" s="1507"/>
      <c r="O82" s="167" t="s">
        <v>4</v>
      </c>
      <c r="P82" s="167" t="s">
        <v>15</v>
      </c>
      <c r="Q82" s="1508" t="str">
        <f>Q5</f>
        <v/>
      </c>
      <c r="R82" s="1508"/>
      <c r="S82" s="168" t="s">
        <v>16</v>
      </c>
      <c r="T82" s="1509" t="s">
        <v>47</v>
      </c>
      <c r="U82" s="1509"/>
      <c r="V82" s="1507">
        <f>V5</f>
        <v>0</v>
      </c>
      <c r="W82" s="1507"/>
      <c r="X82" s="1509" t="s">
        <v>3</v>
      </c>
      <c r="Y82" s="1509"/>
      <c r="Z82" s="1510">
        <f>Z5</f>
        <v>0</v>
      </c>
      <c r="AA82" s="1510"/>
      <c r="AB82" s="165" t="s">
        <v>48</v>
      </c>
      <c r="AC82" s="166" t="s">
        <v>15</v>
      </c>
      <c r="AD82" s="1508" t="str">
        <f>AD5</f>
        <v/>
      </c>
      <c r="AE82" s="1508"/>
      <c r="AF82" s="166" t="s">
        <v>16</v>
      </c>
      <c r="AG82" s="166"/>
      <c r="AH82" s="166"/>
      <c r="AI82" s="169"/>
    </row>
    <row r="83" spans="1:35" ht="30" customHeight="1">
      <c r="A83" s="173" t="s">
        <v>49</v>
      </c>
      <c r="B83" s="1484" t="s">
        <v>196</v>
      </c>
      <c r="C83" s="1485"/>
      <c r="D83" s="1486"/>
      <c r="E83" s="1486"/>
      <c r="F83" s="1486"/>
      <c r="G83" s="1487"/>
      <c r="H83" s="1488" t="s">
        <v>50</v>
      </c>
      <c r="I83" s="1487"/>
      <c r="J83" s="1489" t="s">
        <v>51</v>
      </c>
      <c r="K83" s="1489"/>
      <c r="L83" s="1489"/>
      <c r="M83" s="1489"/>
      <c r="N83" s="1489"/>
      <c r="O83" s="1490" t="s">
        <v>52</v>
      </c>
      <c r="P83" s="1490"/>
      <c r="Q83" s="1490"/>
      <c r="R83" s="1490"/>
      <c r="S83" s="1490"/>
      <c r="T83" s="1490"/>
      <c r="U83" s="1490"/>
      <c r="V83" s="1490"/>
      <c r="W83" s="1490"/>
      <c r="X83" s="1490"/>
      <c r="Y83" s="1488" t="s">
        <v>53</v>
      </c>
      <c r="Z83" s="1486"/>
      <c r="AA83" s="1486"/>
      <c r="AB83" s="1486"/>
      <c r="AC83" s="1486"/>
      <c r="AD83" s="1487"/>
      <c r="AE83" s="1491" t="s">
        <v>54</v>
      </c>
      <c r="AF83" s="1492"/>
      <c r="AG83" s="1492"/>
      <c r="AH83" s="1492"/>
      <c r="AI83" s="1493"/>
    </row>
    <row r="84" spans="1:35" s="1" customFormat="1" ht="21" customHeight="1">
      <c r="A84" s="1418">
        <v>16</v>
      </c>
      <c r="B84" s="1421"/>
      <c r="C84" s="1422"/>
      <c r="D84" s="1422"/>
      <c r="E84" s="1422"/>
      <c r="F84" s="1422"/>
      <c r="G84" s="1423"/>
      <c r="H84" s="1424"/>
      <c r="I84" s="1425"/>
      <c r="J84" s="1430"/>
      <c r="K84" s="1431"/>
      <c r="L84" s="1431"/>
      <c r="M84" s="1431"/>
      <c r="N84" s="1432"/>
      <c r="O84" s="1472"/>
      <c r="P84" s="1473"/>
      <c r="Q84" s="1473"/>
      <c r="R84" s="1473"/>
      <c r="S84" s="1473"/>
      <c r="T84" s="1473"/>
      <c r="U84" s="1473"/>
      <c r="V84" s="1473"/>
      <c r="W84" s="1473"/>
      <c r="X84" s="1474"/>
      <c r="Y84" s="1475"/>
      <c r="Z84" s="1476"/>
      <c r="AA84" s="1476"/>
      <c r="AB84" s="1476"/>
      <c r="AC84" s="1476"/>
      <c r="AD84" s="1477"/>
      <c r="AE84" s="1436"/>
      <c r="AF84" s="1437"/>
      <c r="AG84" s="1437"/>
      <c r="AH84" s="1437"/>
      <c r="AI84" s="1438"/>
    </row>
    <row r="85" spans="1:35" s="1" customFormat="1" ht="21" customHeight="1">
      <c r="A85" s="1419"/>
      <c r="B85" s="1478"/>
      <c r="C85" s="1479"/>
      <c r="D85" s="1479"/>
      <c r="E85" s="1479"/>
      <c r="F85" s="1479"/>
      <c r="G85" s="1480"/>
      <c r="H85" s="1426"/>
      <c r="I85" s="1427"/>
      <c r="J85" s="1454"/>
      <c r="K85" s="1455"/>
      <c r="L85" s="1455"/>
      <c r="M85" s="1455"/>
      <c r="N85" s="1456"/>
      <c r="O85" s="1457"/>
      <c r="P85" s="1458"/>
      <c r="Q85" s="1458"/>
      <c r="R85" s="1458"/>
      <c r="S85" s="1458"/>
      <c r="T85" s="1458"/>
      <c r="U85" s="1458"/>
      <c r="V85" s="1458"/>
      <c r="W85" s="1458"/>
      <c r="X85" s="1459"/>
      <c r="Y85" s="1454"/>
      <c r="Z85" s="1455"/>
      <c r="AA85" s="1455"/>
      <c r="AB85" s="1455"/>
      <c r="AC85" s="1455"/>
      <c r="AD85" s="1456"/>
      <c r="AE85" s="1475"/>
      <c r="AF85" s="1476"/>
      <c r="AG85" s="1476"/>
      <c r="AH85" s="1476"/>
      <c r="AI85" s="1477"/>
    </row>
    <row r="86" spans="1:35" s="1" customFormat="1" ht="21" customHeight="1">
      <c r="A86" s="1419"/>
      <c r="B86" s="1478"/>
      <c r="C86" s="1479"/>
      <c r="D86" s="1479"/>
      <c r="E86" s="1479"/>
      <c r="F86" s="1479"/>
      <c r="G86" s="1480"/>
      <c r="H86" s="1426"/>
      <c r="I86" s="1427"/>
      <c r="J86" s="1454"/>
      <c r="K86" s="1455"/>
      <c r="L86" s="1455"/>
      <c r="M86" s="1455"/>
      <c r="N86" s="1456"/>
      <c r="O86" s="1472"/>
      <c r="P86" s="1473"/>
      <c r="Q86" s="1473"/>
      <c r="R86" s="1473"/>
      <c r="S86" s="1473"/>
      <c r="T86" s="1473"/>
      <c r="U86" s="1473"/>
      <c r="V86" s="1473"/>
      <c r="W86" s="1473"/>
      <c r="X86" s="1474"/>
      <c r="Y86" s="1466"/>
      <c r="Z86" s="1467"/>
      <c r="AA86" s="1467"/>
      <c r="AB86" s="1467"/>
      <c r="AC86" s="1467"/>
      <c r="AD86" s="1468"/>
      <c r="AE86" s="1466"/>
      <c r="AF86" s="1467"/>
      <c r="AG86" s="1467"/>
      <c r="AH86" s="1467"/>
      <c r="AI86" s="1468"/>
    </row>
    <row r="87" spans="1:35" s="1" customFormat="1" ht="21" customHeight="1">
      <c r="A87" s="1418">
        <v>17</v>
      </c>
      <c r="B87" s="1421"/>
      <c r="C87" s="1422"/>
      <c r="D87" s="1422"/>
      <c r="E87" s="1422"/>
      <c r="F87" s="1422"/>
      <c r="G87" s="1423"/>
      <c r="H87" s="1424"/>
      <c r="I87" s="1425"/>
      <c r="J87" s="1430"/>
      <c r="K87" s="1431"/>
      <c r="L87" s="1431"/>
      <c r="M87" s="1431"/>
      <c r="N87" s="1432"/>
      <c r="O87" s="1433"/>
      <c r="P87" s="1434"/>
      <c r="Q87" s="1434"/>
      <c r="R87" s="1434"/>
      <c r="S87" s="1434"/>
      <c r="T87" s="1434"/>
      <c r="U87" s="1434"/>
      <c r="V87" s="1434"/>
      <c r="W87" s="1434"/>
      <c r="X87" s="1435"/>
      <c r="Y87" s="1475"/>
      <c r="Z87" s="1476"/>
      <c r="AA87" s="1476"/>
      <c r="AB87" s="1476"/>
      <c r="AC87" s="1476"/>
      <c r="AD87" s="1477"/>
      <c r="AE87" s="1439"/>
      <c r="AF87" s="1440"/>
      <c r="AG87" s="1440"/>
      <c r="AH87" s="1440"/>
      <c r="AI87" s="1441"/>
    </row>
    <row r="88" spans="1:35" s="1" customFormat="1" ht="21" customHeight="1">
      <c r="A88" s="1419"/>
      <c r="B88" s="1478"/>
      <c r="C88" s="1479"/>
      <c r="D88" s="1479"/>
      <c r="E88" s="1479"/>
      <c r="F88" s="1479"/>
      <c r="G88" s="1480"/>
      <c r="H88" s="1426"/>
      <c r="I88" s="1427"/>
      <c r="J88" s="1454"/>
      <c r="K88" s="1455"/>
      <c r="L88" s="1455"/>
      <c r="M88" s="1455"/>
      <c r="N88" s="1456"/>
      <c r="O88" s="1457"/>
      <c r="P88" s="1458"/>
      <c r="Q88" s="1458"/>
      <c r="R88" s="1458"/>
      <c r="S88" s="1458"/>
      <c r="T88" s="1458"/>
      <c r="U88" s="1458"/>
      <c r="V88" s="1458"/>
      <c r="W88" s="1458"/>
      <c r="X88" s="1459"/>
      <c r="Y88" s="1454"/>
      <c r="Z88" s="1455"/>
      <c r="AA88" s="1455"/>
      <c r="AB88" s="1455"/>
      <c r="AC88" s="1455"/>
      <c r="AD88" s="1456"/>
      <c r="AE88" s="1442"/>
      <c r="AF88" s="1443"/>
      <c r="AG88" s="1443"/>
      <c r="AH88" s="1443"/>
      <c r="AI88" s="1444"/>
    </row>
    <row r="89" spans="1:35" s="1" customFormat="1" ht="21" customHeight="1">
      <c r="A89" s="1419"/>
      <c r="B89" s="1478"/>
      <c r="C89" s="1479"/>
      <c r="D89" s="1479"/>
      <c r="E89" s="1479"/>
      <c r="F89" s="1479"/>
      <c r="G89" s="1480"/>
      <c r="H89" s="1426"/>
      <c r="I89" s="1427"/>
      <c r="J89" s="1454"/>
      <c r="K89" s="1455"/>
      <c r="L89" s="1455"/>
      <c r="M89" s="1455"/>
      <c r="N89" s="1456"/>
      <c r="O89" s="1463"/>
      <c r="P89" s="1464"/>
      <c r="Q89" s="1464"/>
      <c r="R89" s="1464"/>
      <c r="S89" s="1464"/>
      <c r="T89" s="1464"/>
      <c r="U89" s="1464"/>
      <c r="V89" s="1464"/>
      <c r="W89" s="1464"/>
      <c r="X89" s="1465"/>
      <c r="Y89" s="1466"/>
      <c r="Z89" s="1467"/>
      <c r="AA89" s="1467"/>
      <c r="AB89" s="1467"/>
      <c r="AC89" s="1467"/>
      <c r="AD89" s="1468"/>
      <c r="AE89" s="1445"/>
      <c r="AF89" s="1446"/>
      <c r="AG89" s="1446"/>
      <c r="AH89" s="1446"/>
      <c r="AI89" s="1447"/>
    </row>
    <row r="90" spans="1:35" s="1" customFormat="1" ht="21" customHeight="1">
      <c r="A90" s="1418">
        <v>18</v>
      </c>
      <c r="B90" s="1421"/>
      <c r="C90" s="1422"/>
      <c r="D90" s="1422"/>
      <c r="E90" s="1422"/>
      <c r="F90" s="1422"/>
      <c r="G90" s="1423"/>
      <c r="H90" s="1424"/>
      <c r="I90" s="1425"/>
      <c r="J90" s="1430"/>
      <c r="K90" s="1431"/>
      <c r="L90" s="1431"/>
      <c r="M90" s="1431"/>
      <c r="N90" s="1432"/>
      <c r="O90" s="1472"/>
      <c r="P90" s="1473"/>
      <c r="Q90" s="1473"/>
      <c r="R90" s="1473"/>
      <c r="S90" s="1473"/>
      <c r="T90" s="1473"/>
      <c r="U90" s="1473"/>
      <c r="V90" s="1473"/>
      <c r="W90" s="1473"/>
      <c r="X90" s="1474"/>
      <c r="Y90" s="1475"/>
      <c r="Z90" s="1476"/>
      <c r="AA90" s="1476"/>
      <c r="AB90" s="1476"/>
      <c r="AC90" s="1476"/>
      <c r="AD90" s="1477"/>
      <c r="AE90" s="1439"/>
      <c r="AF90" s="1440"/>
      <c r="AG90" s="1440"/>
      <c r="AH90" s="1440"/>
      <c r="AI90" s="1441"/>
    </row>
    <row r="91" spans="1:35" s="1" customFormat="1" ht="21" customHeight="1">
      <c r="A91" s="1419"/>
      <c r="B91" s="1478"/>
      <c r="C91" s="1479"/>
      <c r="D91" s="1479"/>
      <c r="E91" s="1479"/>
      <c r="F91" s="1479"/>
      <c r="G91" s="1480"/>
      <c r="H91" s="1426"/>
      <c r="I91" s="1427"/>
      <c r="J91" s="1454"/>
      <c r="K91" s="1455"/>
      <c r="L91" s="1455"/>
      <c r="M91" s="1455"/>
      <c r="N91" s="1456"/>
      <c r="O91" s="1457"/>
      <c r="P91" s="1458"/>
      <c r="Q91" s="1458"/>
      <c r="R91" s="1458"/>
      <c r="S91" s="1458"/>
      <c r="T91" s="1458"/>
      <c r="U91" s="1458"/>
      <c r="V91" s="1458"/>
      <c r="W91" s="1458"/>
      <c r="X91" s="1459"/>
      <c r="Y91" s="1454"/>
      <c r="Z91" s="1455"/>
      <c r="AA91" s="1455"/>
      <c r="AB91" s="1455"/>
      <c r="AC91" s="1455"/>
      <c r="AD91" s="1456"/>
      <c r="AE91" s="1442"/>
      <c r="AF91" s="1443"/>
      <c r="AG91" s="1443"/>
      <c r="AH91" s="1443"/>
      <c r="AI91" s="1444"/>
    </row>
    <row r="92" spans="1:35" s="1" customFormat="1" ht="21" customHeight="1">
      <c r="A92" s="1419"/>
      <c r="B92" s="1478"/>
      <c r="C92" s="1479"/>
      <c r="D92" s="1479"/>
      <c r="E92" s="1479"/>
      <c r="F92" s="1479"/>
      <c r="G92" s="1480"/>
      <c r="H92" s="1426"/>
      <c r="I92" s="1427"/>
      <c r="J92" s="1454"/>
      <c r="K92" s="1455"/>
      <c r="L92" s="1455"/>
      <c r="M92" s="1455"/>
      <c r="N92" s="1456"/>
      <c r="O92" s="1472"/>
      <c r="P92" s="1473"/>
      <c r="Q92" s="1473"/>
      <c r="R92" s="1473"/>
      <c r="S92" s="1473"/>
      <c r="T92" s="1473"/>
      <c r="U92" s="1473"/>
      <c r="V92" s="1473"/>
      <c r="W92" s="1473"/>
      <c r="X92" s="1474"/>
      <c r="Y92" s="1466"/>
      <c r="Z92" s="1467"/>
      <c r="AA92" s="1467"/>
      <c r="AB92" s="1467"/>
      <c r="AC92" s="1467"/>
      <c r="AD92" s="1468"/>
      <c r="AE92" s="1445"/>
      <c r="AF92" s="1446"/>
      <c r="AG92" s="1446"/>
      <c r="AH92" s="1446"/>
      <c r="AI92" s="1447"/>
    </row>
    <row r="93" spans="1:35" s="1" customFormat="1" ht="21" customHeight="1">
      <c r="A93" s="1418">
        <v>19</v>
      </c>
      <c r="B93" s="1421"/>
      <c r="C93" s="1422"/>
      <c r="D93" s="1422"/>
      <c r="E93" s="1422"/>
      <c r="F93" s="1422"/>
      <c r="G93" s="1423"/>
      <c r="H93" s="1424"/>
      <c r="I93" s="1425"/>
      <c r="J93" s="1430"/>
      <c r="K93" s="1431"/>
      <c r="L93" s="1431"/>
      <c r="M93" s="1431"/>
      <c r="N93" s="1432"/>
      <c r="O93" s="1433"/>
      <c r="P93" s="1434"/>
      <c r="Q93" s="1434"/>
      <c r="R93" s="1434"/>
      <c r="S93" s="1434"/>
      <c r="T93" s="1434"/>
      <c r="U93" s="1434"/>
      <c r="V93" s="1434"/>
      <c r="W93" s="1434"/>
      <c r="X93" s="1435"/>
      <c r="Y93" s="1475"/>
      <c r="Z93" s="1476"/>
      <c r="AA93" s="1476"/>
      <c r="AB93" s="1476"/>
      <c r="AC93" s="1476"/>
      <c r="AD93" s="1477"/>
      <c r="AE93" s="1439"/>
      <c r="AF93" s="1440"/>
      <c r="AG93" s="1440"/>
      <c r="AH93" s="1440"/>
      <c r="AI93" s="1441"/>
    </row>
    <row r="94" spans="1:35" s="1" customFormat="1" ht="21" customHeight="1">
      <c r="A94" s="1419"/>
      <c r="B94" s="1478"/>
      <c r="C94" s="1479"/>
      <c r="D94" s="1479"/>
      <c r="E94" s="1479"/>
      <c r="F94" s="1479"/>
      <c r="G94" s="1480"/>
      <c r="H94" s="1426"/>
      <c r="I94" s="1427"/>
      <c r="J94" s="1454"/>
      <c r="K94" s="1455"/>
      <c r="L94" s="1455"/>
      <c r="M94" s="1455"/>
      <c r="N94" s="1456"/>
      <c r="O94" s="1457"/>
      <c r="P94" s="1458"/>
      <c r="Q94" s="1458"/>
      <c r="R94" s="1458"/>
      <c r="S94" s="1458"/>
      <c r="T94" s="1458"/>
      <c r="U94" s="1458"/>
      <c r="V94" s="1458"/>
      <c r="W94" s="1458"/>
      <c r="X94" s="1459"/>
      <c r="Y94" s="1454"/>
      <c r="Z94" s="1455"/>
      <c r="AA94" s="1455"/>
      <c r="AB94" s="1455"/>
      <c r="AC94" s="1455"/>
      <c r="AD94" s="1456"/>
      <c r="AE94" s="1442"/>
      <c r="AF94" s="1443"/>
      <c r="AG94" s="1443"/>
      <c r="AH94" s="1443"/>
      <c r="AI94" s="1444"/>
    </row>
    <row r="95" spans="1:35" s="1" customFormat="1" ht="21" customHeight="1">
      <c r="A95" s="1419"/>
      <c r="B95" s="1478"/>
      <c r="C95" s="1479"/>
      <c r="D95" s="1479"/>
      <c r="E95" s="1479"/>
      <c r="F95" s="1479"/>
      <c r="G95" s="1480"/>
      <c r="H95" s="1426"/>
      <c r="I95" s="1427"/>
      <c r="J95" s="1454"/>
      <c r="K95" s="1455"/>
      <c r="L95" s="1455"/>
      <c r="M95" s="1455"/>
      <c r="N95" s="1456"/>
      <c r="O95" s="1463"/>
      <c r="P95" s="1464"/>
      <c r="Q95" s="1464"/>
      <c r="R95" s="1464"/>
      <c r="S95" s="1464"/>
      <c r="T95" s="1464"/>
      <c r="U95" s="1464"/>
      <c r="V95" s="1464"/>
      <c r="W95" s="1464"/>
      <c r="X95" s="1465"/>
      <c r="Y95" s="1466"/>
      <c r="Z95" s="1467"/>
      <c r="AA95" s="1467"/>
      <c r="AB95" s="1467"/>
      <c r="AC95" s="1467"/>
      <c r="AD95" s="1468"/>
      <c r="AE95" s="1445"/>
      <c r="AF95" s="1446"/>
      <c r="AG95" s="1446"/>
      <c r="AH95" s="1446"/>
      <c r="AI95" s="1447"/>
    </row>
    <row r="96" spans="1:35" s="1" customFormat="1" ht="21" customHeight="1">
      <c r="A96" s="1418">
        <v>20</v>
      </c>
      <c r="B96" s="1421"/>
      <c r="C96" s="1422"/>
      <c r="D96" s="1422"/>
      <c r="E96" s="1422"/>
      <c r="F96" s="1422"/>
      <c r="G96" s="1423"/>
      <c r="H96" s="1424"/>
      <c r="I96" s="1425"/>
      <c r="J96" s="1430"/>
      <c r="K96" s="1431"/>
      <c r="L96" s="1431"/>
      <c r="M96" s="1431"/>
      <c r="N96" s="1432"/>
      <c r="O96" s="1472"/>
      <c r="P96" s="1473"/>
      <c r="Q96" s="1473"/>
      <c r="R96" s="1473"/>
      <c r="S96" s="1473"/>
      <c r="T96" s="1473"/>
      <c r="U96" s="1473"/>
      <c r="V96" s="1473"/>
      <c r="W96" s="1473"/>
      <c r="X96" s="1474"/>
      <c r="Y96" s="1475"/>
      <c r="Z96" s="1476"/>
      <c r="AA96" s="1476"/>
      <c r="AB96" s="1476"/>
      <c r="AC96" s="1476"/>
      <c r="AD96" s="1477"/>
      <c r="AE96" s="1439"/>
      <c r="AF96" s="1440"/>
      <c r="AG96" s="1440"/>
      <c r="AH96" s="1440"/>
      <c r="AI96" s="1441"/>
    </row>
    <row r="97" spans="1:35" s="1" customFormat="1" ht="21" customHeight="1">
      <c r="A97" s="1419"/>
      <c r="B97" s="1478"/>
      <c r="C97" s="1479"/>
      <c r="D97" s="1479"/>
      <c r="E97" s="1479"/>
      <c r="F97" s="1479"/>
      <c r="G97" s="1480"/>
      <c r="H97" s="1426"/>
      <c r="I97" s="1427"/>
      <c r="J97" s="1454"/>
      <c r="K97" s="1455"/>
      <c r="L97" s="1455"/>
      <c r="M97" s="1455"/>
      <c r="N97" s="1456"/>
      <c r="O97" s="1457"/>
      <c r="P97" s="1458"/>
      <c r="Q97" s="1458"/>
      <c r="R97" s="1458"/>
      <c r="S97" s="1458"/>
      <c r="T97" s="1458"/>
      <c r="U97" s="1458"/>
      <c r="V97" s="1458"/>
      <c r="W97" s="1458"/>
      <c r="X97" s="1459"/>
      <c r="Y97" s="1454"/>
      <c r="Z97" s="1455"/>
      <c r="AA97" s="1455"/>
      <c r="AB97" s="1455"/>
      <c r="AC97" s="1455"/>
      <c r="AD97" s="1456"/>
      <c r="AE97" s="1442"/>
      <c r="AF97" s="1443"/>
      <c r="AG97" s="1443"/>
      <c r="AH97" s="1443"/>
      <c r="AI97" s="1444"/>
    </row>
    <row r="98" spans="1:35" s="1" customFormat="1" ht="21" customHeight="1">
      <c r="A98" s="1419"/>
      <c r="B98" s="1478"/>
      <c r="C98" s="1479"/>
      <c r="D98" s="1479"/>
      <c r="E98" s="1479"/>
      <c r="F98" s="1479"/>
      <c r="G98" s="1480"/>
      <c r="H98" s="1426"/>
      <c r="I98" s="1427"/>
      <c r="J98" s="1481"/>
      <c r="K98" s="1482"/>
      <c r="L98" s="1482"/>
      <c r="M98" s="1482"/>
      <c r="N98" s="1483"/>
      <c r="O98" s="1472"/>
      <c r="P98" s="1473"/>
      <c r="Q98" s="1473"/>
      <c r="R98" s="1473"/>
      <c r="S98" s="1473"/>
      <c r="T98" s="1473"/>
      <c r="U98" s="1473"/>
      <c r="V98" s="1473"/>
      <c r="W98" s="1473"/>
      <c r="X98" s="1474"/>
      <c r="Y98" s="1475"/>
      <c r="Z98" s="1476"/>
      <c r="AA98" s="1476"/>
      <c r="AB98" s="1476"/>
      <c r="AC98" s="1476"/>
      <c r="AD98" s="1477"/>
      <c r="AE98" s="1442"/>
      <c r="AF98" s="1443"/>
      <c r="AG98" s="1443"/>
      <c r="AH98" s="1443"/>
      <c r="AI98" s="1444"/>
    </row>
    <row r="99" spans="1:35" s="1" customFormat="1" ht="21" customHeight="1">
      <c r="A99" s="1418">
        <v>21</v>
      </c>
      <c r="B99" s="1421"/>
      <c r="C99" s="1422"/>
      <c r="D99" s="1422"/>
      <c r="E99" s="1422"/>
      <c r="F99" s="1422"/>
      <c r="G99" s="1423"/>
      <c r="H99" s="1424"/>
      <c r="I99" s="1425"/>
      <c r="J99" s="1430"/>
      <c r="K99" s="1431"/>
      <c r="L99" s="1431"/>
      <c r="M99" s="1431"/>
      <c r="N99" s="1432"/>
      <c r="O99" s="1433"/>
      <c r="P99" s="1434"/>
      <c r="Q99" s="1434"/>
      <c r="R99" s="1434"/>
      <c r="S99" s="1434"/>
      <c r="T99" s="1434"/>
      <c r="U99" s="1434"/>
      <c r="V99" s="1434"/>
      <c r="W99" s="1434"/>
      <c r="X99" s="1435"/>
      <c r="Y99" s="1436"/>
      <c r="Z99" s="1437"/>
      <c r="AA99" s="1437"/>
      <c r="AB99" s="1437"/>
      <c r="AC99" s="1437"/>
      <c r="AD99" s="1438"/>
      <c r="AE99" s="1439"/>
      <c r="AF99" s="1440"/>
      <c r="AG99" s="1440"/>
      <c r="AH99" s="1440"/>
      <c r="AI99" s="1441"/>
    </row>
    <row r="100" spans="1:35" s="1" customFormat="1" ht="21" customHeight="1">
      <c r="A100" s="1419"/>
      <c r="B100" s="1478"/>
      <c r="C100" s="1479"/>
      <c r="D100" s="1479"/>
      <c r="E100" s="1479"/>
      <c r="F100" s="1479"/>
      <c r="G100" s="1480"/>
      <c r="H100" s="1426"/>
      <c r="I100" s="1427"/>
      <c r="J100" s="1454"/>
      <c r="K100" s="1455"/>
      <c r="L100" s="1455"/>
      <c r="M100" s="1455"/>
      <c r="N100" s="1456"/>
      <c r="O100" s="1457"/>
      <c r="P100" s="1458"/>
      <c r="Q100" s="1458"/>
      <c r="R100" s="1458"/>
      <c r="S100" s="1458"/>
      <c r="T100" s="1458"/>
      <c r="U100" s="1458"/>
      <c r="V100" s="1458"/>
      <c r="W100" s="1458"/>
      <c r="X100" s="1459"/>
      <c r="Y100" s="1454"/>
      <c r="Z100" s="1455"/>
      <c r="AA100" s="1455"/>
      <c r="AB100" s="1455"/>
      <c r="AC100" s="1455"/>
      <c r="AD100" s="1456"/>
      <c r="AE100" s="1442"/>
      <c r="AF100" s="1443"/>
      <c r="AG100" s="1443"/>
      <c r="AH100" s="1443"/>
      <c r="AI100" s="1444"/>
    </row>
    <row r="101" spans="1:35" s="1" customFormat="1" ht="21" customHeight="1">
      <c r="A101" s="1420"/>
      <c r="B101" s="1478"/>
      <c r="C101" s="1479"/>
      <c r="D101" s="1479"/>
      <c r="E101" s="1479"/>
      <c r="F101" s="1479"/>
      <c r="G101" s="1480"/>
      <c r="H101" s="1428"/>
      <c r="I101" s="1429"/>
      <c r="J101" s="1460"/>
      <c r="K101" s="1461"/>
      <c r="L101" s="1461"/>
      <c r="M101" s="1461"/>
      <c r="N101" s="1462"/>
      <c r="O101" s="1463"/>
      <c r="P101" s="1464"/>
      <c r="Q101" s="1464"/>
      <c r="R101" s="1464"/>
      <c r="S101" s="1464"/>
      <c r="T101" s="1464"/>
      <c r="U101" s="1464"/>
      <c r="V101" s="1464"/>
      <c r="W101" s="1464"/>
      <c r="X101" s="1465"/>
      <c r="Y101" s="1466"/>
      <c r="Z101" s="1467"/>
      <c r="AA101" s="1467"/>
      <c r="AB101" s="1467"/>
      <c r="AC101" s="1467"/>
      <c r="AD101" s="1468"/>
      <c r="AE101" s="1445"/>
      <c r="AF101" s="1446"/>
      <c r="AG101" s="1446"/>
      <c r="AH101" s="1446"/>
      <c r="AI101" s="1447"/>
    </row>
    <row r="102" spans="1:35" s="1" customFormat="1" ht="21" customHeight="1">
      <c r="A102" s="1419">
        <v>22</v>
      </c>
      <c r="B102" s="1421"/>
      <c r="C102" s="1422"/>
      <c r="D102" s="1422"/>
      <c r="E102" s="1422"/>
      <c r="F102" s="1422"/>
      <c r="G102" s="1423"/>
      <c r="H102" s="1426"/>
      <c r="I102" s="1427"/>
      <c r="J102" s="1469"/>
      <c r="K102" s="1470"/>
      <c r="L102" s="1470"/>
      <c r="M102" s="1470"/>
      <c r="N102" s="1471"/>
      <c r="O102" s="1472"/>
      <c r="P102" s="1473"/>
      <c r="Q102" s="1473"/>
      <c r="R102" s="1473"/>
      <c r="S102" s="1473"/>
      <c r="T102" s="1473"/>
      <c r="U102" s="1473"/>
      <c r="V102" s="1473"/>
      <c r="W102" s="1473"/>
      <c r="X102" s="1474"/>
      <c r="Y102" s="1475"/>
      <c r="Z102" s="1476"/>
      <c r="AA102" s="1476"/>
      <c r="AB102" s="1476"/>
      <c r="AC102" s="1476"/>
      <c r="AD102" s="1477"/>
      <c r="AE102" s="1442"/>
      <c r="AF102" s="1443"/>
      <c r="AG102" s="1443"/>
      <c r="AH102" s="1443"/>
      <c r="AI102" s="1444"/>
    </row>
    <row r="103" spans="1:35" s="1" customFormat="1" ht="21" customHeight="1">
      <c r="A103" s="1419"/>
      <c r="B103" s="1478"/>
      <c r="C103" s="1479"/>
      <c r="D103" s="1479"/>
      <c r="E103" s="1479"/>
      <c r="F103" s="1479"/>
      <c r="G103" s="1480"/>
      <c r="H103" s="1426"/>
      <c r="I103" s="1427"/>
      <c r="J103" s="1454"/>
      <c r="K103" s="1455"/>
      <c r="L103" s="1455"/>
      <c r="M103" s="1455"/>
      <c r="N103" s="1456"/>
      <c r="O103" s="1457"/>
      <c r="P103" s="1458"/>
      <c r="Q103" s="1458"/>
      <c r="R103" s="1458"/>
      <c r="S103" s="1458"/>
      <c r="T103" s="1458"/>
      <c r="U103" s="1458"/>
      <c r="V103" s="1458"/>
      <c r="W103" s="1458"/>
      <c r="X103" s="1459"/>
      <c r="Y103" s="1454"/>
      <c r="Z103" s="1455"/>
      <c r="AA103" s="1455"/>
      <c r="AB103" s="1455"/>
      <c r="AC103" s="1455"/>
      <c r="AD103" s="1456"/>
      <c r="AE103" s="1442"/>
      <c r="AF103" s="1443"/>
      <c r="AG103" s="1443"/>
      <c r="AH103" s="1443"/>
      <c r="AI103" s="1444"/>
    </row>
    <row r="104" spans="1:35" s="1" customFormat="1" ht="21" customHeight="1">
      <c r="A104" s="1419"/>
      <c r="B104" s="1478"/>
      <c r="C104" s="1479"/>
      <c r="D104" s="1479"/>
      <c r="E104" s="1479"/>
      <c r="F104" s="1479"/>
      <c r="G104" s="1480"/>
      <c r="H104" s="1426"/>
      <c r="I104" s="1427"/>
      <c r="J104" s="1481"/>
      <c r="K104" s="1482"/>
      <c r="L104" s="1482"/>
      <c r="M104" s="1482"/>
      <c r="N104" s="1483"/>
      <c r="O104" s="1472"/>
      <c r="P104" s="1473"/>
      <c r="Q104" s="1473"/>
      <c r="R104" s="1473"/>
      <c r="S104" s="1473"/>
      <c r="T104" s="1473"/>
      <c r="U104" s="1473"/>
      <c r="V104" s="1473"/>
      <c r="W104" s="1473"/>
      <c r="X104" s="1474"/>
      <c r="Y104" s="1475"/>
      <c r="Z104" s="1476"/>
      <c r="AA104" s="1476"/>
      <c r="AB104" s="1476"/>
      <c r="AC104" s="1476"/>
      <c r="AD104" s="1477"/>
      <c r="AE104" s="1442"/>
      <c r="AF104" s="1443"/>
      <c r="AG104" s="1443"/>
      <c r="AH104" s="1443"/>
      <c r="AI104" s="1444"/>
    </row>
    <row r="105" spans="1:35" s="1" customFormat="1" ht="21" customHeight="1">
      <c r="A105" s="1418">
        <v>23</v>
      </c>
      <c r="B105" s="1421"/>
      <c r="C105" s="1422"/>
      <c r="D105" s="1422"/>
      <c r="E105" s="1422"/>
      <c r="F105" s="1422"/>
      <c r="G105" s="1423"/>
      <c r="H105" s="1424"/>
      <c r="I105" s="1425"/>
      <c r="J105" s="1430"/>
      <c r="K105" s="1431"/>
      <c r="L105" s="1431"/>
      <c r="M105" s="1431"/>
      <c r="N105" s="1432"/>
      <c r="O105" s="1433"/>
      <c r="P105" s="1434"/>
      <c r="Q105" s="1434"/>
      <c r="R105" s="1434"/>
      <c r="S105" s="1434"/>
      <c r="T105" s="1434"/>
      <c r="U105" s="1434"/>
      <c r="V105" s="1434"/>
      <c r="W105" s="1434"/>
      <c r="X105" s="1435"/>
      <c r="Y105" s="1436"/>
      <c r="Z105" s="1437"/>
      <c r="AA105" s="1437"/>
      <c r="AB105" s="1437"/>
      <c r="AC105" s="1437"/>
      <c r="AD105" s="1438"/>
      <c r="AE105" s="1439"/>
      <c r="AF105" s="1440"/>
      <c r="AG105" s="1440"/>
      <c r="AH105" s="1440"/>
      <c r="AI105" s="1441"/>
    </row>
    <row r="106" spans="1:35" s="1" customFormat="1" ht="21" customHeight="1">
      <c r="A106" s="1419"/>
      <c r="B106" s="1478"/>
      <c r="C106" s="1479"/>
      <c r="D106" s="1479"/>
      <c r="E106" s="1479"/>
      <c r="F106" s="1479"/>
      <c r="G106" s="1480"/>
      <c r="H106" s="1426"/>
      <c r="I106" s="1427"/>
      <c r="J106" s="1454"/>
      <c r="K106" s="1455"/>
      <c r="L106" s="1455"/>
      <c r="M106" s="1455"/>
      <c r="N106" s="1456"/>
      <c r="O106" s="1457"/>
      <c r="P106" s="1458"/>
      <c r="Q106" s="1458"/>
      <c r="R106" s="1458"/>
      <c r="S106" s="1458"/>
      <c r="T106" s="1458"/>
      <c r="U106" s="1458"/>
      <c r="V106" s="1458"/>
      <c r="W106" s="1458"/>
      <c r="X106" s="1459"/>
      <c r="Y106" s="1454"/>
      <c r="Z106" s="1455"/>
      <c r="AA106" s="1455"/>
      <c r="AB106" s="1455"/>
      <c r="AC106" s="1455"/>
      <c r="AD106" s="1456"/>
      <c r="AE106" s="1442"/>
      <c r="AF106" s="1443"/>
      <c r="AG106" s="1443"/>
      <c r="AH106" s="1443"/>
      <c r="AI106" s="1444"/>
    </row>
    <row r="107" spans="1:35" s="1" customFormat="1" ht="21" customHeight="1">
      <c r="A107" s="1420"/>
      <c r="B107" s="1478"/>
      <c r="C107" s="1479"/>
      <c r="D107" s="1479"/>
      <c r="E107" s="1479"/>
      <c r="F107" s="1479"/>
      <c r="G107" s="1480"/>
      <c r="H107" s="1428"/>
      <c r="I107" s="1429"/>
      <c r="J107" s="1460"/>
      <c r="K107" s="1461"/>
      <c r="L107" s="1461"/>
      <c r="M107" s="1461"/>
      <c r="N107" s="1462"/>
      <c r="O107" s="1463"/>
      <c r="P107" s="1464"/>
      <c r="Q107" s="1464"/>
      <c r="R107" s="1464"/>
      <c r="S107" s="1464"/>
      <c r="T107" s="1464"/>
      <c r="U107" s="1464"/>
      <c r="V107" s="1464"/>
      <c r="W107" s="1464"/>
      <c r="X107" s="1465"/>
      <c r="Y107" s="1466"/>
      <c r="Z107" s="1467"/>
      <c r="AA107" s="1467"/>
      <c r="AB107" s="1467"/>
      <c r="AC107" s="1467"/>
      <c r="AD107" s="1468"/>
      <c r="AE107" s="1445"/>
      <c r="AF107" s="1446"/>
      <c r="AG107" s="1446"/>
      <c r="AH107" s="1446"/>
      <c r="AI107" s="1447"/>
    </row>
    <row r="108" spans="1:35" s="1" customFormat="1" ht="21" customHeight="1">
      <c r="A108" s="1419">
        <v>24</v>
      </c>
      <c r="B108" s="1421"/>
      <c r="C108" s="1422"/>
      <c r="D108" s="1422"/>
      <c r="E108" s="1422"/>
      <c r="F108" s="1422"/>
      <c r="G108" s="1423"/>
      <c r="H108" s="1426"/>
      <c r="I108" s="1427"/>
      <c r="J108" s="1469"/>
      <c r="K108" s="1470"/>
      <c r="L108" s="1470"/>
      <c r="M108" s="1470"/>
      <c r="N108" s="1471"/>
      <c r="O108" s="1472"/>
      <c r="P108" s="1473"/>
      <c r="Q108" s="1473"/>
      <c r="R108" s="1473"/>
      <c r="S108" s="1473"/>
      <c r="T108" s="1473"/>
      <c r="U108" s="1473"/>
      <c r="V108" s="1473"/>
      <c r="W108" s="1473"/>
      <c r="X108" s="1474"/>
      <c r="Y108" s="1475"/>
      <c r="Z108" s="1476"/>
      <c r="AA108" s="1476"/>
      <c r="AB108" s="1476"/>
      <c r="AC108" s="1476"/>
      <c r="AD108" s="1477"/>
      <c r="AE108" s="1442"/>
      <c r="AF108" s="1443"/>
      <c r="AG108" s="1443"/>
      <c r="AH108" s="1443"/>
      <c r="AI108" s="1444"/>
    </row>
    <row r="109" spans="1:35" s="1" customFormat="1" ht="21" customHeight="1">
      <c r="A109" s="1419"/>
      <c r="B109" s="1478"/>
      <c r="C109" s="1479"/>
      <c r="D109" s="1479"/>
      <c r="E109" s="1479"/>
      <c r="F109" s="1479"/>
      <c r="G109" s="1480"/>
      <c r="H109" s="1426"/>
      <c r="I109" s="1427"/>
      <c r="J109" s="1454"/>
      <c r="K109" s="1455"/>
      <c r="L109" s="1455"/>
      <c r="M109" s="1455"/>
      <c r="N109" s="1456"/>
      <c r="O109" s="1457"/>
      <c r="P109" s="1458"/>
      <c r="Q109" s="1458"/>
      <c r="R109" s="1458"/>
      <c r="S109" s="1458"/>
      <c r="T109" s="1458"/>
      <c r="U109" s="1458"/>
      <c r="V109" s="1458"/>
      <c r="W109" s="1458"/>
      <c r="X109" s="1459"/>
      <c r="Y109" s="1454"/>
      <c r="Z109" s="1455"/>
      <c r="AA109" s="1455"/>
      <c r="AB109" s="1455"/>
      <c r="AC109" s="1455"/>
      <c r="AD109" s="1456"/>
      <c r="AE109" s="1442"/>
      <c r="AF109" s="1443"/>
      <c r="AG109" s="1443"/>
      <c r="AH109" s="1443"/>
      <c r="AI109" s="1444"/>
    </row>
    <row r="110" spans="1:35" s="1" customFormat="1" ht="21" customHeight="1">
      <c r="A110" s="1419"/>
      <c r="B110" s="1478"/>
      <c r="C110" s="1479"/>
      <c r="D110" s="1479"/>
      <c r="E110" s="1479"/>
      <c r="F110" s="1479"/>
      <c r="G110" s="1480"/>
      <c r="H110" s="1426"/>
      <c r="I110" s="1427"/>
      <c r="J110" s="1481"/>
      <c r="K110" s="1482"/>
      <c r="L110" s="1482"/>
      <c r="M110" s="1482"/>
      <c r="N110" s="1483"/>
      <c r="O110" s="1472"/>
      <c r="P110" s="1473"/>
      <c r="Q110" s="1473"/>
      <c r="R110" s="1473"/>
      <c r="S110" s="1473"/>
      <c r="T110" s="1473"/>
      <c r="U110" s="1473"/>
      <c r="V110" s="1473"/>
      <c r="W110" s="1473"/>
      <c r="X110" s="1474"/>
      <c r="Y110" s="1475"/>
      <c r="Z110" s="1476"/>
      <c r="AA110" s="1476"/>
      <c r="AB110" s="1476"/>
      <c r="AC110" s="1476"/>
      <c r="AD110" s="1477"/>
      <c r="AE110" s="1442"/>
      <c r="AF110" s="1443"/>
      <c r="AG110" s="1443"/>
      <c r="AH110" s="1443"/>
      <c r="AI110" s="1444"/>
    </row>
    <row r="111" spans="1:35" s="1" customFormat="1" ht="21" customHeight="1">
      <c r="A111" s="1418">
        <v>25</v>
      </c>
      <c r="B111" s="1421"/>
      <c r="C111" s="1422"/>
      <c r="D111" s="1422"/>
      <c r="E111" s="1422"/>
      <c r="F111" s="1422"/>
      <c r="G111" s="1423"/>
      <c r="H111" s="1424"/>
      <c r="I111" s="1425"/>
      <c r="J111" s="1430"/>
      <c r="K111" s="1431"/>
      <c r="L111" s="1431"/>
      <c r="M111" s="1431"/>
      <c r="N111" s="1432"/>
      <c r="O111" s="1433"/>
      <c r="P111" s="1434"/>
      <c r="Q111" s="1434"/>
      <c r="R111" s="1434"/>
      <c r="S111" s="1434"/>
      <c r="T111" s="1434"/>
      <c r="U111" s="1434"/>
      <c r="V111" s="1434"/>
      <c r="W111" s="1434"/>
      <c r="X111" s="1435"/>
      <c r="Y111" s="1436"/>
      <c r="Z111" s="1437"/>
      <c r="AA111" s="1437"/>
      <c r="AB111" s="1437"/>
      <c r="AC111" s="1437"/>
      <c r="AD111" s="1438"/>
      <c r="AE111" s="1439"/>
      <c r="AF111" s="1440"/>
      <c r="AG111" s="1440"/>
      <c r="AH111" s="1440"/>
      <c r="AI111" s="1441"/>
    </row>
    <row r="112" spans="1:35" s="1" customFormat="1" ht="21" customHeight="1">
      <c r="A112" s="1419"/>
      <c r="B112" s="1448"/>
      <c r="C112" s="1449"/>
      <c r="D112" s="1449"/>
      <c r="E112" s="1449"/>
      <c r="F112" s="1449"/>
      <c r="G112" s="1450"/>
      <c r="H112" s="1426"/>
      <c r="I112" s="1427"/>
      <c r="J112" s="1454"/>
      <c r="K112" s="1455"/>
      <c r="L112" s="1455"/>
      <c r="M112" s="1455"/>
      <c r="N112" s="1456"/>
      <c r="O112" s="1457"/>
      <c r="P112" s="1458"/>
      <c r="Q112" s="1458"/>
      <c r="R112" s="1458"/>
      <c r="S112" s="1458"/>
      <c r="T112" s="1458"/>
      <c r="U112" s="1458"/>
      <c r="V112" s="1458"/>
      <c r="W112" s="1458"/>
      <c r="X112" s="1459"/>
      <c r="Y112" s="1454"/>
      <c r="Z112" s="1455"/>
      <c r="AA112" s="1455"/>
      <c r="AB112" s="1455"/>
      <c r="AC112" s="1455"/>
      <c r="AD112" s="1456"/>
      <c r="AE112" s="1442"/>
      <c r="AF112" s="1443"/>
      <c r="AG112" s="1443"/>
      <c r="AH112" s="1443"/>
      <c r="AI112" s="1444"/>
    </row>
    <row r="113" spans="1:35" s="1" customFormat="1" ht="21" customHeight="1">
      <c r="A113" s="1420"/>
      <c r="B113" s="1451"/>
      <c r="C113" s="1452"/>
      <c r="D113" s="1452"/>
      <c r="E113" s="1452"/>
      <c r="F113" s="1452"/>
      <c r="G113" s="1453"/>
      <c r="H113" s="1428"/>
      <c r="I113" s="1429"/>
      <c r="J113" s="1460"/>
      <c r="K113" s="1461"/>
      <c r="L113" s="1461"/>
      <c r="M113" s="1461"/>
      <c r="N113" s="1462"/>
      <c r="O113" s="1463"/>
      <c r="P113" s="1464"/>
      <c r="Q113" s="1464"/>
      <c r="R113" s="1464"/>
      <c r="S113" s="1464"/>
      <c r="T113" s="1464"/>
      <c r="U113" s="1464"/>
      <c r="V113" s="1464"/>
      <c r="W113" s="1464"/>
      <c r="X113" s="1465"/>
      <c r="Y113" s="1466"/>
      <c r="Z113" s="1467"/>
      <c r="AA113" s="1467"/>
      <c r="AB113" s="1467"/>
      <c r="AC113" s="1467"/>
      <c r="AD113" s="1468"/>
      <c r="AE113" s="1445"/>
      <c r="AF113" s="1446"/>
      <c r="AG113" s="1446"/>
      <c r="AH113" s="1446"/>
      <c r="AI113" s="1447"/>
    </row>
  </sheetData>
  <sheetProtection insertRows="0" deleteRows="0" selectLockedCells="1"/>
  <mergeCells count="480">
    <mergeCell ref="AD45:AE45"/>
    <mergeCell ref="A45:D45"/>
    <mergeCell ref="G45:H45"/>
    <mergeCell ref="J45:K45"/>
    <mergeCell ref="M45:N45"/>
    <mergeCell ref="Q45:R45"/>
    <mergeCell ref="A65:A67"/>
    <mergeCell ref="B65:G65"/>
    <mergeCell ref="H65:I67"/>
    <mergeCell ref="J65:N65"/>
    <mergeCell ref="O65:X65"/>
    <mergeCell ref="Y65:AD65"/>
    <mergeCell ref="AE65:AI67"/>
    <mergeCell ref="B66:G67"/>
    <mergeCell ref="J66:N66"/>
    <mergeCell ref="O66:X66"/>
    <mergeCell ref="Y66:AD66"/>
    <mergeCell ref="A47:A49"/>
    <mergeCell ref="Y50:AD50"/>
    <mergeCell ref="A59:A61"/>
    <mergeCell ref="Y61:AD61"/>
    <mergeCell ref="A53:A55"/>
    <mergeCell ref="B53:G53"/>
    <mergeCell ref="H53:I55"/>
    <mergeCell ref="C35:D35"/>
    <mergeCell ref="I35:J35"/>
    <mergeCell ref="M35:N35"/>
    <mergeCell ref="U35:V35"/>
    <mergeCell ref="Y35:Z35"/>
    <mergeCell ref="T37:W37"/>
    <mergeCell ref="AE74:AI76"/>
    <mergeCell ref="B75:G76"/>
    <mergeCell ref="J75:N75"/>
    <mergeCell ref="O75:X75"/>
    <mergeCell ref="Y75:AD75"/>
    <mergeCell ref="J76:N76"/>
    <mergeCell ref="O76:X76"/>
    <mergeCell ref="Y76:AD76"/>
    <mergeCell ref="Y72:AD72"/>
    <mergeCell ref="J73:N73"/>
    <mergeCell ref="O73:X73"/>
    <mergeCell ref="Y73:AD73"/>
    <mergeCell ref="AE71:AI73"/>
    <mergeCell ref="B74:G74"/>
    <mergeCell ref="H74:I76"/>
    <mergeCell ref="J74:N74"/>
    <mergeCell ref="Y74:AD74"/>
    <mergeCell ref="J49:N49"/>
    <mergeCell ref="Y56:AD56"/>
    <mergeCell ref="Y59:AD59"/>
    <mergeCell ref="O74:X74"/>
    <mergeCell ref="B72:G73"/>
    <mergeCell ref="J72:N72"/>
    <mergeCell ref="O72:X72"/>
    <mergeCell ref="A50:A52"/>
    <mergeCell ref="B50:G50"/>
    <mergeCell ref="H50:I52"/>
    <mergeCell ref="J50:N50"/>
    <mergeCell ref="O50:X50"/>
    <mergeCell ref="B68:G68"/>
    <mergeCell ref="A71:A73"/>
    <mergeCell ref="B71:G71"/>
    <mergeCell ref="H71:I73"/>
    <mergeCell ref="J71:N71"/>
    <mergeCell ref="A62:A64"/>
    <mergeCell ref="B62:G62"/>
    <mergeCell ref="H62:I64"/>
    <mergeCell ref="J62:N62"/>
    <mergeCell ref="A74:A76"/>
    <mergeCell ref="A68:A70"/>
    <mergeCell ref="B69:G70"/>
    <mergeCell ref="J69:N69"/>
    <mergeCell ref="Y71:AD71"/>
    <mergeCell ref="Y68:AD68"/>
    <mergeCell ref="Y69:AD69"/>
    <mergeCell ref="AE62:AI64"/>
    <mergeCell ref="B63:G64"/>
    <mergeCell ref="J63:N63"/>
    <mergeCell ref="O63:X63"/>
    <mergeCell ref="Y63:AD63"/>
    <mergeCell ref="J64:N64"/>
    <mergeCell ref="O64:X64"/>
    <mergeCell ref="Y64:AD64"/>
    <mergeCell ref="O69:X69"/>
    <mergeCell ref="J67:N67"/>
    <mergeCell ref="O67:X67"/>
    <mergeCell ref="Y67:AD67"/>
    <mergeCell ref="AE68:AI70"/>
    <mergeCell ref="J70:N70"/>
    <mergeCell ref="O70:X70"/>
    <mergeCell ref="Y70:AD70"/>
    <mergeCell ref="J68:N68"/>
    <mergeCell ref="O68:X68"/>
    <mergeCell ref="O71:X71"/>
    <mergeCell ref="H68:I70"/>
    <mergeCell ref="AE59:AI61"/>
    <mergeCell ref="B60:G61"/>
    <mergeCell ref="J60:N60"/>
    <mergeCell ref="O60:X60"/>
    <mergeCell ref="Y60:AD60"/>
    <mergeCell ref="J61:N61"/>
    <mergeCell ref="O61:X61"/>
    <mergeCell ref="Y62:AD62"/>
    <mergeCell ref="O62:X62"/>
    <mergeCell ref="B59:G59"/>
    <mergeCell ref="H59:I61"/>
    <mergeCell ref="J59:N59"/>
    <mergeCell ref="O59:X59"/>
    <mergeCell ref="AE53:AI55"/>
    <mergeCell ref="B54:G55"/>
    <mergeCell ref="J54:N54"/>
    <mergeCell ref="O54:X54"/>
    <mergeCell ref="Y54:AD54"/>
    <mergeCell ref="J55:N55"/>
    <mergeCell ref="O55:X55"/>
    <mergeCell ref="Y55:AD55"/>
    <mergeCell ref="A56:A58"/>
    <mergeCell ref="B56:G56"/>
    <mergeCell ref="AE56:AI58"/>
    <mergeCell ref="B57:G58"/>
    <mergeCell ref="J57:N57"/>
    <mergeCell ref="O57:X57"/>
    <mergeCell ref="Y57:AD57"/>
    <mergeCell ref="J58:N58"/>
    <mergeCell ref="O58:X58"/>
    <mergeCell ref="Y58:AD58"/>
    <mergeCell ref="J53:N53"/>
    <mergeCell ref="O53:X53"/>
    <mergeCell ref="Y53:AD53"/>
    <mergeCell ref="H56:I58"/>
    <mergeCell ref="J56:N56"/>
    <mergeCell ref="O56:X56"/>
    <mergeCell ref="AE50:AI52"/>
    <mergeCell ref="B51:G52"/>
    <mergeCell ref="J51:N51"/>
    <mergeCell ref="O51:X51"/>
    <mergeCell ref="Y51:AD51"/>
    <mergeCell ref="J52:N52"/>
    <mergeCell ref="O52:X52"/>
    <mergeCell ref="Y52:AD52"/>
    <mergeCell ref="B46:G46"/>
    <mergeCell ref="H46:I46"/>
    <mergeCell ref="J46:N46"/>
    <mergeCell ref="O46:X46"/>
    <mergeCell ref="Y46:AD46"/>
    <mergeCell ref="AE46:AI46"/>
    <mergeCell ref="B47:G47"/>
    <mergeCell ref="H47:I49"/>
    <mergeCell ref="J47:N47"/>
    <mergeCell ref="O47:X47"/>
    <mergeCell ref="Y47:AD47"/>
    <mergeCell ref="AE47:AI49"/>
    <mergeCell ref="B48:G49"/>
    <mergeCell ref="J48:N48"/>
    <mergeCell ref="O48:X48"/>
    <mergeCell ref="Y48:AD48"/>
    <mergeCell ref="AG1:AI1"/>
    <mergeCell ref="AG41:AI41"/>
    <mergeCell ref="V43:AI43"/>
    <mergeCell ref="A44:D44"/>
    <mergeCell ref="E44:R44"/>
    <mergeCell ref="S44:W44"/>
    <mergeCell ref="X44:AI44"/>
    <mergeCell ref="T38:W38"/>
    <mergeCell ref="X36:AA36"/>
    <mergeCell ref="X37:AA37"/>
    <mergeCell ref="X38:AA38"/>
    <mergeCell ref="U1:AA1"/>
    <mergeCell ref="V3:AI3"/>
    <mergeCell ref="A4:D4"/>
    <mergeCell ref="E4:R4"/>
    <mergeCell ref="S4:W4"/>
    <mergeCell ref="X4:AI4"/>
    <mergeCell ref="B7:G7"/>
    <mergeCell ref="H7:I7"/>
    <mergeCell ref="J7:N7"/>
    <mergeCell ref="AE8:AI8"/>
    <mergeCell ref="D36:G36"/>
    <mergeCell ref="Y7:AD7"/>
    <mergeCell ref="H10:I12"/>
    <mergeCell ref="O49:X49"/>
    <mergeCell ref="Y49:AD49"/>
    <mergeCell ref="T45:U45"/>
    <mergeCell ref="V45:W45"/>
    <mergeCell ref="X45:Y45"/>
    <mergeCell ref="Z45:AA45"/>
    <mergeCell ref="Y8:AD8"/>
    <mergeCell ref="O9:X9"/>
    <mergeCell ref="Y9:AD9"/>
    <mergeCell ref="Y12:AD12"/>
    <mergeCell ref="AB36:AE36"/>
    <mergeCell ref="AB37:AE37"/>
    <mergeCell ref="AB38:AE38"/>
    <mergeCell ref="Y14:AD14"/>
    <mergeCell ref="AE9:AI9"/>
    <mergeCell ref="Y10:AD11"/>
    <mergeCell ref="AE10:AI12"/>
    <mergeCell ref="L36:O36"/>
    <mergeCell ref="L37:O37"/>
    <mergeCell ref="L38:O38"/>
    <mergeCell ref="P36:S36"/>
    <mergeCell ref="P37:S37"/>
    <mergeCell ref="P38:S38"/>
    <mergeCell ref="T36:W36"/>
    <mergeCell ref="J10:N11"/>
    <mergeCell ref="O10:X11"/>
    <mergeCell ref="J12:N12"/>
    <mergeCell ref="O12:X12"/>
    <mergeCell ref="AE7:AI7"/>
    <mergeCell ref="V5:W5"/>
    <mergeCell ref="X5:Y5"/>
    <mergeCell ref="Z5:AA5"/>
    <mergeCell ref="AD5:AE5"/>
    <mergeCell ref="H6:K6"/>
    <mergeCell ref="O6:AI6"/>
    <mergeCell ref="A5:D5"/>
    <mergeCell ref="G5:H5"/>
    <mergeCell ref="J5:K5"/>
    <mergeCell ref="M5:N5"/>
    <mergeCell ref="Q5:R5"/>
    <mergeCell ref="T5:U5"/>
    <mergeCell ref="B8:G8"/>
    <mergeCell ref="H8:I8"/>
    <mergeCell ref="J8:N8"/>
    <mergeCell ref="O8:X8"/>
    <mergeCell ref="O7:X7"/>
    <mergeCell ref="E6:G6"/>
    <mergeCell ref="A6:D6"/>
    <mergeCell ref="AE14:AI14"/>
    <mergeCell ref="B9:G9"/>
    <mergeCell ref="H9:I9"/>
    <mergeCell ref="J9:N9"/>
    <mergeCell ref="B14:G14"/>
    <mergeCell ref="A15:A17"/>
    <mergeCell ref="B15:G15"/>
    <mergeCell ref="H15:I17"/>
    <mergeCell ref="J15:N15"/>
    <mergeCell ref="O15:X15"/>
    <mergeCell ref="Y15:AD15"/>
    <mergeCell ref="AE15:AI17"/>
    <mergeCell ref="B16:G17"/>
    <mergeCell ref="J16:N16"/>
    <mergeCell ref="O16:X16"/>
    <mergeCell ref="Y16:AD16"/>
    <mergeCell ref="J17:N17"/>
    <mergeCell ref="O17:X17"/>
    <mergeCell ref="Y17:AD17"/>
    <mergeCell ref="H14:I14"/>
    <mergeCell ref="J14:N14"/>
    <mergeCell ref="O14:X14"/>
    <mergeCell ref="A10:A12"/>
    <mergeCell ref="B10:G12"/>
    <mergeCell ref="A18:A20"/>
    <mergeCell ref="B18:G18"/>
    <mergeCell ref="H18:I20"/>
    <mergeCell ref="J18:N18"/>
    <mergeCell ref="O18:X18"/>
    <mergeCell ref="Y18:AD18"/>
    <mergeCell ref="AE18:AI20"/>
    <mergeCell ref="B19:G20"/>
    <mergeCell ref="J19:N19"/>
    <mergeCell ref="O19:X19"/>
    <mergeCell ref="Y19:AD19"/>
    <mergeCell ref="J20:N20"/>
    <mergeCell ref="O20:X20"/>
    <mergeCell ref="Y20:AD20"/>
    <mergeCell ref="AE21:AI23"/>
    <mergeCell ref="B22:G23"/>
    <mergeCell ref="J22:N22"/>
    <mergeCell ref="O22:X22"/>
    <mergeCell ref="Y22:AD22"/>
    <mergeCell ref="J23:N23"/>
    <mergeCell ref="O23:X23"/>
    <mergeCell ref="Y23:AD23"/>
    <mergeCell ref="A21:A23"/>
    <mergeCell ref="B21:G21"/>
    <mergeCell ref="H21:I23"/>
    <mergeCell ref="J21:N21"/>
    <mergeCell ref="O21:X21"/>
    <mergeCell ref="Y21:AD21"/>
    <mergeCell ref="AE24:AI26"/>
    <mergeCell ref="B25:G26"/>
    <mergeCell ref="J25:N25"/>
    <mergeCell ref="O25:X25"/>
    <mergeCell ref="Y25:AD25"/>
    <mergeCell ref="J26:N26"/>
    <mergeCell ref="O26:X26"/>
    <mergeCell ref="Y26:AD26"/>
    <mergeCell ref="A24:A26"/>
    <mergeCell ref="B24:G24"/>
    <mergeCell ref="H24:I26"/>
    <mergeCell ref="J24:N24"/>
    <mergeCell ref="O24:X24"/>
    <mergeCell ref="Y24:AD24"/>
    <mergeCell ref="A27:A29"/>
    <mergeCell ref="B27:G27"/>
    <mergeCell ref="H27:I29"/>
    <mergeCell ref="J27:N27"/>
    <mergeCell ref="O27:X27"/>
    <mergeCell ref="Y27:AD27"/>
    <mergeCell ref="A38:C38"/>
    <mergeCell ref="A36:C36"/>
    <mergeCell ref="A37:C37"/>
    <mergeCell ref="B30:AI30"/>
    <mergeCell ref="B32:AI33"/>
    <mergeCell ref="AE27:AI29"/>
    <mergeCell ref="B28:G29"/>
    <mergeCell ref="J28:N28"/>
    <mergeCell ref="O28:X28"/>
    <mergeCell ref="Y28:AD28"/>
    <mergeCell ref="J29:N29"/>
    <mergeCell ref="O29:X29"/>
    <mergeCell ref="Y29:AD29"/>
    <mergeCell ref="D37:G37"/>
    <mergeCell ref="D38:G38"/>
    <mergeCell ref="H38:K38"/>
    <mergeCell ref="H37:K37"/>
    <mergeCell ref="H36:K36"/>
    <mergeCell ref="AG78:AI78"/>
    <mergeCell ref="V80:AI80"/>
    <mergeCell ref="A81:D81"/>
    <mergeCell ref="E81:R81"/>
    <mergeCell ref="S81:W81"/>
    <mergeCell ref="X81:AI81"/>
    <mergeCell ref="A82:D82"/>
    <mergeCell ref="G82:H82"/>
    <mergeCell ref="J82:K82"/>
    <mergeCell ref="M82:N82"/>
    <mergeCell ref="Q82:R82"/>
    <mergeCell ref="T82:U82"/>
    <mergeCell ref="V82:W82"/>
    <mergeCell ref="X82:Y82"/>
    <mergeCell ref="Z82:AA82"/>
    <mergeCell ref="AD82:AE82"/>
    <mergeCell ref="B83:G83"/>
    <mergeCell ref="H83:I83"/>
    <mergeCell ref="J83:N83"/>
    <mergeCell ref="O83:X83"/>
    <mergeCell ref="Y83:AD83"/>
    <mergeCell ref="AE83:AI83"/>
    <mergeCell ref="A84:A86"/>
    <mergeCell ref="B84:G84"/>
    <mergeCell ref="H84:I86"/>
    <mergeCell ref="J84:N84"/>
    <mergeCell ref="O84:X84"/>
    <mergeCell ref="Y84:AD84"/>
    <mergeCell ref="AE84:AI86"/>
    <mergeCell ref="B85:G86"/>
    <mergeCell ref="J85:N85"/>
    <mergeCell ref="O85:X85"/>
    <mergeCell ref="Y85:AD85"/>
    <mergeCell ref="J86:N86"/>
    <mergeCell ref="O86:X86"/>
    <mergeCell ref="Y86:AD86"/>
    <mergeCell ref="A87:A89"/>
    <mergeCell ref="B87:G87"/>
    <mergeCell ref="H87:I89"/>
    <mergeCell ref="J87:N87"/>
    <mergeCell ref="O87:X87"/>
    <mergeCell ref="Y87:AD87"/>
    <mergeCell ref="AE87:AI89"/>
    <mergeCell ref="B88:G89"/>
    <mergeCell ref="J88:N88"/>
    <mergeCell ref="O88:X88"/>
    <mergeCell ref="Y88:AD88"/>
    <mergeCell ref="J89:N89"/>
    <mergeCell ref="O89:X89"/>
    <mergeCell ref="Y89:AD89"/>
    <mergeCell ref="A90:A92"/>
    <mergeCell ref="B90:G90"/>
    <mergeCell ref="H90:I92"/>
    <mergeCell ref="J90:N90"/>
    <mergeCell ref="O90:X90"/>
    <mergeCell ref="Y90:AD90"/>
    <mergeCell ref="AE90:AI92"/>
    <mergeCell ref="B91:G92"/>
    <mergeCell ref="J91:N91"/>
    <mergeCell ref="O91:X91"/>
    <mergeCell ref="Y91:AD91"/>
    <mergeCell ref="J92:N92"/>
    <mergeCell ref="O92:X92"/>
    <mergeCell ref="Y92:AD92"/>
    <mergeCell ref="A93:A95"/>
    <mergeCell ref="B93:G93"/>
    <mergeCell ref="H93:I95"/>
    <mergeCell ref="J93:N93"/>
    <mergeCell ref="O93:X93"/>
    <mergeCell ref="Y93:AD93"/>
    <mergeCell ref="AE93:AI95"/>
    <mergeCell ref="B94:G95"/>
    <mergeCell ref="J94:N94"/>
    <mergeCell ref="O94:X94"/>
    <mergeCell ref="Y94:AD94"/>
    <mergeCell ref="J95:N95"/>
    <mergeCell ref="O95:X95"/>
    <mergeCell ref="Y95:AD95"/>
    <mergeCell ref="A96:A98"/>
    <mergeCell ref="B96:G96"/>
    <mergeCell ref="H96:I98"/>
    <mergeCell ref="J96:N96"/>
    <mergeCell ref="O96:X96"/>
    <mergeCell ref="Y96:AD96"/>
    <mergeCell ref="AE96:AI98"/>
    <mergeCell ref="B97:G98"/>
    <mergeCell ref="J97:N97"/>
    <mergeCell ref="O97:X97"/>
    <mergeCell ref="Y97:AD97"/>
    <mergeCell ref="J98:N98"/>
    <mergeCell ref="O98:X98"/>
    <mergeCell ref="Y98:AD98"/>
    <mergeCell ref="A99:A101"/>
    <mergeCell ref="B99:G99"/>
    <mergeCell ref="H99:I101"/>
    <mergeCell ref="J99:N99"/>
    <mergeCell ref="O99:X99"/>
    <mergeCell ref="Y99:AD99"/>
    <mergeCell ref="AE99:AI101"/>
    <mergeCell ref="B100:G101"/>
    <mergeCell ref="J100:N100"/>
    <mergeCell ref="O100:X100"/>
    <mergeCell ref="Y100:AD100"/>
    <mergeCell ref="J101:N101"/>
    <mergeCell ref="O101:X101"/>
    <mergeCell ref="Y101:AD101"/>
    <mergeCell ref="A102:A104"/>
    <mergeCell ref="B102:G102"/>
    <mergeCell ref="H102:I104"/>
    <mergeCell ref="J102:N102"/>
    <mergeCell ref="O102:X102"/>
    <mergeCell ref="Y102:AD102"/>
    <mergeCell ref="AE102:AI104"/>
    <mergeCell ref="B103:G104"/>
    <mergeCell ref="J103:N103"/>
    <mergeCell ref="O103:X103"/>
    <mergeCell ref="Y103:AD103"/>
    <mergeCell ref="J104:N104"/>
    <mergeCell ref="O104:X104"/>
    <mergeCell ref="Y104:AD104"/>
    <mergeCell ref="A105:A107"/>
    <mergeCell ref="B105:G105"/>
    <mergeCell ref="H105:I107"/>
    <mergeCell ref="J105:N105"/>
    <mergeCell ref="O105:X105"/>
    <mergeCell ref="Y105:AD105"/>
    <mergeCell ref="AE105:AI107"/>
    <mergeCell ref="B106:G107"/>
    <mergeCell ref="J106:N106"/>
    <mergeCell ref="O106:X106"/>
    <mergeCell ref="Y106:AD106"/>
    <mergeCell ref="J107:N107"/>
    <mergeCell ref="O107:X107"/>
    <mergeCell ref="Y107:AD107"/>
    <mergeCell ref="A108:A110"/>
    <mergeCell ref="B108:G108"/>
    <mergeCell ref="H108:I110"/>
    <mergeCell ref="J108:N108"/>
    <mergeCell ref="O108:X108"/>
    <mergeCell ref="Y108:AD108"/>
    <mergeCell ref="AE108:AI110"/>
    <mergeCell ref="B109:G110"/>
    <mergeCell ref="J109:N109"/>
    <mergeCell ref="O109:X109"/>
    <mergeCell ref="Y109:AD109"/>
    <mergeCell ref="J110:N110"/>
    <mergeCell ref="O110:X110"/>
    <mergeCell ref="Y110:AD110"/>
    <mergeCell ref="A111:A113"/>
    <mergeCell ref="B111:G111"/>
    <mergeCell ref="H111:I113"/>
    <mergeCell ref="J111:N111"/>
    <mergeCell ref="O111:X111"/>
    <mergeCell ref="Y111:AD111"/>
    <mergeCell ref="AE111:AI113"/>
    <mergeCell ref="B112:G113"/>
    <mergeCell ref="J112:N112"/>
    <mergeCell ref="O112:X112"/>
    <mergeCell ref="Y112:AD112"/>
    <mergeCell ref="J113:N113"/>
    <mergeCell ref="O113:X113"/>
    <mergeCell ref="Y113:AD113"/>
  </mergeCells>
  <phoneticPr fontId="2"/>
  <conditionalFormatting sqref="A6:D6">
    <cfRule type="expression" dxfId="24" priority="1">
      <formula>$AL$6</formula>
    </cfRule>
  </conditionalFormatting>
  <conditionalFormatting sqref="T35 AY35:BD35">
    <cfRule type="cellIs" dxfId="21" priority="237" operator="equal">
      <formula>$H$35</formula>
    </cfRule>
  </conditionalFormatting>
  <dataValidations count="1">
    <dataValidation imeMode="hiragana" allowBlank="1" showInputMessage="1" showErrorMessage="1" sqref="B15 B47 B18 B21 B24 B27 B50 B53 B56 B59 B62 B65 B68 B71 B74 B84 B87 B90 B93 B96 B99 B102 B105 B108 B111" xr:uid="{00000000-0002-0000-0400-000000000000}"/>
  </dataValidations>
  <pageMargins left="0.70866141732283472" right="0.27559055118110237" top="0.35433070866141736" bottom="0.39370078740157483" header="0.31496062992125984" footer="0.31496062992125984"/>
  <pageSetup paperSize="9" scale="87" orientation="portrait" blackAndWhite="1" r:id="rId1"/>
  <rowBreaks count="1" manualBreakCount="1">
    <brk id="4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Option Button 8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5</xdr:row>
                    <xdr:rowOff>142875</xdr:rowOff>
                  </from>
                  <to>
                    <xdr:col>7</xdr:col>
                    <xdr:colOff>114300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Option Button 9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5</xdr:row>
                    <xdr:rowOff>66675</xdr:rowOff>
                  </from>
                  <to>
                    <xdr:col>12</xdr:col>
                    <xdr:colOff>161925</xdr:colOff>
                    <xdr:row>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Group Box 10">
              <controlPr defaultSize="0" autoFill="0" autoPict="0">
                <anchor moveWithCells="1" sizeWithCells="1">
                  <from>
                    <xdr:col>41</xdr:col>
                    <xdr:colOff>152400</xdr:colOff>
                    <xdr:row>7</xdr:row>
                    <xdr:rowOff>95250</xdr:rowOff>
                  </from>
                  <to>
                    <xdr:col>49</xdr:col>
                    <xdr:colOff>161925</xdr:colOff>
                    <xdr:row>7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81C109-8F56-43E2-B0C9-50F98FD4054E}">
            <xm:f>申請書!$AS$20</xm:f>
            <x14:dxf>
              <font>
                <color theme="0"/>
              </font>
            </x14:dxf>
          </x14:cfRule>
          <xm:sqref>A35</xm:sqref>
        </x14:conditionalFormatting>
        <x14:conditionalFormatting xmlns:xm="http://schemas.microsoft.com/office/excel/2006/main">
          <x14:cfRule type="cellIs" priority="18" operator="equal" id="{60A42BD4-7FA4-43A9-8EDC-4CFB1895BCE7}">
            <xm:f>申請書!$AS$21</xm:f>
            <x14:dxf>
              <font>
                <color theme="0"/>
              </font>
            </x14:dxf>
          </x14:cfRule>
          <xm:sqref>H35 AP35:AU35</xm:sqref>
        </x14:conditionalFormatting>
        <x14:conditionalFormatting xmlns:xm="http://schemas.microsoft.com/office/excel/2006/main">
          <x14:cfRule type="cellIs" priority="236" operator="equal" id="{D03B0FE6-4D58-4B19-A74D-F8D6C1472B88}">
            <xm:f>申請書!$AS$22</xm:f>
            <x14:dxf>
              <font>
                <color theme="0"/>
              </font>
            </x14:dxf>
          </x14:cfRule>
          <xm:sqref>T35 AY35:BD35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50"/>
  <sheetViews>
    <sheetView showGridLines="0" topLeftCell="A3" zoomScale="60" zoomScaleNormal="60" zoomScaleSheetLayoutView="70" workbookViewId="0">
      <selection activeCell="AA3" sqref="AA3:AB3"/>
    </sheetView>
  </sheetViews>
  <sheetFormatPr defaultColWidth="9" defaultRowHeight="18.75"/>
  <cols>
    <col min="1" max="16384" width="9" style="22"/>
  </cols>
  <sheetData>
    <row r="1" ht="52.5" customHeight="1"/>
    <row r="2" ht="33" customHeight="1"/>
    <row r="3" ht="30" customHeight="1"/>
    <row r="4" s="23" customFormat="1" ht="28.5" customHeight="1"/>
    <row r="5" s="24" customFormat="1" ht="19.5" customHeight="1"/>
    <row r="6" s="24" customFormat="1" ht="19.5" customHeight="1"/>
    <row r="7" ht="18.75" customHeight="1"/>
    <row r="8" ht="21" customHeight="1"/>
    <row r="9" ht="21" customHeight="1"/>
    <row r="10" ht="21" customHeight="1"/>
    <row r="11" ht="21" customHeight="1"/>
    <row r="12" ht="21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21" hidden="1" customHeight="1" thickBot="1"/>
    <row r="22" ht="18.75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21" hidden="1" customHeight="1" thickBot="1"/>
    <row r="37" ht="18.75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</sheetData>
  <sheetProtection sheet="1" objects="1" scenarios="1" insertRows="0" selectLockedCells="1"/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50"/>
  <sheetViews>
    <sheetView showGridLines="0" zoomScale="59" zoomScaleNormal="59" zoomScaleSheetLayoutView="90" workbookViewId="0">
      <selection activeCell="J34" sqref="J34"/>
    </sheetView>
  </sheetViews>
  <sheetFormatPr defaultColWidth="9" defaultRowHeight="28.5" customHeight="1"/>
  <cols>
    <col min="1" max="1" width="10.75" style="16" customWidth="1"/>
    <col min="2" max="2" width="11.5" style="16" customWidth="1"/>
    <col min="3" max="3" width="5.25" style="16" customWidth="1"/>
    <col min="4" max="6" width="29.75" style="16" customWidth="1"/>
    <col min="7" max="7" width="32.125" style="16" customWidth="1"/>
    <col min="8" max="8" width="4.125" style="16" customWidth="1"/>
    <col min="9" max="22" width="10.75" style="16" customWidth="1"/>
    <col min="23" max="16384" width="9" style="16"/>
  </cols>
  <sheetData>
    <row r="1" spans="1:8" ht="36.75" customHeight="1">
      <c r="A1" s="194"/>
      <c r="B1" s="194"/>
      <c r="C1" s="194"/>
      <c r="D1" s="194"/>
      <c r="E1" s="194"/>
      <c r="F1" s="194"/>
      <c r="G1" s="194"/>
      <c r="H1" s="194"/>
    </row>
    <row r="2" spans="1:8" ht="36.75" customHeight="1"/>
    <row r="3" spans="1:8" ht="36.75" customHeight="1"/>
    <row r="4" spans="1:8" ht="7.5" hidden="1" customHeight="1"/>
    <row r="5" spans="1:8" ht="21.6" customHeight="1"/>
    <row r="6" spans="1:8" ht="21.6" customHeight="1"/>
    <row r="7" spans="1:8" ht="21.6" customHeight="1"/>
    <row r="8" spans="1:8" ht="24.6" customHeight="1"/>
    <row r="9" spans="1:8" ht="18.600000000000001" customHeight="1"/>
    <row r="10" spans="1:8" ht="8.25" customHeight="1"/>
    <row r="11" spans="1:8" ht="31.5" customHeight="1"/>
    <row r="12" spans="1:8" ht="31.5" customHeight="1"/>
    <row r="13" spans="1:8" ht="31.5" customHeight="1"/>
    <row r="14" spans="1:8" ht="10.5" customHeight="1"/>
    <row r="15" spans="1:8" s="17" customFormat="1" ht="29.25" customHeight="1"/>
    <row r="16" spans="1:8" s="18" customFormat="1" ht="29.25" customHeight="1"/>
    <row r="17" s="18" customFormat="1" ht="29.25" customHeight="1"/>
    <row r="18" s="18" customFormat="1" ht="29.25" customHeight="1"/>
    <row r="19" s="18" customFormat="1" ht="29.25" customHeight="1"/>
    <row r="20" s="18" customFormat="1" ht="29.25" customHeight="1"/>
    <row r="21" s="18" customFormat="1" ht="29.25" customHeight="1"/>
    <row r="22" s="18" customFormat="1" ht="29.25" customHeight="1"/>
    <row r="23" s="18" customFormat="1" ht="29.25" customHeight="1"/>
    <row r="24" s="18" customFormat="1" ht="29.25" customHeight="1"/>
    <row r="25" s="18" customFormat="1" ht="29.25" customHeight="1"/>
    <row r="26" s="18" customFormat="1" ht="29.25" customHeight="1"/>
    <row r="27" s="18" customFormat="1" ht="29.25" customHeight="1"/>
    <row r="28" s="18" customFormat="1" ht="29.25" customHeight="1"/>
    <row r="29" s="18" customFormat="1" ht="29.25" customHeight="1"/>
    <row r="30" s="18" customFormat="1" ht="29.25" customHeight="1"/>
    <row r="31" s="18" customFormat="1" ht="29.25" customHeight="1"/>
    <row r="32" s="18" customFormat="1" ht="29.25" customHeight="1"/>
    <row r="33" s="18" customFormat="1" ht="29.25" customHeight="1"/>
    <row r="34" s="18" customFormat="1" ht="29.25" customHeight="1"/>
    <row r="35" s="18" customFormat="1" ht="29.25" customHeight="1"/>
    <row r="36" s="18" customFormat="1" ht="29.25" customHeight="1"/>
    <row r="37" s="18" customFormat="1" ht="29.25" customHeight="1"/>
    <row r="38" s="18" customFormat="1" ht="29.25" customHeight="1"/>
    <row r="39" s="18" customFormat="1" ht="29.25" customHeight="1"/>
    <row r="40" s="18" customFormat="1" ht="29.25" customHeight="1"/>
    <row r="41" s="18" customFormat="1" ht="29.25" customHeight="1"/>
    <row r="42" s="18" customFormat="1" ht="29.25" customHeight="1"/>
    <row r="43" s="18" customFormat="1" ht="29.25" customHeight="1"/>
    <row r="44" s="18" customFormat="1" ht="30" customHeight="1"/>
    <row r="45" s="18" customFormat="1" ht="30" customHeight="1"/>
    <row r="46" s="18" customFormat="1" ht="30" customHeight="1"/>
    <row r="47" s="18" customFormat="1" ht="28.5" customHeight="1"/>
    <row r="48" s="18" customFormat="1" ht="29.25" customHeight="1"/>
    <row r="49" s="18" customFormat="1" ht="26.25" customHeight="1"/>
    <row r="50" s="18" customFormat="1" ht="29.25" customHeight="1"/>
  </sheetData>
  <sheetProtection algorithmName="SHA-512" hashValue="aTqDLGXwB1Vj6fJqg7PX1q0R+lhOtK6vHoQXaiwllbdtUHgx6G5bTbYb5XULOEKAyyKjARX0BPJgAUxRFcIytg==" saltValue="X+rSJsf+N5jiKdQSqWCr9Q==" spinCount="100000" sheet="1" objects="1" scenarios="1" selectLockedCells="1"/>
  <phoneticPr fontId="2"/>
  <pageMargins left="0.70866141732283472" right="0.59055118110236227" top="0.35433070866141736" bottom="0.27559055118110237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32"/>
  <sheetViews>
    <sheetView showGridLines="0" zoomScaleNormal="100" zoomScaleSheetLayoutView="87" workbookViewId="0">
      <selection activeCell="AA3" sqref="AA3:AB3"/>
    </sheetView>
  </sheetViews>
  <sheetFormatPr defaultColWidth="9" defaultRowHeight="30" customHeight="1"/>
  <cols>
    <col min="1" max="1" width="2.75" style="72" customWidth="1"/>
    <col min="2" max="2" width="5.625" style="72" customWidth="1"/>
    <col min="3" max="3" width="6.75" style="72" customWidth="1"/>
    <col min="4" max="5" width="8.375" style="72" customWidth="1"/>
    <col min="6" max="9" width="5.125" style="72" customWidth="1"/>
    <col min="10" max="12" width="7.75" style="72" customWidth="1"/>
    <col min="13" max="13" width="7.125" style="72" customWidth="1"/>
    <col min="14" max="14" width="13.25" style="72" customWidth="1"/>
    <col min="15" max="15" width="11" style="72" customWidth="1"/>
    <col min="16" max="16" width="7.375" style="72" customWidth="1"/>
    <col min="17" max="17" width="9" style="72" customWidth="1"/>
    <col min="18" max="18" width="11.5" style="72" customWidth="1"/>
    <col min="19" max="20" width="9" style="72" customWidth="1"/>
    <col min="21" max="16384" width="9" style="72"/>
  </cols>
  <sheetData>
    <row r="1" spans="1:16" ht="10.5" customHeight="1" thickBot="1">
      <c r="A1" s="22"/>
      <c r="B1" s="306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6" s="75" customFormat="1" ht="23.45" customHeight="1">
      <c r="B2" s="155"/>
      <c r="C2" s="156"/>
      <c r="D2" s="1401" t="s">
        <v>201</v>
      </c>
      <c r="E2" s="1402"/>
      <c r="F2" s="1405" t="s">
        <v>202</v>
      </c>
      <c r="G2" s="1405"/>
      <c r="H2" s="1405"/>
      <c r="I2" s="1405"/>
      <c r="J2" s="1403" t="s">
        <v>105</v>
      </c>
      <c r="K2" s="1404"/>
      <c r="L2" s="1398" t="s">
        <v>27</v>
      </c>
      <c r="M2" s="1399"/>
      <c r="N2" s="1382" t="s">
        <v>346</v>
      </c>
    </row>
    <row r="3" spans="1:16" s="75" customFormat="1" ht="20.45" customHeight="1">
      <c r="B3" s="157"/>
      <c r="C3" s="158"/>
      <c r="D3" s="159" t="s">
        <v>82</v>
      </c>
      <c r="E3" s="160" t="s">
        <v>26</v>
      </c>
      <c r="F3" s="1406" t="s">
        <v>82</v>
      </c>
      <c r="G3" s="1407"/>
      <c r="H3" s="1412" t="s">
        <v>26</v>
      </c>
      <c r="I3" s="1413"/>
      <c r="J3" s="159" t="s">
        <v>82</v>
      </c>
      <c r="K3" s="160" t="s">
        <v>26</v>
      </c>
      <c r="L3" s="161" t="s">
        <v>82</v>
      </c>
      <c r="M3" s="160" t="s">
        <v>26</v>
      </c>
      <c r="N3" s="1383"/>
    </row>
    <row r="4" spans="1:16" s="75" customFormat="1" ht="20.45" customHeight="1">
      <c r="B4" s="265" t="s">
        <v>200</v>
      </c>
      <c r="C4" s="191"/>
      <c r="D4" s="135">
        <v>2</v>
      </c>
      <c r="E4" s="136">
        <v>1</v>
      </c>
      <c r="F4" s="1628">
        <v>1</v>
      </c>
      <c r="G4" s="1629"/>
      <c r="H4" s="1630">
        <v>2</v>
      </c>
      <c r="I4" s="1628"/>
      <c r="J4" s="135">
        <v>1</v>
      </c>
      <c r="K4" s="136">
        <v>2</v>
      </c>
      <c r="L4" s="135">
        <f>SUM(D4,F4,J4)</f>
        <v>4</v>
      </c>
      <c r="M4" s="136">
        <f>SUM(E4,H4,K4)</f>
        <v>5</v>
      </c>
      <c r="N4" s="307">
        <f>SUM(D4:K4)</f>
        <v>9</v>
      </c>
    </row>
    <row r="5" spans="1:16" s="75" customFormat="1" ht="20.45" customHeight="1" thickBot="1">
      <c r="B5" s="266" t="s">
        <v>204</v>
      </c>
      <c r="C5" s="190"/>
      <c r="D5" s="137">
        <v>2</v>
      </c>
      <c r="E5" s="138">
        <v>1</v>
      </c>
      <c r="F5" s="1631">
        <v>2</v>
      </c>
      <c r="G5" s="1632"/>
      <c r="H5" s="1633">
        <v>2</v>
      </c>
      <c r="I5" s="1631"/>
      <c r="J5" s="137">
        <v>1</v>
      </c>
      <c r="K5" s="138">
        <v>2</v>
      </c>
      <c r="L5" s="701">
        <f>D5+F5+J5</f>
        <v>5</v>
      </c>
      <c r="M5" s="138">
        <f>E5+H5+K5</f>
        <v>5</v>
      </c>
      <c r="N5" s="702">
        <f>SUM(D5:K5)</f>
        <v>10</v>
      </c>
    </row>
    <row r="6" spans="1:16" s="75" customFormat="1" ht="29.25" customHeight="1">
      <c r="B6" s="201" t="s">
        <v>411</v>
      </c>
      <c r="C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6" s="75" customFormat="1" ht="19.899999999999999" customHeight="1">
      <c r="B7" s="77" t="s">
        <v>40</v>
      </c>
      <c r="C7" s="76"/>
      <c r="D7" s="14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6" s="75" customFormat="1" ht="27.75" customHeight="1">
      <c r="B8" s="1400" t="s">
        <v>442</v>
      </c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232"/>
      <c r="N8" s="232"/>
      <c r="O8" s="232"/>
    </row>
    <row r="9" spans="1:16" s="75" customFormat="1" ht="39.75" customHeight="1" thickBot="1">
      <c r="B9" s="1634"/>
      <c r="C9" s="1634"/>
      <c r="D9" s="1634"/>
      <c r="E9" s="1634"/>
      <c r="F9" s="1634"/>
      <c r="G9" s="1634"/>
      <c r="H9" s="1634"/>
      <c r="I9" s="1634"/>
      <c r="J9" s="1634"/>
      <c r="K9" s="1634"/>
      <c r="L9" s="1634"/>
      <c r="M9" s="78"/>
      <c r="N9" s="78"/>
      <c r="O9" s="78"/>
      <c r="P9" s="76"/>
    </row>
    <row r="10" spans="1:16" s="75" customFormat="1" ht="30" customHeight="1" thickBot="1">
      <c r="B10" s="1384" t="s">
        <v>333</v>
      </c>
      <c r="C10" s="1385"/>
      <c r="D10" s="1625" t="s">
        <v>345</v>
      </c>
      <c r="E10" s="1626"/>
      <c r="F10" s="1626"/>
      <c r="G10" s="1626"/>
      <c r="H10" s="1626"/>
      <c r="I10" s="1626"/>
      <c r="J10" s="1627"/>
      <c r="K10" s="300"/>
      <c r="L10" s="301"/>
      <c r="M10" s="301"/>
      <c r="N10" s="302" t="s">
        <v>198</v>
      </c>
      <c r="O10" s="303"/>
      <c r="P10" s="234"/>
    </row>
    <row r="11" spans="1:16" s="79" customFormat="1" ht="19.5" customHeight="1" thickBot="1">
      <c r="B11" s="153" t="s">
        <v>35</v>
      </c>
      <c r="C11" s="260"/>
      <c r="D11" s="1416">
        <f>申請書!$Q$8</f>
        <v>0</v>
      </c>
      <c r="E11" s="1417"/>
      <c r="F11" s="1417"/>
      <c r="G11" s="1417"/>
      <c r="H11" s="1417"/>
      <c r="I11" s="1417"/>
      <c r="J11" s="1417"/>
      <c r="K11" s="154"/>
      <c r="L11" s="154"/>
      <c r="M11" s="154"/>
      <c r="N11" s="185"/>
      <c r="O11" s="258"/>
      <c r="P11" s="236"/>
    </row>
    <row r="12" spans="1:16" s="75" customFormat="1" ht="19.5" customHeight="1">
      <c r="B12" s="148" t="s">
        <v>36</v>
      </c>
      <c r="C12" s="292"/>
      <c r="D12" s="254" t="s">
        <v>205</v>
      </c>
      <c r="E12" s="151"/>
      <c r="F12" s="291" t="s">
        <v>37</v>
      </c>
      <c r="G12" s="152" t="s">
        <v>38</v>
      </c>
      <c r="H12" s="651" t="s">
        <v>203</v>
      </c>
      <c r="I12" s="652"/>
      <c r="J12" s="647" t="s">
        <v>423</v>
      </c>
      <c r="K12" s="647" t="s">
        <v>424</v>
      </c>
      <c r="L12" s="648"/>
      <c r="M12" s="649"/>
      <c r="N12" s="192" t="s">
        <v>342</v>
      </c>
      <c r="O12" s="241"/>
      <c r="P12" s="239"/>
    </row>
    <row r="13" spans="1:16" s="75" customFormat="1" ht="19.5" customHeight="1">
      <c r="B13" s="73">
        <v>1</v>
      </c>
      <c r="C13" s="1394" t="s">
        <v>379</v>
      </c>
      <c r="D13" s="1394"/>
      <c r="E13" s="1395"/>
      <c r="F13" s="71" t="s">
        <v>380</v>
      </c>
      <c r="G13" s="70"/>
      <c r="H13" s="653"/>
      <c r="I13" s="654"/>
      <c r="J13" s="71" t="s">
        <v>381</v>
      </c>
      <c r="K13" s="71" t="s">
        <v>380</v>
      </c>
      <c r="L13" s="71"/>
      <c r="M13" s="71"/>
      <c r="N13" s="293"/>
      <c r="O13" s="239"/>
      <c r="P13" s="240"/>
    </row>
    <row r="14" spans="1:16" ht="19.5" customHeight="1">
      <c r="B14" s="74">
        <v>2</v>
      </c>
      <c r="C14" s="1396" t="s">
        <v>379</v>
      </c>
      <c r="D14" s="1396"/>
      <c r="E14" s="1397"/>
      <c r="F14" s="71"/>
      <c r="G14" s="70" t="s">
        <v>380</v>
      </c>
      <c r="H14" s="653"/>
      <c r="I14" s="654"/>
      <c r="J14" s="71" t="s">
        <v>381</v>
      </c>
      <c r="K14" s="71" t="s">
        <v>380</v>
      </c>
      <c r="L14" s="71"/>
      <c r="M14" s="71"/>
      <c r="N14" s="293" t="s">
        <v>427</v>
      </c>
      <c r="O14" s="239"/>
      <c r="P14" s="242"/>
    </row>
    <row r="15" spans="1:16" ht="19.5" customHeight="1">
      <c r="B15" s="74">
        <v>3</v>
      </c>
      <c r="C15" s="1396" t="s">
        <v>379</v>
      </c>
      <c r="D15" s="1396"/>
      <c r="E15" s="1397"/>
      <c r="F15" s="71" t="s">
        <v>380</v>
      </c>
      <c r="G15" s="70"/>
      <c r="H15" s="653"/>
      <c r="I15" s="654"/>
      <c r="J15" s="71" t="s">
        <v>380</v>
      </c>
      <c r="K15" s="71" t="s">
        <v>380</v>
      </c>
      <c r="L15" s="71"/>
      <c r="M15" s="71"/>
      <c r="N15" s="293"/>
      <c r="O15" s="239"/>
      <c r="P15" s="242"/>
    </row>
    <row r="16" spans="1:16" ht="19.5" customHeight="1">
      <c r="B16" s="398" t="s">
        <v>47</v>
      </c>
      <c r="C16" s="1396"/>
      <c r="D16" s="1396"/>
      <c r="E16" s="1397"/>
      <c r="F16" s="71"/>
      <c r="G16" s="70"/>
      <c r="H16" s="653"/>
      <c r="I16" s="654"/>
      <c r="J16" s="71"/>
      <c r="K16" s="71"/>
      <c r="L16" s="71"/>
      <c r="M16" s="71"/>
      <c r="N16" s="293"/>
      <c r="O16" s="239"/>
      <c r="P16" s="242"/>
    </row>
    <row r="17" spans="2:16" ht="19.5" customHeight="1" thickBot="1">
      <c r="B17" s="288">
        <v>20</v>
      </c>
      <c r="C17" s="1372"/>
      <c r="D17" s="1373"/>
      <c r="E17" s="1374"/>
      <c r="F17" s="71"/>
      <c r="G17" s="70"/>
      <c r="H17" s="653"/>
      <c r="I17" s="654"/>
      <c r="J17" s="280"/>
      <c r="K17" s="280"/>
      <c r="L17" s="71"/>
      <c r="M17" s="71"/>
      <c r="N17" s="294"/>
      <c r="O17" s="239"/>
      <c r="P17" s="242"/>
    </row>
    <row r="18" spans="2:16" ht="19.5" customHeight="1" thickTop="1" thickBot="1">
      <c r="B18" s="285"/>
      <c r="C18" s="286"/>
      <c r="D18" s="286" t="s">
        <v>343</v>
      </c>
      <c r="E18" s="287"/>
      <c r="F18" s="289">
        <f>COUNTIF(F13:F17,"〇")</f>
        <v>2</v>
      </c>
      <c r="G18" s="290">
        <f>COUNTIF(G13:G17,"〇")</f>
        <v>1</v>
      </c>
      <c r="H18" s="283"/>
      <c r="I18" s="283"/>
      <c r="J18" s="281"/>
      <c r="K18" s="282"/>
      <c r="L18" s="283"/>
      <c r="M18" s="284"/>
      <c r="N18" s="295"/>
      <c r="P18" s="242"/>
    </row>
    <row r="19" spans="2:16" ht="19.5" customHeight="1" thickTop="1">
      <c r="B19" s="271" t="s">
        <v>39</v>
      </c>
      <c r="C19" s="272"/>
      <c r="D19" s="273"/>
      <c r="E19" s="274"/>
      <c r="F19" s="1375"/>
      <c r="G19" s="1376"/>
      <c r="H19" s="1376"/>
      <c r="I19" s="1377"/>
      <c r="J19" s="275">
        <f>COUNTIF(J13:J17,"◎")</f>
        <v>2</v>
      </c>
      <c r="K19" s="276">
        <f>COUNTIF(K13:K17,"◎")</f>
        <v>0</v>
      </c>
      <c r="L19" s="276">
        <f>COUNTIF(L13:L17,"◎")</f>
        <v>0</v>
      </c>
      <c r="M19" s="277"/>
      <c r="N19" s="278">
        <f>COUNTIF(N13:N17,"◎")</f>
        <v>0</v>
      </c>
      <c r="O19" s="257"/>
      <c r="P19" s="242"/>
    </row>
    <row r="20" spans="2:16" s="79" customFormat="1" ht="19.5" customHeight="1" thickBot="1">
      <c r="B20" s="267" t="s">
        <v>307</v>
      </c>
      <c r="C20" s="268"/>
      <c r="D20" s="269"/>
      <c r="E20" s="233"/>
      <c r="F20" s="1379"/>
      <c r="G20" s="1380"/>
      <c r="H20" s="1380"/>
      <c r="I20" s="1381"/>
      <c r="J20" s="150">
        <f>COUNTIF(J13:J17,"〇")</f>
        <v>1</v>
      </c>
      <c r="K20" s="270">
        <f>COUNTIF(K13:K17,"〇")</f>
        <v>3</v>
      </c>
      <c r="L20" s="270">
        <f>COUNTIF(L13:L17,"〇")</f>
        <v>0</v>
      </c>
      <c r="M20" s="270"/>
      <c r="N20" s="279">
        <f>COUNTIF(N13:N17,"〇")</f>
        <v>0</v>
      </c>
      <c r="O20" s="257"/>
      <c r="P20" s="257"/>
    </row>
    <row r="21" spans="2:16" ht="12" customHeight="1" thickBot="1"/>
    <row r="22" spans="2:16" s="75" customFormat="1" ht="29.25" customHeight="1" thickBot="1">
      <c r="B22" s="1384" t="s">
        <v>333</v>
      </c>
      <c r="C22" s="1385"/>
      <c r="D22" s="1622" t="s">
        <v>202</v>
      </c>
      <c r="E22" s="1623"/>
      <c r="F22" s="1623"/>
      <c r="G22" s="1623"/>
      <c r="H22" s="1623"/>
      <c r="I22" s="1623"/>
      <c r="J22" s="1624"/>
      <c r="K22" s="300"/>
      <c r="L22" s="301"/>
      <c r="M22" s="301"/>
      <c r="N22" s="302" t="s">
        <v>199</v>
      </c>
      <c r="O22" s="303"/>
      <c r="P22" s="234"/>
    </row>
    <row r="23" spans="2:16" s="79" customFormat="1" ht="19.5" customHeight="1" thickBot="1">
      <c r="B23" s="153" t="s">
        <v>35</v>
      </c>
      <c r="C23" s="260"/>
      <c r="D23" s="1416">
        <f>申請書!$Q$8</f>
        <v>0</v>
      </c>
      <c r="E23" s="1417"/>
      <c r="F23" s="1417"/>
      <c r="G23" s="1417"/>
      <c r="H23" s="1417"/>
      <c r="I23" s="1417"/>
      <c r="J23" s="1417"/>
      <c r="K23" s="154"/>
      <c r="L23" s="154"/>
      <c r="M23" s="154"/>
      <c r="N23" s="185"/>
      <c r="O23" s="258"/>
      <c r="P23" s="236"/>
    </row>
    <row r="24" spans="2:16" s="75" customFormat="1" ht="19.5" customHeight="1">
      <c r="B24" s="148" t="s">
        <v>36</v>
      </c>
      <c r="C24" s="292"/>
      <c r="D24" s="254" t="s">
        <v>205</v>
      </c>
      <c r="E24" s="151"/>
      <c r="F24" s="291" t="s">
        <v>37</v>
      </c>
      <c r="G24" s="152" t="s">
        <v>38</v>
      </c>
      <c r="H24" s="146" t="s">
        <v>203</v>
      </c>
      <c r="I24" s="149"/>
      <c r="J24" s="647" t="s">
        <v>423</v>
      </c>
      <c r="K24" s="647" t="s">
        <v>424</v>
      </c>
      <c r="L24" s="186"/>
      <c r="M24" s="329"/>
      <c r="N24" s="192" t="s">
        <v>342</v>
      </c>
      <c r="O24" s="241"/>
      <c r="P24" s="239"/>
    </row>
    <row r="25" spans="2:16" s="75" customFormat="1" ht="19.5" customHeight="1">
      <c r="B25" s="73">
        <v>1</v>
      </c>
      <c r="C25" s="1394" t="s">
        <v>379</v>
      </c>
      <c r="D25" s="1394"/>
      <c r="E25" s="1395"/>
      <c r="F25" s="71" t="s">
        <v>380</v>
      </c>
      <c r="G25" s="70"/>
      <c r="H25" s="262" t="s">
        <v>384</v>
      </c>
      <c r="I25" s="298">
        <v>5</v>
      </c>
      <c r="J25" s="71" t="s">
        <v>381</v>
      </c>
      <c r="K25" s="71" t="s">
        <v>380</v>
      </c>
      <c r="L25" s="71"/>
      <c r="M25" s="71"/>
      <c r="N25" s="293"/>
      <c r="O25" s="239"/>
      <c r="P25" s="240"/>
    </row>
    <row r="26" spans="2:16" ht="19.5" customHeight="1">
      <c r="B26" s="74">
        <v>2</v>
      </c>
      <c r="C26" s="1396" t="s">
        <v>379</v>
      </c>
      <c r="D26" s="1396"/>
      <c r="E26" s="1397"/>
      <c r="F26" s="71"/>
      <c r="G26" s="70" t="s">
        <v>380</v>
      </c>
      <c r="H26" s="262" t="s">
        <v>384</v>
      </c>
      <c r="I26" s="298">
        <v>5</v>
      </c>
      <c r="J26" s="71" t="s">
        <v>381</v>
      </c>
      <c r="K26" s="71" t="s">
        <v>380</v>
      </c>
      <c r="L26" s="71"/>
      <c r="M26" s="71"/>
      <c r="N26" s="293"/>
      <c r="O26" s="239"/>
      <c r="P26" s="242"/>
    </row>
    <row r="27" spans="2:16" ht="19.5" customHeight="1">
      <c r="B27" s="74">
        <v>3</v>
      </c>
      <c r="C27" s="1396" t="s">
        <v>379</v>
      </c>
      <c r="D27" s="1396"/>
      <c r="E27" s="1397"/>
      <c r="F27" s="71" t="s">
        <v>380</v>
      </c>
      <c r="G27" s="70"/>
      <c r="H27" s="262" t="s">
        <v>385</v>
      </c>
      <c r="I27" s="298">
        <v>1</v>
      </c>
      <c r="J27" s="71" t="s">
        <v>380</v>
      </c>
      <c r="K27" s="71" t="s">
        <v>380</v>
      </c>
      <c r="L27" s="71"/>
      <c r="M27" s="71"/>
      <c r="N27" s="293" t="s">
        <v>425</v>
      </c>
      <c r="O27" s="239"/>
      <c r="P27" s="242"/>
    </row>
    <row r="28" spans="2:16" ht="19.5" customHeight="1">
      <c r="B28" s="398" t="s">
        <v>47</v>
      </c>
      <c r="C28" s="1396"/>
      <c r="D28" s="1396"/>
      <c r="E28" s="1397"/>
      <c r="F28" s="71"/>
      <c r="G28" s="70"/>
      <c r="H28" s="262"/>
      <c r="I28" s="298"/>
      <c r="J28" s="71"/>
      <c r="K28" s="71"/>
      <c r="L28" s="71"/>
      <c r="M28" s="71"/>
      <c r="N28" s="293"/>
      <c r="O28" s="239"/>
      <c r="P28" s="242"/>
    </row>
    <row r="29" spans="2:16" ht="19.5" customHeight="1" thickBot="1">
      <c r="B29" s="288">
        <v>20</v>
      </c>
      <c r="C29" s="1372"/>
      <c r="D29" s="1373"/>
      <c r="E29" s="1374"/>
      <c r="F29" s="71"/>
      <c r="G29" s="70"/>
      <c r="H29" s="262"/>
      <c r="I29" s="298"/>
      <c r="J29" s="280"/>
      <c r="K29" s="280"/>
      <c r="L29" s="71"/>
      <c r="M29" s="71"/>
      <c r="N29" s="294"/>
      <c r="O29" s="239"/>
      <c r="P29" s="242"/>
    </row>
    <row r="30" spans="2:16" ht="19.5" customHeight="1" thickTop="1" thickBot="1">
      <c r="B30" s="285"/>
      <c r="C30" s="286"/>
      <c r="D30" s="286" t="s">
        <v>343</v>
      </c>
      <c r="E30" s="287"/>
      <c r="F30" s="289">
        <f>COUNTIF(F25:F29,"〇")</f>
        <v>2</v>
      </c>
      <c r="G30" s="290">
        <f>COUNTIF(G25:G29,"〇")</f>
        <v>1</v>
      </c>
      <c r="H30" s="283"/>
      <c r="I30" s="283"/>
      <c r="J30" s="281"/>
      <c r="K30" s="282"/>
      <c r="L30" s="283"/>
      <c r="M30" s="284"/>
      <c r="N30" s="295"/>
      <c r="P30" s="242"/>
    </row>
    <row r="31" spans="2:16" ht="19.5" customHeight="1" thickTop="1">
      <c r="B31" s="271" t="s">
        <v>39</v>
      </c>
      <c r="C31" s="272"/>
      <c r="D31" s="273"/>
      <c r="E31" s="274"/>
      <c r="F31" s="1375"/>
      <c r="G31" s="1376"/>
      <c r="H31" s="1376"/>
      <c r="I31" s="1377"/>
      <c r="J31" s="275">
        <f>COUNTIF(J25:J29,"◎")</f>
        <v>2</v>
      </c>
      <c r="K31" s="276">
        <f>COUNTIF(K25:K29,"◎")</f>
        <v>0</v>
      </c>
      <c r="L31" s="276">
        <f>COUNTIF(L25:L29,"◎")</f>
        <v>0</v>
      </c>
      <c r="M31" s="277"/>
      <c r="N31" s="278">
        <f>COUNTIF(N25:N29,"◎")</f>
        <v>0</v>
      </c>
      <c r="O31" s="257"/>
      <c r="P31" s="242"/>
    </row>
    <row r="32" spans="2:16" s="79" customFormat="1" ht="19.5" customHeight="1" thickBot="1">
      <c r="B32" s="267" t="s">
        <v>307</v>
      </c>
      <c r="C32" s="268"/>
      <c r="D32" s="269"/>
      <c r="E32" s="233"/>
      <c r="F32" s="1379"/>
      <c r="G32" s="1380"/>
      <c r="H32" s="1380"/>
      <c r="I32" s="1381"/>
      <c r="J32" s="150">
        <f>COUNTIF(J25:J29,"〇")</f>
        <v>1</v>
      </c>
      <c r="K32" s="270">
        <f>COUNTIF(K25:K29,"〇")</f>
        <v>3</v>
      </c>
      <c r="L32" s="270">
        <f>COUNTIF(L25:L29,"〇")</f>
        <v>0</v>
      </c>
      <c r="M32" s="270"/>
      <c r="N32" s="279">
        <f>COUNTIF(N25:N29,"〇")</f>
        <v>0</v>
      </c>
      <c r="O32" s="257"/>
      <c r="P32" s="257"/>
    </row>
  </sheetData>
  <sheetProtection algorithmName="SHA-512" hashValue="abR4UJu0ybaVnobBoKzgOmIIsi4WQEpoVJ6YRqw2+ibq2PUl6u0y+tEYiQmYolGKwPmhTIsBrhYPVNDmq2H9mA==" saltValue="qFTYzycT3PZnRlsG4OJO2Q==" spinCount="100000" sheet="1" objects="1" scenarios="1" selectLockedCells="1"/>
  <mergeCells count="32">
    <mergeCell ref="L2:M2"/>
    <mergeCell ref="N2:N3"/>
    <mergeCell ref="F3:G3"/>
    <mergeCell ref="H3:I3"/>
    <mergeCell ref="B10:C10"/>
    <mergeCell ref="D10:J10"/>
    <mergeCell ref="D2:E2"/>
    <mergeCell ref="F2:I2"/>
    <mergeCell ref="J2:K2"/>
    <mergeCell ref="F4:G4"/>
    <mergeCell ref="H4:I4"/>
    <mergeCell ref="F5:G5"/>
    <mergeCell ref="H5:I5"/>
    <mergeCell ref="B8:L9"/>
    <mergeCell ref="C17:E17"/>
    <mergeCell ref="F19:I19"/>
    <mergeCell ref="F20:I20"/>
    <mergeCell ref="D11:J11"/>
    <mergeCell ref="C13:E13"/>
    <mergeCell ref="C14:E14"/>
    <mergeCell ref="C15:E15"/>
    <mergeCell ref="C16:E16"/>
    <mergeCell ref="F32:I32"/>
    <mergeCell ref="C29:E29"/>
    <mergeCell ref="F31:I31"/>
    <mergeCell ref="C28:E28"/>
    <mergeCell ref="B22:C22"/>
    <mergeCell ref="D22:J22"/>
    <mergeCell ref="D23:J23"/>
    <mergeCell ref="C25:E25"/>
    <mergeCell ref="C26:E26"/>
    <mergeCell ref="C27:E27"/>
  </mergeCells>
  <phoneticPr fontId="2"/>
  <conditionalFormatting sqref="D5">
    <cfRule type="cellIs" dxfId="20" priority="90" operator="notEqual">
      <formula>$D$4</formula>
    </cfRule>
  </conditionalFormatting>
  <conditionalFormatting sqref="E5">
    <cfRule type="cellIs" dxfId="16" priority="89" operator="notEqual">
      <formula>$E$4</formula>
    </cfRule>
  </conditionalFormatting>
  <conditionalFormatting sqref="F5">
    <cfRule type="cellIs" dxfId="15" priority="88" operator="notEqual">
      <formula>$F$4</formula>
    </cfRule>
  </conditionalFormatting>
  <conditionalFormatting sqref="H5">
    <cfRule type="cellIs" dxfId="14" priority="92" operator="notEqual">
      <formula>$H$4</formula>
    </cfRule>
  </conditionalFormatting>
  <conditionalFormatting sqref="J5">
    <cfRule type="cellIs" dxfId="13" priority="87" operator="notEqual">
      <formula>$J$4</formula>
    </cfRule>
  </conditionalFormatting>
  <conditionalFormatting sqref="L12 L24">
    <cfRule type="cellIs" dxfId="10" priority="17" operator="equal">
      <formula>$K$12</formula>
    </cfRule>
  </conditionalFormatting>
  <conditionalFormatting sqref="L12">
    <cfRule type="cellIs" dxfId="8" priority="38" operator="equal">
      <formula>$I$13</formula>
    </cfRule>
  </conditionalFormatting>
  <conditionalFormatting sqref="L24">
    <cfRule type="cellIs" dxfId="7" priority="37" operator="equal">
      <formula>$I$13</formula>
    </cfRule>
  </conditionalFormatting>
  <dataValidations count="1">
    <dataValidation type="list" allowBlank="1" showInputMessage="1" showErrorMessage="1" sqref="F18:G18 P26:P31 P14:P19 D22:J22 D10:J10 F13:L17 F25:G30 J25:L29" xr:uid="{00000000-0002-0000-0700-000000000000}">
      <formula1>#REF!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6" operator="containsText" id="{981D3CAA-BD5E-40FE-9B25-759E5B07100D}">
            <xm:f>NOT(ISERROR(SEARCH(#REF!,D10)))</xm:f>
            <xm:f>#REF!</xm:f>
            <x14:dxf>
              <fill>
                <patternFill>
                  <bgColor rgb="FFFF8BB2"/>
                </patternFill>
              </fill>
            </x14:dxf>
          </x14:cfRule>
          <x14:cfRule type="containsText" priority="457" operator="containsText" id="{81476159-B5BD-4F2A-B2F5-738D76CA501D}">
            <xm:f>NOT(ISERROR(SEARCH(#REF!,D10)))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458" operator="containsText" id="{C1646C5A-D080-453E-B3BB-B215A790A2D4}">
            <xm:f>NOT(ISERROR(SEARCH(#REF!,D10)))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m:sqref>D10:J10 D22:J22</xm:sqref>
        </x14:conditionalFormatting>
        <x14:conditionalFormatting xmlns:xm="http://schemas.microsoft.com/office/excel/2006/main">
          <x14:cfRule type="cellIs" priority="82" operator="equal" id="{48B4D70A-F786-4885-90EC-0AFE97DB12B4}">
            <xm:f>申請書!$AS$20</xm:f>
            <x14:dxf>
              <font>
                <color theme="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1" operator="equal" id="{D2B325F6-F947-48CF-A862-EDDFDB93C7C1}">
            <xm:f>申請書!$AS$20</xm:f>
            <x14:dxf>
              <font>
                <color theme="0"/>
              </font>
            </x14:dxf>
          </x14:cfRule>
          <xm:sqref>J24:K24</xm:sqref>
        </x14:conditionalFormatting>
        <x14:conditionalFormatting xmlns:xm="http://schemas.microsoft.com/office/excel/2006/main">
          <x14:cfRule type="cellIs" priority="18" operator="equal" id="{7731BEB2-D04D-4B48-AC57-46627187B7AB}">
            <xm:f>申請書!$AS$22</xm:f>
            <x14:dxf>
              <font>
                <color theme="0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94" operator="equal" id="{283D4735-747A-4F09-94CA-B29DB09BB6BC}">
            <xm:f>申請書!$AS$22</xm:f>
            <x14:dxf>
              <font>
                <color theme="0"/>
              </font>
            </x14:dxf>
          </x14:cfRule>
          <xm:sqref>L24</xm:sqref>
        </x14:conditionalFormatting>
        <x14:conditionalFormatting xmlns:xm="http://schemas.microsoft.com/office/excel/2006/main">
          <x14:cfRule type="cellIs" priority="81" operator="equal" id="{47278D1F-CC7D-4EBF-B797-553F120606CB}">
            <xm:f>申請書!$AS$21</xm:f>
            <x14:dxf>
              <font>
                <color theme="0"/>
              </font>
            </x14:dxf>
          </x14:cfRule>
          <xm:sqref>M12</xm:sqref>
        </x14:conditionalFormatting>
        <x14:conditionalFormatting xmlns:xm="http://schemas.microsoft.com/office/excel/2006/main">
          <x14:cfRule type="cellIs" priority="58" operator="equal" id="{E9E031F3-330F-47F4-B911-40467A93CC7C}">
            <xm:f>申請書!$AS$21</xm:f>
            <x14:dxf>
              <font>
                <color theme="0"/>
              </font>
            </x14:dxf>
          </x14:cfRule>
          <xm:sqref>M24</xm:sqref>
        </x14:conditionalFormatting>
        <x14:conditionalFormatting xmlns:xm="http://schemas.microsoft.com/office/excel/2006/main">
          <x14:cfRule type="cellIs" priority="83" operator="equal" id="{513FE8A4-78E9-4050-9749-752FB4CC4925}">
            <xm:f>申請書!$AS$21</xm:f>
            <x14:dxf>
              <font>
                <color theme="0"/>
              </font>
            </x14:dxf>
          </x14:cfRule>
          <xm:sqref>P13</xm:sqref>
        </x14:conditionalFormatting>
        <x14:conditionalFormatting xmlns:xm="http://schemas.microsoft.com/office/excel/2006/main">
          <x14:cfRule type="cellIs" priority="79" operator="equal" id="{C5365964-2196-4FAB-883B-6C72842492A8}">
            <xm:f>申請書!$AS$21</xm:f>
            <x14:dxf>
              <font>
                <color theme="0"/>
              </font>
            </x14:dxf>
          </x14:cfRule>
          <xm:sqref>P25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241"/>
  <sheetViews>
    <sheetView view="pageBreakPreview" zoomScale="87" zoomScaleNormal="100" zoomScaleSheetLayoutView="87" workbookViewId="0">
      <selection activeCell="I6" sqref="I6:X6"/>
    </sheetView>
  </sheetViews>
  <sheetFormatPr defaultColWidth="3.5" defaultRowHeight="18.75"/>
  <cols>
    <col min="1" max="1" width="2.25" style="13" customWidth="1"/>
    <col min="2" max="3" width="2.75" style="13" customWidth="1"/>
    <col min="4" max="4" width="4.5" style="13" customWidth="1"/>
    <col min="5" max="5" width="3.25" style="13" customWidth="1"/>
    <col min="6" max="7" width="2.875" style="13" customWidth="1"/>
    <col min="8" max="8" width="2.5" style="13" customWidth="1"/>
    <col min="9" max="9" width="5" style="13" customWidth="1"/>
    <col min="10" max="10" width="4.25" style="13" customWidth="1"/>
    <col min="11" max="11" width="4.625" style="13" customWidth="1"/>
    <col min="12" max="12" width="4.375" style="13" customWidth="1"/>
    <col min="13" max="13" width="3.75" style="13" customWidth="1"/>
    <col min="14" max="14" width="4.125" style="13" customWidth="1"/>
    <col min="15" max="15" width="2.875" style="13" customWidth="1"/>
    <col min="16" max="17" width="1.625" style="13" customWidth="1"/>
    <col min="18" max="18" width="1.5" style="13" customWidth="1"/>
    <col min="19" max="19" width="1.75" style="13" customWidth="1"/>
    <col min="20" max="20" width="4.25" style="13" customWidth="1"/>
    <col min="21" max="21" width="3.875" style="13" customWidth="1"/>
    <col min="22" max="22" width="5.75" style="13" customWidth="1"/>
    <col min="23" max="23" width="3.25" style="13" customWidth="1"/>
    <col min="24" max="24" width="3" style="13" customWidth="1"/>
    <col min="25" max="25" width="6" style="13" customWidth="1"/>
    <col min="26" max="26" width="1.75" style="13" customWidth="1"/>
    <col min="27" max="27" width="2" style="13" customWidth="1"/>
    <col min="28" max="28" width="2.625" style="13" customWidth="1"/>
    <col min="29" max="30" width="1.875" style="13" customWidth="1"/>
    <col min="31" max="31" width="2.625" style="13" customWidth="1"/>
    <col min="32" max="32" width="1.25" style="13" customWidth="1"/>
    <col min="33" max="33" width="2" style="13" customWidth="1"/>
    <col min="34" max="34" width="1.375" style="13" customWidth="1"/>
    <col min="35" max="35" width="3.625" style="13" customWidth="1"/>
    <col min="36" max="36" width="3.5" style="13"/>
    <col min="37" max="37" width="5.75" style="13" customWidth="1"/>
    <col min="38" max="38" width="3.5" style="13"/>
    <col min="39" max="39" width="0.875" style="13" customWidth="1"/>
    <col min="40" max="49" width="3.5" style="13" customWidth="1"/>
    <col min="50" max="54" width="3.5" customWidth="1"/>
    <col min="55" max="60" width="3.5" style="13" customWidth="1"/>
    <col min="61" max="61" width="3.125" style="13" customWidth="1"/>
    <col min="62" max="62" width="5.625" style="13" customWidth="1"/>
    <col min="63" max="16384" width="3.5" style="13"/>
  </cols>
  <sheetData>
    <row r="1" spans="1:62" s="92" customFormat="1" ht="33.75" customHeight="1">
      <c r="B1" s="14"/>
      <c r="C1" s="100"/>
      <c r="D1" s="100"/>
      <c r="E1" s="100"/>
      <c r="F1" s="100"/>
      <c r="G1" s="100"/>
      <c r="H1" s="100"/>
      <c r="I1" s="100"/>
      <c r="Y1" s="383"/>
      <c r="Z1" s="383"/>
      <c r="AA1" s="383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97"/>
      <c r="AO1" s="14"/>
      <c r="AP1" s="14"/>
      <c r="AQ1" s="14"/>
      <c r="AR1" s="14"/>
      <c r="AS1" s="14"/>
      <c r="AU1" s="14"/>
      <c r="AW1" s="14"/>
      <c r="BC1" s="14"/>
      <c r="BD1" s="14"/>
      <c r="BE1" s="14"/>
      <c r="BF1" s="14"/>
      <c r="BG1" s="14"/>
      <c r="BH1" s="14"/>
      <c r="BI1" s="14"/>
      <c r="BJ1" s="14"/>
    </row>
    <row r="2" spans="1:62" s="14" customFormat="1" ht="30.75" customHeight="1">
      <c r="C2" s="1643" t="s">
        <v>454</v>
      </c>
      <c r="D2" s="1643"/>
      <c r="E2" s="1643"/>
      <c r="F2" s="1643"/>
      <c r="G2" s="1643"/>
      <c r="H2" s="1643"/>
      <c r="I2" s="1643" t="s">
        <v>260</v>
      </c>
      <c r="J2" s="1643"/>
      <c r="K2" s="1643"/>
      <c r="L2" s="1643"/>
      <c r="M2" s="1643"/>
      <c r="N2" s="707"/>
      <c r="O2" s="706"/>
      <c r="P2" s="706"/>
      <c r="Q2" s="706"/>
      <c r="R2" s="706"/>
      <c r="S2" s="706"/>
      <c r="T2" s="707"/>
      <c r="U2" s="707"/>
      <c r="V2" s="707"/>
      <c r="W2" s="707"/>
      <c r="X2" s="707"/>
      <c r="Y2" s="1643" t="s">
        <v>455</v>
      </c>
      <c r="Z2" s="1643"/>
      <c r="AA2" s="1643"/>
      <c r="AB2" s="1643"/>
      <c r="AC2" s="1643"/>
      <c r="AD2" s="1643"/>
      <c r="AE2" s="1643"/>
      <c r="AF2" s="1643"/>
      <c r="AG2" s="1643"/>
      <c r="AH2" s="1639" t="s">
        <v>456</v>
      </c>
      <c r="AI2" s="1640"/>
      <c r="AJ2" s="1640"/>
      <c r="AK2" s="1640"/>
      <c r="AL2" s="1640"/>
      <c r="AM2" s="1641"/>
    </row>
    <row r="3" spans="1:62" s="92" customFormat="1" ht="27" customHeight="1">
      <c r="A3" s="13"/>
      <c r="B3" s="13"/>
      <c r="C3" s="1671"/>
      <c r="D3" s="1671"/>
      <c r="E3" s="1671"/>
      <c r="F3" s="1671"/>
      <c r="G3" s="1671"/>
      <c r="H3" s="1671"/>
      <c r="I3" s="1673" t="s">
        <v>261</v>
      </c>
      <c r="J3" s="1673"/>
      <c r="K3" s="1673"/>
      <c r="L3" s="1673"/>
      <c r="M3" s="1673"/>
      <c r="O3" s="13"/>
      <c r="P3" s="13"/>
      <c r="Q3" s="13"/>
      <c r="R3" s="13"/>
      <c r="S3" s="13"/>
      <c r="Y3" s="835"/>
      <c r="Z3" s="835"/>
      <c r="AA3" s="835"/>
      <c r="AB3" s="835"/>
      <c r="AC3" s="835"/>
      <c r="AD3" s="835"/>
      <c r="AE3" s="835"/>
      <c r="AF3" s="835"/>
      <c r="AG3" s="835"/>
      <c r="AH3" s="1642"/>
      <c r="AI3" s="842"/>
      <c r="AJ3" s="842"/>
      <c r="AK3" s="842"/>
      <c r="AL3" s="842"/>
      <c r="AM3" s="843"/>
      <c r="AU3" s="14"/>
      <c r="AW3" s="14"/>
      <c r="BF3" s="14"/>
      <c r="BG3" s="14"/>
      <c r="BH3" s="14"/>
      <c r="BI3" s="14"/>
      <c r="BJ3" s="14"/>
    </row>
    <row r="4" spans="1:62" s="92" customFormat="1" ht="27" customHeight="1">
      <c r="A4" s="13"/>
      <c r="B4" s="13"/>
      <c r="C4" s="1671"/>
      <c r="D4" s="1671"/>
      <c r="E4" s="1671"/>
      <c r="F4" s="1671"/>
      <c r="G4" s="1671"/>
      <c r="H4" s="1671"/>
      <c r="I4" s="1673"/>
      <c r="J4" s="1673"/>
      <c r="K4" s="1673"/>
      <c r="L4" s="1673"/>
      <c r="M4" s="1673"/>
      <c r="O4" s="1655" t="s">
        <v>262</v>
      </c>
      <c r="P4" s="1655"/>
      <c r="Q4" s="1655"/>
      <c r="R4" s="1655"/>
      <c r="S4" s="1655"/>
      <c r="T4" s="1655"/>
      <c r="U4" s="1655"/>
      <c r="V4" s="1655"/>
      <c r="W4" s="1655"/>
      <c r="X4" s="93"/>
      <c r="Y4" s="835"/>
      <c r="Z4" s="835"/>
      <c r="AA4" s="835"/>
      <c r="AB4" s="835"/>
      <c r="AC4" s="835"/>
      <c r="AD4" s="835"/>
      <c r="AE4" s="835"/>
      <c r="AF4" s="835"/>
      <c r="AG4" s="835"/>
      <c r="AH4" s="797"/>
      <c r="AI4" s="798"/>
      <c r="AJ4" s="798"/>
      <c r="AK4" s="798"/>
      <c r="AL4" s="798"/>
      <c r="AM4" s="799"/>
      <c r="AU4" s="14"/>
      <c r="BF4" s="14"/>
      <c r="BG4" s="14"/>
      <c r="BH4" s="14"/>
      <c r="BI4" s="14"/>
      <c r="BJ4" s="14"/>
    </row>
    <row r="5" spans="1:62" s="92" customFormat="1" ht="39.75" customHeight="1" thickBot="1">
      <c r="A5" s="13"/>
      <c r="B5" s="13"/>
      <c r="C5" s="1672"/>
      <c r="D5" s="1672"/>
      <c r="E5" s="1672"/>
      <c r="F5" s="1672"/>
      <c r="G5" s="1672"/>
      <c r="H5" s="1672"/>
      <c r="I5" s="1674"/>
      <c r="J5" s="1674"/>
      <c r="K5" s="1674"/>
      <c r="L5" s="1674"/>
      <c r="M5" s="1674"/>
      <c r="Y5" s="1797"/>
      <c r="Z5" s="1797"/>
      <c r="AA5" s="1797"/>
      <c r="AB5" s="1797"/>
      <c r="AC5" s="1797"/>
      <c r="AD5" s="1797"/>
      <c r="AE5" s="1797"/>
      <c r="AF5" s="1797"/>
      <c r="AG5" s="1797"/>
      <c r="AH5" s="797"/>
      <c r="AI5" s="798"/>
      <c r="AJ5" s="798"/>
      <c r="AK5" s="798"/>
      <c r="AL5" s="798"/>
      <c r="AM5" s="799"/>
      <c r="AU5" s="14"/>
      <c r="BF5" s="14"/>
      <c r="BG5" s="14"/>
      <c r="BH5" s="14"/>
      <c r="BI5" s="14"/>
      <c r="BJ5" s="14"/>
    </row>
    <row r="6" spans="1:62" s="92" customFormat="1" ht="50.25" customHeight="1">
      <c r="A6" s="13"/>
      <c r="B6" s="13"/>
      <c r="C6" s="1720" t="s">
        <v>263</v>
      </c>
      <c r="D6" s="1721"/>
      <c r="E6" s="1721"/>
      <c r="F6" s="1721"/>
      <c r="G6" s="1721"/>
      <c r="H6" s="1721"/>
      <c r="I6" s="1699" t="s">
        <v>375</v>
      </c>
      <c r="J6" s="1700"/>
      <c r="K6" s="1700"/>
      <c r="L6" s="1700"/>
      <c r="M6" s="1700"/>
      <c r="N6" s="1700"/>
      <c r="O6" s="1700"/>
      <c r="P6" s="1700"/>
      <c r="Q6" s="1700"/>
      <c r="R6" s="1700"/>
      <c r="S6" s="1700"/>
      <c r="T6" s="1700"/>
      <c r="U6" s="1700"/>
      <c r="V6" s="1700"/>
      <c r="W6" s="1700"/>
      <c r="X6" s="1701"/>
      <c r="Y6" s="1798" t="s">
        <v>264</v>
      </c>
      <c r="Z6" s="1798"/>
      <c r="AA6" s="1798"/>
      <c r="AB6" s="1798"/>
      <c r="AC6" s="1798"/>
      <c r="AD6" s="1798"/>
      <c r="AE6" s="1798"/>
      <c r="AF6" s="1798"/>
      <c r="AG6" s="1798"/>
      <c r="AH6" s="1690"/>
      <c r="AI6" s="862"/>
      <c r="AJ6" s="862"/>
      <c r="AK6" s="862"/>
      <c r="AL6" s="862"/>
      <c r="AM6" s="863"/>
      <c r="AN6" s="14"/>
      <c r="AO6" s="14"/>
      <c r="AP6" s="14"/>
      <c r="AQ6" s="14"/>
      <c r="AR6" s="14"/>
      <c r="AS6" s="14"/>
      <c r="AU6" s="14"/>
      <c r="AW6" s="390"/>
      <c r="BF6" s="14"/>
      <c r="BG6" s="14"/>
      <c r="BH6" s="14"/>
      <c r="BI6" s="14"/>
      <c r="BJ6" s="14"/>
    </row>
    <row r="7" spans="1:62" s="92" customFormat="1" ht="36.75" customHeight="1">
      <c r="A7" s="13"/>
      <c r="B7" s="13"/>
      <c r="C7" s="1722" t="s">
        <v>265</v>
      </c>
      <c r="D7" s="1723"/>
      <c r="E7" s="1723"/>
      <c r="F7" s="1723"/>
      <c r="G7" s="1723"/>
      <c r="H7" s="1724"/>
      <c r="I7" s="1648" t="s">
        <v>266</v>
      </c>
      <c r="J7" s="1649"/>
      <c r="K7" s="1649"/>
      <c r="L7" s="1649"/>
      <c r="M7" s="1649"/>
      <c r="N7" s="1649"/>
      <c r="O7" s="1649"/>
      <c r="P7" s="1646">
        <f ca="1">TODAY()</f>
        <v>45776</v>
      </c>
      <c r="Q7" s="1646"/>
      <c r="R7" s="1646"/>
      <c r="S7" s="1644" t="s">
        <v>91</v>
      </c>
      <c r="T7" s="1644"/>
      <c r="U7" s="1677">
        <f ca="1">TODAY()</f>
        <v>45776</v>
      </c>
      <c r="V7" s="1677"/>
      <c r="W7" s="1644"/>
      <c r="X7" s="1675"/>
      <c r="Y7" s="1643"/>
      <c r="Z7" s="1643"/>
      <c r="AA7" s="1643"/>
      <c r="AB7" s="1643"/>
      <c r="AC7" s="1643"/>
      <c r="AD7" s="1643"/>
      <c r="AE7" s="1643"/>
      <c r="AF7" s="1643"/>
      <c r="AG7" s="1643"/>
      <c r="AH7" s="1691"/>
      <c r="AI7" s="1635"/>
      <c r="AJ7" s="1635"/>
      <c r="AK7" s="1635"/>
      <c r="AL7" s="1635"/>
      <c r="AM7" s="1692"/>
      <c r="AN7" s="14"/>
      <c r="AO7" s="14"/>
      <c r="AP7" s="14"/>
      <c r="AQ7" s="14"/>
      <c r="BF7" s="14"/>
      <c r="BG7" s="14"/>
      <c r="BH7" s="14"/>
      <c r="BI7" s="14"/>
      <c r="BJ7" s="14"/>
    </row>
    <row r="8" spans="1:62" s="92" customFormat="1" ht="21" customHeight="1">
      <c r="A8" s="13"/>
      <c r="B8" s="13"/>
      <c r="C8" s="1725"/>
      <c r="D8" s="1726"/>
      <c r="E8" s="1726"/>
      <c r="F8" s="1726"/>
      <c r="G8" s="1726"/>
      <c r="H8" s="1727"/>
      <c r="I8" s="1650"/>
      <c r="J8" s="1651"/>
      <c r="K8" s="1651"/>
      <c r="L8" s="1651"/>
      <c r="M8" s="1651"/>
      <c r="N8" s="1651"/>
      <c r="O8" s="1651"/>
      <c r="P8" s="1647"/>
      <c r="Q8" s="1647"/>
      <c r="R8" s="1647"/>
      <c r="S8" s="1645"/>
      <c r="T8" s="1645"/>
      <c r="U8" s="1678"/>
      <c r="V8" s="1678"/>
      <c r="W8" s="1645"/>
      <c r="X8" s="1676"/>
      <c r="Y8" s="1643" t="s">
        <v>267</v>
      </c>
      <c r="Z8" s="1643"/>
      <c r="AA8" s="1643"/>
      <c r="AB8" s="1643"/>
      <c r="AC8" s="1643"/>
      <c r="AD8" s="1643"/>
      <c r="AE8" s="1643"/>
      <c r="AF8" s="1643"/>
      <c r="AG8" s="1643"/>
      <c r="AH8" s="1693"/>
      <c r="AI8" s="1694"/>
      <c r="AJ8" s="1694"/>
      <c r="AK8" s="1694"/>
      <c r="AL8" s="1694"/>
      <c r="AM8" s="1695"/>
      <c r="AN8" s="14"/>
      <c r="AO8" s="96"/>
      <c r="AP8" s="96"/>
      <c r="AQ8" s="96"/>
      <c r="BF8" s="96"/>
      <c r="BG8" s="96"/>
      <c r="BH8" s="96"/>
      <c r="BI8" s="96"/>
      <c r="BJ8" s="96"/>
    </row>
    <row r="9" spans="1:62" s="92" customFormat="1" ht="65.25" customHeight="1">
      <c r="A9" s="13"/>
      <c r="B9" s="13"/>
      <c r="C9" s="1725" t="s">
        <v>453</v>
      </c>
      <c r="D9" s="1726"/>
      <c r="E9" s="1726"/>
      <c r="F9" s="1726"/>
      <c r="G9" s="1726"/>
      <c r="H9" s="1726"/>
      <c r="I9" s="1702" t="s">
        <v>268</v>
      </c>
      <c r="J9" s="1703"/>
      <c r="K9" s="1703"/>
      <c r="L9" s="1703"/>
      <c r="M9" s="1652"/>
      <c r="N9" s="1652"/>
      <c r="O9" s="1652"/>
      <c r="P9" s="1652"/>
      <c r="Q9" s="1652"/>
      <c r="R9" s="1652"/>
      <c r="S9" s="1652"/>
      <c r="T9" s="1652"/>
      <c r="U9" s="1652"/>
      <c r="V9" s="1652"/>
      <c r="W9" s="1652"/>
      <c r="X9" s="1653"/>
      <c r="Y9" s="1643"/>
      <c r="Z9" s="1643"/>
      <c r="AA9" s="1643"/>
      <c r="AB9" s="1643"/>
      <c r="AC9" s="1643"/>
      <c r="AD9" s="1643"/>
      <c r="AE9" s="1643"/>
      <c r="AF9" s="1643"/>
      <c r="AG9" s="1643"/>
      <c r="AH9" s="1696"/>
      <c r="AI9" s="1697"/>
      <c r="AJ9" s="1697"/>
      <c r="AK9" s="1697"/>
      <c r="AL9" s="1697"/>
      <c r="AM9" s="1698"/>
      <c r="AN9" s="14"/>
      <c r="AP9" s="96"/>
      <c r="AQ9" s="96"/>
      <c r="AR9" s="96"/>
      <c r="AS9" s="96"/>
      <c r="AU9" s="14"/>
      <c r="AW9" s="13"/>
      <c r="BF9" s="96"/>
      <c r="BG9" s="96"/>
      <c r="BH9" s="96"/>
      <c r="BI9" s="96"/>
      <c r="BJ9" s="96"/>
    </row>
    <row r="10" spans="1:62" s="92" customFormat="1" ht="23.25" customHeight="1">
      <c r="A10" s="105"/>
      <c r="B10" s="105"/>
      <c r="C10" s="1659" t="s">
        <v>269</v>
      </c>
      <c r="D10" s="1660"/>
      <c r="E10" s="1660"/>
      <c r="F10" s="1660"/>
      <c r="G10" s="1660"/>
      <c r="H10" s="1660"/>
      <c r="I10" s="1656" t="s">
        <v>270</v>
      </c>
      <c r="J10" s="1656"/>
      <c r="K10" s="1656"/>
      <c r="L10" s="1656"/>
      <c r="M10" s="1656"/>
      <c r="N10" s="768"/>
      <c r="O10" s="712"/>
      <c r="P10" s="712"/>
      <c r="Q10" s="712"/>
      <c r="R10" s="712"/>
      <c r="S10" s="712"/>
      <c r="T10" s="712"/>
      <c r="U10" s="712"/>
      <c r="V10" s="769"/>
      <c r="W10" s="769"/>
      <c r="X10" s="769"/>
      <c r="Y10" s="770"/>
      <c r="Z10" s="770"/>
      <c r="AA10" s="770"/>
      <c r="AB10" s="770"/>
      <c r="AC10" s="770"/>
      <c r="AD10" s="770"/>
      <c r="AE10" s="770"/>
      <c r="AF10" s="770"/>
      <c r="AG10" s="709"/>
      <c r="AH10" s="709"/>
      <c r="AI10" s="769"/>
      <c r="AJ10" s="769"/>
      <c r="AK10" s="769"/>
      <c r="AL10" s="769"/>
      <c r="AM10" s="771"/>
      <c r="AN10" s="96"/>
      <c r="AO10" s="787" t="s">
        <v>271</v>
      </c>
      <c r="AP10" s="96"/>
      <c r="AQ10" s="96"/>
      <c r="AR10" s="96"/>
      <c r="AS10" s="96"/>
      <c r="AU10" s="14"/>
      <c r="AW10" s="13"/>
      <c r="BF10" s="96"/>
    </row>
    <row r="11" spans="1:62" s="92" customFormat="1" ht="54" customHeight="1">
      <c r="A11" s="105"/>
      <c r="B11" s="105"/>
      <c r="C11" s="1661"/>
      <c r="D11" s="1662"/>
      <c r="E11" s="1662"/>
      <c r="F11" s="1662"/>
      <c r="G11" s="1662"/>
      <c r="H11" s="1662"/>
      <c r="I11" s="1657"/>
      <c r="J11" s="1657"/>
      <c r="K11" s="1657"/>
      <c r="L11" s="1657"/>
      <c r="M11" s="1657"/>
      <c r="N11" s="772"/>
      <c r="O11" s="706"/>
      <c r="P11" s="706"/>
      <c r="Q11" s="706"/>
      <c r="R11" s="706"/>
      <c r="S11" s="706"/>
      <c r="T11" s="706"/>
      <c r="U11" s="706"/>
      <c r="V11" s="709"/>
      <c r="W11" s="709"/>
      <c r="X11" s="770"/>
      <c r="Y11" s="770"/>
      <c r="Z11" s="770"/>
      <c r="AA11" s="770"/>
      <c r="AB11" s="770"/>
      <c r="AC11" s="770"/>
      <c r="AD11" s="770"/>
      <c r="AE11" s="770"/>
      <c r="AF11" s="770"/>
      <c r="AG11" s="709"/>
      <c r="AH11" s="709"/>
      <c r="AI11" s="770"/>
      <c r="AJ11" s="770"/>
      <c r="AK11" s="770"/>
      <c r="AL11" s="770"/>
      <c r="AM11" s="773"/>
      <c r="AN11" s="96"/>
      <c r="AO11" s="788" t="s">
        <v>293</v>
      </c>
      <c r="AP11" s="112"/>
      <c r="AQ11" s="112"/>
      <c r="AR11" s="112"/>
      <c r="AS11" s="112"/>
      <c r="AU11" s="14"/>
      <c r="AW11" s="13"/>
      <c r="BE11" s="112"/>
      <c r="BF11" s="112"/>
    </row>
    <row r="12" spans="1:62" s="92" customFormat="1" ht="28.5" customHeight="1">
      <c r="A12" s="105"/>
      <c r="B12" s="105"/>
      <c r="C12" s="1663"/>
      <c r="D12" s="1664"/>
      <c r="E12" s="1664"/>
      <c r="F12" s="1664"/>
      <c r="G12" s="1664"/>
      <c r="H12" s="1664"/>
      <c r="I12" s="1658"/>
      <c r="J12" s="1658"/>
      <c r="K12" s="1658"/>
      <c r="L12" s="1658"/>
      <c r="M12" s="1658"/>
      <c r="N12" s="774"/>
      <c r="O12" s="728"/>
      <c r="P12" s="728"/>
      <c r="Q12" s="728"/>
      <c r="R12" s="728"/>
      <c r="S12" s="728"/>
      <c r="T12" s="728"/>
      <c r="U12" s="728"/>
      <c r="V12" s="775"/>
      <c r="W12" s="775"/>
      <c r="X12" s="775"/>
      <c r="Y12" s="775"/>
      <c r="Z12" s="775"/>
      <c r="AA12" s="775"/>
      <c r="AB12" s="775"/>
      <c r="AC12" s="775"/>
      <c r="AD12" s="775"/>
      <c r="AE12" s="775"/>
      <c r="AF12" s="775"/>
      <c r="AG12" s="709"/>
      <c r="AH12" s="709"/>
      <c r="AI12" s="775"/>
      <c r="AJ12" s="775"/>
      <c r="AK12" s="775"/>
      <c r="AL12" s="775"/>
      <c r="AM12" s="776"/>
      <c r="AN12" s="96"/>
      <c r="AO12" s="789"/>
      <c r="AP12" s="112"/>
      <c r="AQ12" s="112"/>
      <c r="AR12" s="112"/>
      <c r="AS12" s="112"/>
      <c r="AU12" s="14"/>
    </row>
    <row r="13" spans="1:62" s="92" customFormat="1" ht="28.5" customHeight="1">
      <c r="A13" s="13"/>
      <c r="B13" s="13"/>
      <c r="C13" s="1665" t="s">
        <v>272</v>
      </c>
      <c r="D13" s="1666"/>
      <c r="E13" s="1666"/>
      <c r="F13" s="1666"/>
      <c r="G13" s="1666"/>
      <c r="H13" s="1666"/>
      <c r="I13" s="1799" t="s">
        <v>273</v>
      </c>
      <c r="J13" s="1666"/>
      <c r="K13" s="1666"/>
      <c r="L13" s="1666"/>
      <c r="M13" s="1800"/>
      <c r="N13" s="1805" t="s">
        <v>274</v>
      </c>
      <c r="O13" s="1780"/>
      <c r="P13" s="1780"/>
      <c r="Q13" s="1780"/>
      <c r="R13" s="1780"/>
      <c r="S13" s="1780"/>
      <c r="T13" s="1780"/>
      <c r="U13" s="1806"/>
      <c r="V13" s="1779" t="s">
        <v>275</v>
      </c>
      <c r="W13" s="1780"/>
      <c r="X13" s="1780"/>
      <c r="Y13" s="1780"/>
      <c r="Z13" s="1781"/>
      <c r="AA13" s="1717" t="s">
        <v>276</v>
      </c>
      <c r="AB13" s="1717"/>
      <c r="AC13" s="1717"/>
      <c r="AD13" s="1717"/>
      <c r="AE13" s="1717"/>
      <c r="AF13" s="1717"/>
      <c r="AG13" s="1717"/>
      <c r="AH13" s="1717"/>
      <c r="AI13" s="1666" t="s">
        <v>452</v>
      </c>
      <c r="AJ13" s="1666"/>
      <c r="AK13" s="1666"/>
      <c r="AL13" s="1666"/>
      <c r="AM13" s="1687"/>
      <c r="AN13" s="112"/>
      <c r="AO13" s="787" t="s">
        <v>277</v>
      </c>
    </row>
    <row r="14" spans="1:62" s="92" customFormat="1" ht="64.5" customHeight="1">
      <c r="A14" s="13"/>
      <c r="B14" s="13"/>
      <c r="C14" s="1667"/>
      <c r="D14" s="1668"/>
      <c r="E14" s="1668"/>
      <c r="F14" s="1668"/>
      <c r="G14" s="1668"/>
      <c r="H14" s="1668"/>
      <c r="I14" s="1801"/>
      <c r="J14" s="1668"/>
      <c r="K14" s="1668"/>
      <c r="L14" s="1668"/>
      <c r="M14" s="1802"/>
      <c r="N14" s="1807"/>
      <c r="O14" s="1783"/>
      <c r="P14" s="1783"/>
      <c r="Q14" s="1783"/>
      <c r="R14" s="1783"/>
      <c r="S14" s="1783"/>
      <c r="T14" s="1783"/>
      <c r="U14" s="1808"/>
      <c r="V14" s="1782"/>
      <c r="W14" s="1783"/>
      <c r="X14" s="1783"/>
      <c r="Y14" s="1783"/>
      <c r="Z14" s="1784"/>
      <c r="AA14" s="1718"/>
      <c r="AB14" s="1718"/>
      <c r="AC14" s="1718"/>
      <c r="AD14" s="1718"/>
      <c r="AE14" s="1718"/>
      <c r="AF14" s="1718"/>
      <c r="AG14" s="1718"/>
      <c r="AH14" s="1718"/>
      <c r="AI14" s="1668"/>
      <c r="AJ14" s="1668"/>
      <c r="AK14" s="1668"/>
      <c r="AL14" s="1668"/>
      <c r="AM14" s="1688"/>
      <c r="AN14" s="112"/>
    </row>
    <row r="15" spans="1:62" s="92" customFormat="1" ht="27" customHeight="1">
      <c r="A15" s="13"/>
      <c r="B15" s="13"/>
      <c r="C15" s="1669"/>
      <c r="D15" s="1670"/>
      <c r="E15" s="1670"/>
      <c r="F15" s="1670"/>
      <c r="G15" s="1670"/>
      <c r="H15" s="1670"/>
      <c r="I15" s="1803"/>
      <c r="J15" s="1670"/>
      <c r="K15" s="1670"/>
      <c r="L15" s="1670"/>
      <c r="M15" s="1804"/>
      <c r="N15" s="1809"/>
      <c r="O15" s="1786"/>
      <c r="P15" s="1786"/>
      <c r="Q15" s="1786"/>
      <c r="R15" s="1786"/>
      <c r="S15" s="1786"/>
      <c r="T15" s="1786"/>
      <c r="U15" s="1810"/>
      <c r="V15" s="1785"/>
      <c r="W15" s="1786"/>
      <c r="X15" s="1786"/>
      <c r="Y15" s="1786"/>
      <c r="Z15" s="1787"/>
      <c r="AA15" s="1719"/>
      <c r="AB15" s="1719"/>
      <c r="AC15" s="1719"/>
      <c r="AD15" s="1719"/>
      <c r="AE15" s="1719"/>
      <c r="AF15" s="1719"/>
      <c r="AG15" s="1719"/>
      <c r="AH15" s="1719"/>
      <c r="AI15" s="1670"/>
      <c r="AJ15" s="1670"/>
      <c r="AK15" s="1670"/>
      <c r="AL15" s="1670"/>
      <c r="AM15" s="1689"/>
    </row>
    <row r="16" spans="1:62" s="92" customFormat="1" ht="4.5" customHeight="1">
      <c r="A16" s="13"/>
      <c r="B16" s="13"/>
      <c r="C16" s="1791" t="s">
        <v>278</v>
      </c>
      <c r="D16" s="1792"/>
      <c r="E16" s="1792"/>
      <c r="F16" s="1792"/>
      <c r="G16" s="1792"/>
      <c r="H16" s="1792"/>
      <c r="I16" s="1792"/>
      <c r="J16" s="1792"/>
      <c r="K16" s="1792"/>
      <c r="L16" s="1792"/>
      <c r="M16" s="1792"/>
      <c r="N16" s="1792"/>
      <c r="O16" s="1792"/>
      <c r="P16" s="1792"/>
      <c r="Q16" s="1792"/>
      <c r="R16" s="1792"/>
      <c r="S16" s="1792"/>
      <c r="T16" s="1792"/>
      <c r="U16" s="1792"/>
      <c r="V16" s="1792"/>
      <c r="W16" s="1792"/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/>
      <c r="AH16" s="1792"/>
      <c r="AI16" s="1792"/>
      <c r="AJ16" s="1792"/>
      <c r="AK16" s="1792"/>
      <c r="AL16" s="1792"/>
      <c r="AM16" s="1793"/>
    </row>
    <row r="17" spans="1:47" s="92" customFormat="1" ht="12.75" customHeight="1">
      <c r="A17" s="13"/>
      <c r="B17" s="13"/>
      <c r="C17" s="1794"/>
      <c r="D17" s="1795"/>
      <c r="E17" s="1795"/>
      <c r="F17" s="1795"/>
      <c r="G17" s="1795"/>
      <c r="H17" s="1795"/>
      <c r="I17" s="1795"/>
      <c r="J17" s="1795"/>
      <c r="K17" s="1795"/>
      <c r="L17" s="1795"/>
      <c r="M17" s="1795"/>
      <c r="N17" s="1795"/>
      <c r="O17" s="1795"/>
      <c r="P17" s="1795"/>
      <c r="Q17" s="1795"/>
      <c r="R17" s="1795"/>
      <c r="S17" s="1795"/>
      <c r="T17" s="1795"/>
      <c r="U17" s="1795"/>
      <c r="V17" s="1795"/>
      <c r="W17" s="1795"/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/>
      <c r="AH17" s="1795"/>
      <c r="AI17" s="1795"/>
      <c r="AJ17" s="1795"/>
      <c r="AK17" s="1795"/>
      <c r="AL17" s="1795"/>
      <c r="AM17" s="1796"/>
    </row>
    <row r="18" spans="1:47" s="92" customFormat="1" ht="49.5" customHeight="1">
      <c r="A18" s="13"/>
      <c r="B18" s="13"/>
      <c r="C18" s="1794"/>
      <c r="D18" s="1795"/>
      <c r="E18" s="1795"/>
      <c r="F18" s="1795"/>
      <c r="G18" s="1795"/>
      <c r="H18" s="1795"/>
      <c r="I18" s="1795"/>
      <c r="J18" s="1795"/>
      <c r="K18" s="1795"/>
      <c r="L18" s="1795"/>
      <c r="M18" s="1795"/>
      <c r="N18" s="1795"/>
      <c r="O18" s="1795"/>
      <c r="P18" s="1795"/>
      <c r="Q18" s="1795"/>
      <c r="R18" s="1795"/>
      <c r="S18" s="1795"/>
      <c r="T18" s="1795"/>
      <c r="U18" s="1795"/>
      <c r="V18" s="1795"/>
      <c r="W18" s="1795"/>
      <c r="X18" s="1795"/>
      <c r="Y18" s="1795"/>
      <c r="Z18" s="1795"/>
      <c r="AA18" s="1795"/>
      <c r="AB18" s="1795"/>
      <c r="AC18" s="1795"/>
      <c r="AD18" s="1795"/>
      <c r="AE18" s="1795"/>
      <c r="AF18" s="1795"/>
      <c r="AG18" s="1795"/>
      <c r="AH18" s="1795"/>
      <c r="AI18" s="1795"/>
      <c r="AJ18" s="1795"/>
      <c r="AK18" s="1795"/>
      <c r="AL18" s="1795"/>
      <c r="AM18" s="1796"/>
    </row>
    <row r="19" spans="1:47" s="92" customFormat="1" ht="24" customHeight="1">
      <c r="A19" s="13"/>
      <c r="B19" s="13"/>
      <c r="C19" s="1788" t="str">
        <f>AO10&amp;""&amp;C57&amp;"  "&amp;H58&amp;AO11</f>
        <v xml:space="preserve">　このことについて0  0 様から別紙のとおり利用申し込みがあり、審査しましたところ適当と認められますので、別紙により施行してよろしいか伺います。
</v>
      </c>
      <c r="D19" s="1789"/>
      <c r="E19" s="1789"/>
      <c r="F19" s="1789"/>
      <c r="G19" s="1789"/>
      <c r="H19" s="1789"/>
      <c r="I19" s="1789"/>
      <c r="J19" s="1789"/>
      <c r="K19" s="1789"/>
      <c r="L19" s="1789"/>
      <c r="M19" s="1789"/>
      <c r="N19" s="1789"/>
      <c r="O19" s="1789"/>
      <c r="P19" s="1789"/>
      <c r="Q19" s="1789"/>
      <c r="R19" s="1789"/>
      <c r="S19" s="1789"/>
      <c r="T19" s="1789"/>
      <c r="U19" s="1789"/>
      <c r="V19" s="1789"/>
      <c r="W19" s="1789"/>
      <c r="X19" s="1789"/>
      <c r="Y19" s="1789"/>
      <c r="Z19" s="1789"/>
      <c r="AA19" s="1789"/>
      <c r="AB19" s="1789"/>
      <c r="AC19" s="1789"/>
      <c r="AD19" s="1789"/>
      <c r="AE19" s="1789"/>
      <c r="AF19" s="1789"/>
      <c r="AG19" s="1789"/>
      <c r="AH19" s="1789"/>
      <c r="AI19" s="1789"/>
      <c r="AJ19" s="1789"/>
      <c r="AK19" s="1789"/>
      <c r="AL19" s="1789"/>
      <c r="AM19" s="1790"/>
    </row>
    <row r="20" spans="1:47" s="92" customFormat="1" ht="27" customHeight="1">
      <c r="A20" s="13"/>
      <c r="B20" s="13"/>
      <c r="C20" s="1788"/>
      <c r="D20" s="1789"/>
      <c r="E20" s="1789"/>
      <c r="F20" s="1789"/>
      <c r="G20" s="1789"/>
      <c r="H20" s="1789"/>
      <c r="I20" s="1789"/>
      <c r="J20" s="1789"/>
      <c r="K20" s="1789"/>
      <c r="L20" s="1789"/>
      <c r="M20" s="1789"/>
      <c r="N20" s="1789"/>
      <c r="O20" s="1789"/>
      <c r="P20" s="1789"/>
      <c r="Q20" s="1789"/>
      <c r="R20" s="1789"/>
      <c r="S20" s="1789"/>
      <c r="T20" s="1789"/>
      <c r="U20" s="1789"/>
      <c r="V20" s="1789"/>
      <c r="W20" s="1789"/>
      <c r="X20" s="1789"/>
      <c r="Y20" s="1789"/>
      <c r="Z20" s="1789"/>
      <c r="AA20" s="1789"/>
      <c r="AB20" s="1789"/>
      <c r="AC20" s="1789"/>
      <c r="AD20" s="1789"/>
      <c r="AE20" s="1789"/>
      <c r="AF20" s="1789"/>
      <c r="AG20" s="1789"/>
      <c r="AH20" s="1789"/>
      <c r="AI20" s="1789"/>
      <c r="AJ20" s="1789"/>
      <c r="AK20" s="1789"/>
      <c r="AL20" s="1789"/>
      <c r="AM20" s="1790"/>
    </row>
    <row r="21" spans="1:47" s="92" customFormat="1" ht="69.75" customHeight="1">
      <c r="A21" s="13"/>
      <c r="B21" s="13"/>
      <c r="C21" s="1788"/>
      <c r="D21" s="1789"/>
      <c r="E21" s="1789"/>
      <c r="F21" s="1789"/>
      <c r="G21" s="1789"/>
      <c r="H21" s="1789"/>
      <c r="I21" s="1789"/>
      <c r="J21" s="1789"/>
      <c r="K21" s="1789"/>
      <c r="L21" s="1789"/>
      <c r="M21" s="1789"/>
      <c r="N21" s="1789"/>
      <c r="O21" s="1789"/>
      <c r="P21" s="1789"/>
      <c r="Q21" s="1789"/>
      <c r="R21" s="1789"/>
      <c r="S21" s="1789"/>
      <c r="T21" s="1789"/>
      <c r="U21" s="1789"/>
      <c r="V21" s="1789"/>
      <c r="W21" s="1789"/>
      <c r="X21" s="1789"/>
      <c r="Y21" s="1789"/>
      <c r="Z21" s="1789"/>
      <c r="AA21" s="1789"/>
      <c r="AB21" s="1789"/>
      <c r="AC21" s="1789"/>
      <c r="AD21" s="1789"/>
      <c r="AE21" s="1789"/>
      <c r="AF21" s="1789"/>
      <c r="AG21" s="1789"/>
      <c r="AH21" s="1789"/>
      <c r="AI21" s="1789"/>
      <c r="AJ21" s="1789"/>
      <c r="AK21" s="1789"/>
      <c r="AL21" s="1789"/>
      <c r="AM21" s="1790"/>
      <c r="AU21" s="14"/>
    </row>
    <row r="22" spans="1:47" s="92" customFormat="1" ht="63.75" customHeight="1">
      <c r="A22" s="13"/>
      <c r="B22" s="13"/>
      <c r="C22" s="384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M22" s="385"/>
      <c r="AU22" s="14"/>
    </row>
    <row r="23" spans="1:47" s="92" customFormat="1" ht="108.75" customHeight="1">
      <c r="A23" s="13"/>
      <c r="B23" s="13"/>
      <c r="C23" s="384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M23" s="385"/>
      <c r="AU23" s="14"/>
    </row>
    <row r="24" spans="1:47" s="92" customFormat="1" ht="49.15" customHeight="1">
      <c r="A24" s="13"/>
      <c r="B24" s="13"/>
      <c r="C24" s="384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77"/>
      <c r="AF24" s="777"/>
      <c r="AG24" s="777"/>
      <c r="AH24" s="777"/>
      <c r="AI24" s="777"/>
      <c r="AL24" s="777"/>
      <c r="AM24" s="385"/>
      <c r="AN24" s="113"/>
      <c r="AU24" s="14"/>
    </row>
    <row r="25" spans="1:47" s="92" customFormat="1" ht="34.15" customHeight="1">
      <c r="A25" s="13"/>
      <c r="B25" s="13"/>
      <c r="C25" s="384"/>
      <c r="D25" s="777"/>
      <c r="E25" s="777"/>
      <c r="F25" s="777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777"/>
      <c r="AL25" s="777"/>
      <c r="AM25" s="385"/>
      <c r="AN25" s="113"/>
      <c r="AU25" s="14"/>
    </row>
    <row r="26" spans="1:47" s="92" customFormat="1" ht="27" customHeight="1">
      <c r="A26" s="13"/>
      <c r="B26" s="13"/>
      <c r="C26" s="384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777"/>
      <c r="AL26" s="777"/>
      <c r="AM26" s="385"/>
      <c r="AN26" s="113"/>
      <c r="AU26" s="14"/>
    </row>
    <row r="27" spans="1:47" s="92" customFormat="1" ht="27" customHeight="1">
      <c r="A27" s="13"/>
      <c r="B27" s="13"/>
      <c r="C27" s="384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77"/>
      <c r="AF27" s="777"/>
      <c r="AG27" s="777"/>
      <c r="AH27" s="777"/>
      <c r="AI27" s="777"/>
      <c r="AL27" s="777"/>
      <c r="AM27" s="385"/>
      <c r="AN27" s="113"/>
      <c r="AU27" s="14"/>
    </row>
    <row r="28" spans="1:47" s="92" customFormat="1" ht="27" customHeight="1" thickBot="1">
      <c r="A28" s="13"/>
      <c r="B28" s="13"/>
      <c r="C28" s="386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8"/>
      <c r="AC28" s="388"/>
      <c r="AD28" s="388"/>
      <c r="AE28" s="388"/>
      <c r="AF28" s="388"/>
      <c r="AG28" s="388"/>
      <c r="AH28" s="388"/>
      <c r="AI28" s="388"/>
      <c r="AJ28" s="381"/>
      <c r="AK28" s="381"/>
      <c r="AL28" s="778"/>
      <c r="AM28" s="389"/>
      <c r="AN28" s="113"/>
      <c r="AU28" s="14"/>
    </row>
    <row r="29" spans="1:47" s="92" customFormat="1" ht="32.25" customHeight="1">
      <c r="B29" s="14"/>
      <c r="C29" s="1704" t="s">
        <v>226</v>
      </c>
      <c r="D29" s="1705"/>
      <c r="E29" s="1705"/>
      <c r="F29" s="1705"/>
      <c r="G29" s="1705"/>
      <c r="H29" s="1705"/>
      <c r="I29" s="1705"/>
      <c r="J29" s="1705"/>
      <c r="K29" s="1705"/>
      <c r="L29" s="1705"/>
      <c r="M29" s="1705"/>
      <c r="N29" s="1705"/>
      <c r="O29" s="1705"/>
      <c r="P29" s="1705"/>
      <c r="Q29" s="1705"/>
      <c r="R29" s="1705"/>
      <c r="S29" s="1705"/>
      <c r="T29" s="1705"/>
      <c r="U29" s="1705"/>
      <c r="V29" s="1705"/>
      <c r="W29" s="1705"/>
      <c r="X29" s="1705"/>
      <c r="Y29" s="1705"/>
      <c r="Z29" s="1705"/>
      <c r="AA29" s="1705"/>
      <c r="AB29" s="1705"/>
      <c r="AC29" s="1705"/>
      <c r="AD29" s="1705"/>
      <c r="AE29" s="1705"/>
      <c r="AF29" s="1705"/>
      <c r="AG29" s="1705"/>
      <c r="AH29" s="1705"/>
      <c r="AI29" s="1705"/>
      <c r="AJ29" s="1705"/>
      <c r="AK29" s="97"/>
      <c r="AL29" s="97"/>
      <c r="AM29" s="97"/>
      <c r="AN29" s="97"/>
      <c r="AU29" s="14"/>
    </row>
    <row r="30" spans="1:47" s="92" customFormat="1" ht="48" customHeight="1">
      <c r="A30" s="798"/>
      <c r="B30" s="798"/>
      <c r="C30" s="732" t="s">
        <v>227</v>
      </c>
      <c r="D30" s="733"/>
      <c r="E30" s="734"/>
      <c r="F30" s="735"/>
      <c r="G30" s="735"/>
      <c r="H30" s="735"/>
      <c r="I30" s="736"/>
      <c r="J30" s="1639" t="s">
        <v>228</v>
      </c>
      <c r="K30" s="1640"/>
      <c r="L30" s="1640"/>
      <c r="M30" s="1640"/>
      <c r="N30" s="1640"/>
      <c r="O30" s="1640"/>
      <c r="P30" s="1640"/>
      <c r="Q30" s="1640"/>
      <c r="R30" s="1640"/>
      <c r="S30" s="1640"/>
      <c r="T30" s="1640"/>
      <c r="U30" s="1640"/>
      <c r="V30" s="1640"/>
      <c r="W30" s="1640"/>
      <c r="X30" s="1640"/>
      <c r="Y30" s="1640"/>
      <c r="Z30" s="1640"/>
      <c r="AA30" s="1640"/>
      <c r="AB30" s="1640"/>
      <c r="AC30" s="1640"/>
      <c r="AD30" s="1640"/>
      <c r="AE30" s="1640"/>
      <c r="AF30" s="1640"/>
      <c r="AG30" s="1640"/>
      <c r="AH30" s="1640"/>
      <c r="AI30" s="1640"/>
      <c r="AJ30" s="1640"/>
      <c r="AK30" s="1641"/>
      <c r="AL30" s="97"/>
      <c r="AM30" s="97"/>
      <c r="AN30" s="97"/>
      <c r="AU30" s="14"/>
    </row>
    <row r="31" spans="1:47" s="92" customFormat="1" ht="48" customHeight="1">
      <c r="A31" s="1681">
        <v>1</v>
      </c>
      <c r="B31" s="1681"/>
      <c r="C31" s="737" t="s">
        <v>229</v>
      </c>
      <c r="D31" s="738"/>
      <c r="E31" s="739"/>
      <c r="F31" s="740"/>
      <c r="G31" s="741"/>
      <c r="H31" s="741"/>
      <c r="I31" s="742"/>
      <c r="J31" s="709"/>
      <c r="K31" s="710"/>
      <c r="L31" s="710"/>
      <c r="M31" s="710" t="s">
        <v>230</v>
      </c>
      <c r="N31" s="709"/>
      <c r="O31" s="709"/>
      <c r="P31" s="709"/>
      <c r="Q31" s="709"/>
      <c r="R31" s="709"/>
      <c r="S31" s="710"/>
      <c r="T31" s="765" t="s">
        <v>231</v>
      </c>
      <c r="U31" s="709"/>
      <c r="V31" s="710"/>
      <c r="W31" s="709"/>
      <c r="X31" s="709"/>
      <c r="Y31" s="710" t="s">
        <v>232</v>
      </c>
      <c r="Z31" s="710"/>
      <c r="AA31" s="710"/>
      <c r="AB31" s="710"/>
      <c r="AC31" s="709"/>
      <c r="AD31" s="709"/>
      <c r="AE31" s="709"/>
      <c r="AF31" s="709"/>
      <c r="AG31" s="710" t="s">
        <v>233</v>
      </c>
      <c r="AH31" s="709"/>
      <c r="AI31" s="709"/>
      <c r="AJ31" s="709"/>
      <c r="AK31" s="743"/>
      <c r="AL31" s="97"/>
      <c r="AM31" s="97"/>
      <c r="AN31" s="97"/>
      <c r="AU31" s="14"/>
    </row>
    <row r="32" spans="1:47" s="92" customFormat="1" ht="48" customHeight="1">
      <c r="A32" s="1681">
        <v>2</v>
      </c>
      <c r="B32" s="1681"/>
      <c r="C32" s="731" t="s">
        <v>234</v>
      </c>
      <c r="D32" s="733"/>
      <c r="E32" s="734"/>
      <c r="F32" s="726"/>
      <c r="G32" s="735"/>
      <c r="H32" s="735"/>
      <c r="I32" s="736"/>
      <c r="J32" s="744"/>
      <c r="K32" s="745"/>
      <c r="L32" s="745"/>
      <c r="M32" s="745" t="s">
        <v>230</v>
      </c>
      <c r="N32" s="735"/>
      <c r="O32" s="735"/>
      <c r="P32" s="735"/>
      <c r="Q32" s="735"/>
      <c r="R32" s="735"/>
      <c r="S32" s="745"/>
      <c r="T32" s="784" t="s">
        <v>233</v>
      </c>
      <c r="U32" s="735"/>
      <c r="V32" s="745"/>
      <c r="W32" s="735"/>
      <c r="X32" s="735"/>
      <c r="Y32" s="745"/>
      <c r="Z32" s="745"/>
      <c r="AA32" s="745"/>
      <c r="AB32" s="745"/>
      <c r="AC32" s="735"/>
      <c r="AD32" s="735"/>
      <c r="AE32" s="735"/>
      <c r="AF32" s="735"/>
      <c r="AG32" s="745"/>
      <c r="AH32" s="735"/>
      <c r="AI32" s="735"/>
      <c r="AJ32" s="735"/>
      <c r="AK32" s="746"/>
      <c r="AL32" s="97"/>
      <c r="AM32" s="97"/>
      <c r="AN32" s="97"/>
      <c r="AU32" s="14"/>
    </row>
    <row r="33" spans="1:47" s="92" customFormat="1" ht="48" customHeight="1">
      <c r="A33" s="1681">
        <v>3</v>
      </c>
      <c r="B33" s="1681"/>
      <c r="C33" s="725" t="s">
        <v>235</v>
      </c>
      <c r="D33" s="706"/>
      <c r="E33" s="706"/>
      <c r="F33" s="706"/>
      <c r="G33" s="706"/>
      <c r="H33" s="706"/>
      <c r="I33" s="747"/>
      <c r="J33" s="709"/>
      <c r="K33" s="710"/>
      <c r="L33" s="710"/>
      <c r="M33" s="710" t="s">
        <v>236</v>
      </c>
      <c r="N33" s="709"/>
      <c r="O33" s="709"/>
      <c r="P33" s="709"/>
      <c r="Q33" s="709"/>
      <c r="R33" s="709"/>
      <c r="S33" s="710"/>
      <c r="T33" s="765" t="s">
        <v>237</v>
      </c>
      <c r="U33" s="709"/>
      <c r="V33" s="710"/>
      <c r="W33" s="709"/>
      <c r="X33" s="709"/>
      <c r="Y33" s="710" t="s">
        <v>232</v>
      </c>
      <c r="Z33" s="710"/>
      <c r="AA33" s="709"/>
      <c r="AB33" s="710"/>
      <c r="AC33" s="709"/>
      <c r="AD33" s="709"/>
      <c r="AE33" s="709"/>
      <c r="AF33" s="710"/>
      <c r="AG33" s="710" t="s">
        <v>233</v>
      </c>
      <c r="AH33" s="709"/>
      <c r="AI33" s="709"/>
      <c r="AJ33" s="709"/>
      <c r="AK33" s="747"/>
      <c r="AL33" s="97"/>
      <c r="AM33" s="97"/>
      <c r="AN33" s="97"/>
      <c r="AU33" s="14"/>
    </row>
    <row r="34" spans="1:47" s="92" customFormat="1" ht="48" customHeight="1">
      <c r="A34" s="1681">
        <v>4</v>
      </c>
      <c r="B34" s="1681"/>
      <c r="C34" s="1684" t="s">
        <v>238</v>
      </c>
      <c r="D34" s="1685"/>
      <c r="E34" s="1685"/>
      <c r="F34" s="1685"/>
      <c r="G34" s="1685"/>
      <c r="H34" s="1685"/>
      <c r="I34" s="1686"/>
      <c r="J34" s="744"/>
      <c r="K34" s="745"/>
      <c r="L34" s="745"/>
      <c r="M34" s="745" t="s">
        <v>230</v>
      </c>
      <c r="N34" s="735"/>
      <c r="O34" s="735"/>
      <c r="P34" s="735"/>
      <c r="Q34" s="735"/>
      <c r="R34" s="735"/>
      <c r="S34" s="745"/>
      <c r="T34" s="784" t="s">
        <v>231</v>
      </c>
      <c r="U34" s="735"/>
      <c r="V34" s="745"/>
      <c r="W34" s="735"/>
      <c r="X34" s="735"/>
      <c r="Y34" s="745" t="s">
        <v>232</v>
      </c>
      <c r="Z34" s="745"/>
      <c r="AA34" s="745"/>
      <c r="AB34" s="745"/>
      <c r="AC34" s="735"/>
      <c r="AD34" s="735"/>
      <c r="AE34" s="735"/>
      <c r="AF34" s="735"/>
      <c r="AG34" s="745" t="s">
        <v>233</v>
      </c>
      <c r="AH34" s="735"/>
      <c r="AI34" s="735"/>
      <c r="AJ34" s="735"/>
      <c r="AK34" s="746"/>
      <c r="AL34" s="97"/>
      <c r="AM34" s="97"/>
      <c r="AN34" s="97"/>
      <c r="AU34" s="14"/>
    </row>
    <row r="35" spans="1:47" s="92" customFormat="1" ht="48" customHeight="1">
      <c r="A35" s="1681">
        <v>5</v>
      </c>
      <c r="B35" s="1681"/>
      <c r="C35" s="1709" t="s">
        <v>239</v>
      </c>
      <c r="D35" s="1710"/>
      <c r="E35" s="1710"/>
      <c r="F35" s="1710"/>
      <c r="G35" s="1710"/>
      <c r="H35" s="1710"/>
      <c r="I35" s="1711"/>
      <c r="J35" s="709"/>
      <c r="K35" s="710"/>
      <c r="L35" s="710"/>
      <c r="M35" s="710"/>
      <c r="N35" s="709"/>
      <c r="O35" s="709"/>
      <c r="P35" s="709"/>
      <c r="Q35" s="709"/>
      <c r="R35" s="709"/>
      <c r="S35" s="710"/>
      <c r="T35" s="710"/>
      <c r="U35" s="709"/>
      <c r="V35" s="710"/>
      <c r="W35" s="709"/>
      <c r="X35" s="709"/>
      <c r="Y35" s="710"/>
      <c r="Z35" s="710"/>
      <c r="AA35" s="710"/>
      <c r="AB35" s="710"/>
      <c r="AC35" s="709"/>
      <c r="AD35" s="709"/>
      <c r="AE35" s="709"/>
      <c r="AF35" s="710"/>
      <c r="AG35" s="710"/>
      <c r="AH35" s="709"/>
      <c r="AI35" s="709"/>
      <c r="AJ35" s="709"/>
      <c r="AK35" s="743"/>
      <c r="AL35" s="97"/>
      <c r="AM35" s="97"/>
      <c r="AN35" s="97"/>
      <c r="AU35" s="14"/>
    </row>
    <row r="36" spans="1:47" s="92" customFormat="1" ht="48" customHeight="1">
      <c r="A36" s="1681">
        <v>6</v>
      </c>
      <c r="B36" s="1681"/>
      <c r="C36" s="1706" t="s">
        <v>355</v>
      </c>
      <c r="D36" s="1707"/>
      <c r="E36" s="1707"/>
      <c r="F36" s="1707"/>
      <c r="G36" s="1707"/>
      <c r="H36" s="1707"/>
      <c r="I36" s="1708"/>
      <c r="J36" s="744"/>
      <c r="K36" s="745"/>
      <c r="L36" s="745"/>
      <c r="M36" s="745" t="s">
        <v>236</v>
      </c>
      <c r="N36" s="735"/>
      <c r="O36" s="735"/>
      <c r="P36" s="735"/>
      <c r="Q36" s="735"/>
      <c r="R36" s="735"/>
      <c r="S36" s="745"/>
      <c r="T36" s="745" t="s">
        <v>240</v>
      </c>
      <c r="U36" s="735"/>
      <c r="V36" s="745"/>
      <c r="W36" s="735"/>
      <c r="X36" s="735"/>
      <c r="Y36" s="735"/>
      <c r="Z36" s="745"/>
      <c r="AA36" s="745"/>
      <c r="AB36" s="745"/>
      <c r="AC36" s="735"/>
      <c r="AD36" s="735"/>
      <c r="AE36" s="735"/>
      <c r="AF36" s="735"/>
      <c r="AG36" s="745"/>
      <c r="AH36" s="735"/>
      <c r="AI36" s="735"/>
      <c r="AJ36" s="735"/>
      <c r="AK36" s="746"/>
      <c r="AL36" s="97"/>
      <c r="AM36" s="97"/>
      <c r="AN36" s="97"/>
      <c r="AU36" s="14"/>
    </row>
    <row r="37" spans="1:47" s="92" customFormat="1" ht="48" customHeight="1">
      <c r="A37" s="1681">
        <v>7</v>
      </c>
      <c r="B37" s="1681"/>
      <c r="C37" s="725" t="s">
        <v>241</v>
      </c>
      <c r="D37" s="706"/>
      <c r="E37" s="750"/>
      <c r="F37" s="707"/>
      <c r="G37" s="709"/>
      <c r="H37" s="709"/>
      <c r="I37" s="747"/>
      <c r="J37" s="709"/>
      <c r="K37" s="710"/>
      <c r="L37" s="710"/>
      <c r="M37" s="710" t="s">
        <v>236</v>
      </c>
      <c r="N37" s="709"/>
      <c r="O37" s="709"/>
      <c r="P37" s="709"/>
      <c r="Q37" s="709"/>
      <c r="R37" s="709"/>
      <c r="S37" s="710"/>
      <c r="T37" s="710" t="s">
        <v>240</v>
      </c>
      <c r="U37" s="709"/>
      <c r="V37" s="745"/>
      <c r="W37" s="735"/>
      <c r="X37" s="735"/>
      <c r="Y37" s="745" t="s">
        <v>232</v>
      </c>
      <c r="Z37" s="745"/>
      <c r="AA37" s="745"/>
      <c r="AB37" s="745"/>
      <c r="AC37" s="735"/>
      <c r="AD37" s="735"/>
      <c r="AE37" s="735"/>
      <c r="AF37" s="709"/>
      <c r="AG37" s="710" t="s">
        <v>233</v>
      </c>
      <c r="AH37" s="709"/>
      <c r="AI37" s="709"/>
      <c r="AJ37" s="709"/>
      <c r="AK37" s="743"/>
      <c r="AL37" s="97"/>
      <c r="AM37" s="97"/>
      <c r="AN37" s="97"/>
      <c r="AU37" s="14"/>
    </row>
    <row r="38" spans="1:47" s="92" customFormat="1" ht="48" customHeight="1">
      <c r="A38" s="1681">
        <v>8</v>
      </c>
      <c r="B38" s="1681"/>
      <c r="C38" s="731" t="s">
        <v>242</v>
      </c>
      <c r="D38" s="733"/>
      <c r="E38" s="734"/>
      <c r="F38" s="726"/>
      <c r="G38" s="735"/>
      <c r="H38" s="735"/>
      <c r="I38" s="736"/>
      <c r="J38" s="744"/>
      <c r="K38" s="745"/>
      <c r="L38" s="745"/>
      <c r="M38" s="745" t="s">
        <v>236</v>
      </c>
      <c r="N38" s="735"/>
      <c r="O38" s="735"/>
      <c r="P38" s="735"/>
      <c r="Q38" s="735"/>
      <c r="R38" s="735"/>
      <c r="S38" s="745"/>
      <c r="T38" s="745" t="s">
        <v>240</v>
      </c>
      <c r="U38" s="735"/>
      <c r="V38" s="745"/>
      <c r="W38" s="735"/>
      <c r="X38" s="735"/>
      <c r="Y38" s="745" t="s">
        <v>243</v>
      </c>
      <c r="Z38" s="745"/>
      <c r="AA38" s="745"/>
      <c r="AB38" s="745"/>
      <c r="AC38" s="735"/>
      <c r="AD38" s="735"/>
      <c r="AE38" s="735"/>
      <c r="AF38" s="735"/>
      <c r="AG38" s="745"/>
      <c r="AH38" s="735"/>
      <c r="AI38" s="735"/>
      <c r="AJ38" s="735"/>
      <c r="AK38" s="746"/>
      <c r="AL38" s="97"/>
      <c r="AM38" s="97"/>
      <c r="AN38" s="97"/>
      <c r="AU38" s="14"/>
    </row>
    <row r="39" spans="1:47" s="92" customFormat="1" ht="48" customHeight="1">
      <c r="A39" s="1681">
        <v>9</v>
      </c>
      <c r="B39" s="1681"/>
      <c r="C39" s="737" t="s">
        <v>244</v>
      </c>
      <c r="D39" s="738"/>
      <c r="E39" s="739"/>
      <c r="F39" s="740"/>
      <c r="G39" s="741"/>
      <c r="H39" s="741" t="s">
        <v>358</v>
      </c>
      <c r="I39" s="742"/>
      <c r="J39" s="709"/>
      <c r="K39" s="710"/>
      <c r="L39" s="710"/>
      <c r="M39" s="710" t="s">
        <v>230</v>
      </c>
      <c r="N39" s="709"/>
      <c r="O39" s="709"/>
      <c r="P39" s="709"/>
      <c r="Q39" s="709"/>
      <c r="R39" s="709"/>
      <c r="S39" s="710"/>
      <c r="T39" s="710" t="s">
        <v>243</v>
      </c>
      <c r="U39" s="709"/>
      <c r="V39" s="710"/>
      <c r="W39" s="709"/>
      <c r="X39" s="709"/>
      <c r="Y39" s="710"/>
      <c r="Z39" s="710"/>
      <c r="AA39" s="710"/>
      <c r="AB39" s="710"/>
      <c r="AC39" s="709"/>
      <c r="AD39" s="709"/>
      <c r="AE39" s="709"/>
      <c r="AF39" s="709"/>
      <c r="AG39" s="709"/>
      <c r="AH39" s="709"/>
      <c r="AI39" s="709"/>
      <c r="AJ39" s="709"/>
      <c r="AK39" s="743"/>
      <c r="AL39" s="97"/>
      <c r="AM39" s="97"/>
      <c r="AN39" s="97"/>
      <c r="AU39" s="14"/>
    </row>
    <row r="40" spans="1:47" s="92" customFormat="1" ht="48" customHeight="1">
      <c r="A40" s="325"/>
      <c r="B40" s="325"/>
      <c r="C40" s="737"/>
      <c r="D40" s="738"/>
      <c r="E40" s="1654"/>
      <c r="F40" s="1654"/>
      <c r="G40" s="1654"/>
      <c r="H40" s="741" t="s">
        <v>357</v>
      </c>
      <c r="I40" s="742"/>
      <c r="J40" s="709"/>
      <c r="K40" s="710"/>
      <c r="L40" s="710"/>
      <c r="M40" s="710" t="s">
        <v>359</v>
      </c>
      <c r="N40" s="709"/>
      <c r="O40" s="709"/>
      <c r="P40" s="709"/>
      <c r="Q40" s="709"/>
      <c r="R40" s="709"/>
      <c r="S40" s="710"/>
      <c r="T40" s="710" t="s">
        <v>360</v>
      </c>
      <c r="U40" s="709"/>
      <c r="V40" s="710"/>
      <c r="W40" s="709"/>
      <c r="X40" s="709"/>
      <c r="Y40" s="710"/>
      <c r="Z40" s="710"/>
      <c r="AA40" s="710"/>
      <c r="AB40" s="710"/>
      <c r="AC40" s="709"/>
      <c r="AD40" s="709"/>
      <c r="AE40" s="709"/>
      <c r="AF40" s="709"/>
      <c r="AG40" s="709"/>
      <c r="AH40" s="709"/>
      <c r="AI40" s="709"/>
      <c r="AJ40" s="709"/>
      <c r="AK40" s="743"/>
      <c r="AL40" s="97"/>
      <c r="AM40" s="97"/>
      <c r="AN40" s="97"/>
      <c r="AU40" s="14"/>
    </row>
    <row r="41" spans="1:47" s="92" customFormat="1" ht="48" customHeight="1">
      <c r="A41" s="1681">
        <v>10</v>
      </c>
      <c r="B41" s="1681"/>
      <c r="C41" s="732" t="s">
        <v>245</v>
      </c>
      <c r="D41" s="733"/>
      <c r="E41" s="734"/>
      <c r="F41" s="726"/>
      <c r="G41" s="735"/>
      <c r="H41" s="735"/>
      <c r="I41" s="736"/>
      <c r="J41" s="744"/>
      <c r="K41" s="735"/>
      <c r="L41" s="735"/>
      <c r="M41" s="745" t="s">
        <v>354</v>
      </c>
      <c r="N41" s="735"/>
      <c r="O41" s="735"/>
      <c r="P41" s="735"/>
      <c r="Q41" s="735"/>
      <c r="R41" s="735"/>
      <c r="S41" s="745"/>
      <c r="T41" s="745"/>
      <c r="U41" s="735"/>
      <c r="V41" s="745"/>
      <c r="W41" s="735"/>
      <c r="X41" s="735"/>
      <c r="Y41" s="745"/>
      <c r="Z41" s="745"/>
      <c r="AA41" s="745"/>
      <c r="AB41" s="745"/>
      <c r="AC41" s="745"/>
      <c r="AD41" s="735"/>
      <c r="AE41" s="735"/>
      <c r="AF41" s="745"/>
      <c r="AG41" s="745"/>
      <c r="AH41" s="735"/>
      <c r="AI41" s="735"/>
      <c r="AJ41" s="735"/>
      <c r="AK41" s="746"/>
      <c r="AL41" s="97"/>
      <c r="AM41" s="97"/>
      <c r="AN41" s="97"/>
      <c r="AU41" s="14"/>
    </row>
    <row r="42" spans="1:47" s="92" customFormat="1" ht="48" customHeight="1">
      <c r="A42" s="1681">
        <v>11</v>
      </c>
      <c r="B42" s="1681"/>
      <c r="C42" s="737" t="s">
        <v>246</v>
      </c>
      <c r="D42" s="738"/>
      <c r="E42" s="739"/>
      <c r="F42" s="740"/>
      <c r="G42" s="741"/>
      <c r="H42" s="741"/>
      <c r="I42" s="742"/>
      <c r="J42" s="709"/>
      <c r="K42" s="710"/>
      <c r="L42" s="710"/>
      <c r="M42" s="710" t="s">
        <v>230</v>
      </c>
      <c r="N42" s="709"/>
      <c r="O42" s="709"/>
      <c r="P42" s="709"/>
      <c r="Q42" s="709"/>
      <c r="R42" s="709"/>
      <c r="S42" s="710"/>
      <c r="T42" s="710" t="s">
        <v>231</v>
      </c>
      <c r="U42" s="709"/>
      <c r="V42" s="710"/>
      <c r="W42" s="709"/>
      <c r="X42" s="709"/>
      <c r="Y42" s="710"/>
      <c r="Z42" s="709"/>
      <c r="AA42" s="710"/>
      <c r="AB42" s="710"/>
      <c r="AC42" s="710"/>
      <c r="AD42" s="709"/>
      <c r="AE42" s="709"/>
      <c r="AF42" s="709"/>
      <c r="AG42" s="710"/>
      <c r="AH42" s="709"/>
      <c r="AI42" s="709"/>
      <c r="AJ42" s="709"/>
      <c r="AK42" s="743"/>
      <c r="AL42" s="97"/>
      <c r="AM42" s="97"/>
      <c r="AN42" s="97"/>
      <c r="AU42" s="14"/>
    </row>
    <row r="43" spans="1:47" s="92" customFormat="1" ht="48" customHeight="1">
      <c r="A43" s="1681">
        <v>12</v>
      </c>
      <c r="B43" s="1681"/>
      <c r="C43" s="751" t="s">
        <v>247</v>
      </c>
      <c r="D43" s="752"/>
      <c r="E43" s="753"/>
      <c r="F43" s="754"/>
      <c r="G43" s="748"/>
      <c r="H43" s="748"/>
      <c r="I43" s="749"/>
      <c r="J43" s="744"/>
      <c r="K43" s="745"/>
      <c r="L43" s="745"/>
      <c r="M43" s="745" t="s">
        <v>230</v>
      </c>
      <c r="N43" s="735"/>
      <c r="O43" s="735"/>
      <c r="P43" s="735"/>
      <c r="Q43" s="735"/>
      <c r="R43" s="735"/>
      <c r="S43" s="745"/>
      <c r="T43" s="745" t="s">
        <v>231</v>
      </c>
      <c r="U43" s="735"/>
      <c r="V43" s="745"/>
      <c r="W43" s="735"/>
      <c r="X43" s="735"/>
      <c r="Y43" s="745"/>
      <c r="Z43" s="745"/>
      <c r="AA43" s="745"/>
      <c r="AB43" s="745"/>
      <c r="AC43" s="745"/>
      <c r="AD43" s="735"/>
      <c r="AE43" s="735"/>
      <c r="AF43" s="745"/>
      <c r="AG43" s="745"/>
      <c r="AH43" s="735"/>
      <c r="AI43" s="735"/>
      <c r="AJ43" s="735"/>
      <c r="AK43" s="746"/>
      <c r="AL43" s="97"/>
      <c r="AM43" s="97"/>
      <c r="AN43" s="97"/>
      <c r="AU43" s="14"/>
    </row>
    <row r="44" spans="1:47" s="92" customFormat="1" ht="48" customHeight="1">
      <c r="A44" s="1712" t="s">
        <v>248</v>
      </c>
      <c r="B44" s="1713"/>
      <c r="C44" s="703" t="s">
        <v>249</v>
      </c>
      <c r="D44" s="706"/>
      <c r="E44" s="750"/>
      <c r="F44" s="707"/>
      <c r="G44" s="709"/>
      <c r="H44" s="709"/>
      <c r="I44" s="747"/>
      <c r="J44" s="709"/>
      <c r="K44" s="710"/>
      <c r="L44" s="710"/>
      <c r="M44" s="710" t="s">
        <v>236</v>
      </c>
      <c r="N44" s="709"/>
      <c r="O44" s="709"/>
      <c r="P44" s="709"/>
      <c r="Q44" s="709"/>
      <c r="R44" s="709"/>
      <c r="S44" s="710"/>
      <c r="T44" s="710" t="s">
        <v>250</v>
      </c>
      <c r="U44" s="709"/>
      <c r="V44" s="710"/>
      <c r="W44" s="709"/>
      <c r="X44" s="709"/>
      <c r="Y44" s="710"/>
      <c r="Z44" s="710"/>
      <c r="AA44" s="710"/>
      <c r="AB44" s="710"/>
      <c r="AC44" s="710"/>
      <c r="AD44" s="709"/>
      <c r="AE44" s="709"/>
      <c r="AF44" s="710"/>
      <c r="AG44" s="710"/>
      <c r="AH44" s="709"/>
      <c r="AI44" s="709"/>
      <c r="AJ44" s="709"/>
      <c r="AK44" s="743"/>
      <c r="AL44" s="97"/>
      <c r="AM44" s="97"/>
      <c r="AN44" s="97"/>
      <c r="AU44" s="14"/>
    </row>
    <row r="45" spans="1:47" s="92" customFormat="1" ht="48" customHeight="1">
      <c r="A45" s="1712"/>
      <c r="B45" s="1713"/>
      <c r="C45" s="732" t="s">
        <v>251</v>
      </c>
      <c r="D45" s="733"/>
      <c r="E45" s="734"/>
      <c r="F45" s="726"/>
      <c r="G45" s="735"/>
      <c r="H45" s="735"/>
      <c r="I45" s="736"/>
      <c r="J45" s="744"/>
      <c r="K45" s="745"/>
      <c r="L45" s="745"/>
      <c r="M45" s="745" t="s">
        <v>236</v>
      </c>
      <c r="N45" s="735"/>
      <c r="O45" s="735"/>
      <c r="P45" s="735"/>
      <c r="Q45" s="735"/>
      <c r="R45" s="735"/>
      <c r="S45" s="745"/>
      <c r="T45" s="745" t="s">
        <v>250</v>
      </c>
      <c r="U45" s="735"/>
      <c r="V45" s="745"/>
      <c r="W45" s="735"/>
      <c r="X45" s="735"/>
      <c r="Y45" s="745"/>
      <c r="Z45" s="745"/>
      <c r="AA45" s="745"/>
      <c r="AB45" s="745"/>
      <c r="AC45" s="745"/>
      <c r="AD45" s="735"/>
      <c r="AE45" s="735"/>
      <c r="AF45" s="745"/>
      <c r="AG45" s="745"/>
      <c r="AH45" s="735"/>
      <c r="AI45" s="735"/>
      <c r="AJ45" s="735"/>
      <c r="AK45" s="746"/>
      <c r="AL45" s="97"/>
      <c r="AM45" s="97"/>
      <c r="AN45" s="97"/>
      <c r="AU45" s="14"/>
    </row>
    <row r="46" spans="1:47" s="92" customFormat="1" ht="48" customHeight="1">
      <c r="A46" s="1681">
        <v>13</v>
      </c>
      <c r="B46" s="1681"/>
      <c r="C46" s="755" t="s">
        <v>252</v>
      </c>
      <c r="D46" s="728"/>
      <c r="E46" s="756"/>
      <c r="F46" s="729"/>
      <c r="G46" s="757"/>
      <c r="H46" s="757"/>
      <c r="I46" s="758"/>
      <c r="J46" s="709"/>
      <c r="K46" s="710"/>
      <c r="L46" s="710"/>
      <c r="M46" s="710" t="s">
        <v>253</v>
      </c>
      <c r="N46" s="709"/>
      <c r="O46" s="709"/>
      <c r="P46" s="709"/>
      <c r="Q46" s="709"/>
      <c r="R46" s="709"/>
      <c r="S46" s="710"/>
      <c r="T46" s="710" t="s">
        <v>254</v>
      </c>
      <c r="U46" s="709"/>
      <c r="V46" s="710"/>
      <c r="W46" s="735"/>
      <c r="X46" s="745" t="s">
        <v>255</v>
      </c>
      <c r="Y46" s="745"/>
      <c r="Z46" s="745"/>
      <c r="AA46" s="745"/>
      <c r="AB46" s="745"/>
      <c r="AC46" s="745"/>
      <c r="AD46" s="735"/>
      <c r="AE46" s="709"/>
      <c r="AF46" s="710"/>
      <c r="AG46" s="710" t="s">
        <v>256</v>
      </c>
      <c r="AH46" s="709"/>
      <c r="AI46" s="709"/>
      <c r="AJ46" s="709"/>
      <c r="AK46" s="743"/>
      <c r="AL46" s="97"/>
      <c r="AM46" s="97"/>
      <c r="AU46" s="14"/>
    </row>
    <row r="47" spans="1:47" s="92" customFormat="1" ht="48" customHeight="1">
      <c r="A47" s="1681">
        <v>14</v>
      </c>
      <c r="B47" s="1681"/>
      <c r="C47" s="732" t="s">
        <v>257</v>
      </c>
      <c r="D47" s="733"/>
      <c r="E47" s="733"/>
      <c r="F47" s="733"/>
      <c r="G47" s="733"/>
      <c r="H47" s="735"/>
      <c r="I47" s="736"/>
      <c r="J47" s="744"/>
      <c r="K47" s="735"/>
      <c r="L47" s="735"/>
      <c r="M47" s="745" t="s">
        <v>253</v>
      </c>
      <c r="N47" s="735"/>
      <c r="O47" s="735"/>
      <c r="P47" s="735"/>
      <c r="Q47" s="745"/>
      <c r="R47" s="735"/>
      <c r="S47" s="745"/>
      <c r="T47" s="745" t="s">
        <v>254</v>
      </c>
      <c r="U47" s="745"/>
      <c r="V47" s="735"/>
      <c r="W47" s="779"/>
      <c r="X47" s="710" t="s">
        <v>255</v>
      </c>
      <c r="Y47" s="757"/>
      <c r="Z47" s="710"/>
      <c r="AA47" s="757"/>
      <c r="AB47" s="779"/>
      <c r="AC47" s="779"/>
      <c r="AD47" s="757"/>
      <c r="AE47" s="735"/>
      <c r="AF47" s="745"/>
      <c r="AG47" s="1682" t="s">
        <v>258</v>
      </c>
      <c r="AH47" s="1682"/>
      <c r="AI47" s="1682"/>
      <c r="AJ47" s="1682"/>
      <c r="AK47" s="1683"/>
      <c r="AL47" s="97"/>
      <c r="AM47" s="97"/>
      <c r="AN47" s="97"/>
      <c r="AU47" s="14"/>
    </row>
    <row r="48" spans="1:47" s="92" customFormat="1" ht="21.75" customHeight="1">
      <c r="A48" s="98"/>
      <c r="B48" s="98"/>
      <c r="C48" s="759" t="s">
        <v>259</v>
      </c>
      <c r="D48" s="760"/>
      <c r="E48" s="760"/>
      <c r="F48" s="760"/>
      <c r="G48" s="760"/>
      <c r="H48" s="760"/>
      <c r="I48" s="760"/>
      <c r="J48" s="760"/>
      <c r="K48" s="761"/>
      <c r="L48" s="761"/>
      <c r="M48" s="761"/>
      <c r="N48" s="761"/>
      <c r="O48" s="761"/>
      <c r="P48" s="761"/>
      <c r="Q48" s="761"/>
      <c r="R48" s="761"/>
      <c r="S48" s="761"/>
      <c r="T48" s="761"/>
      <c r="U48" s="761"/>
      <c r="V48" s="761"/>
      <c r="W48" s="761"/>
      <c r="X48" s="761"/>
      <c r="Y48" s="761"/>
      <c r="Z48" s="761"/>
      <c r="AA48" s="761"/>
      <c r="AB48" s="761"/>
      <c r="AC48" s="761"/>
      <c r="AD48" s="761"/>
      <c r="AE48" s="761"/>
      <c r="AF48" s="761"/>
      <c r="AG48" s="761"/>
      <c r="AH48" s="761"/>
      <c r="AI48" s="761"/>
      <c r="AJ48" s="761"/>
      <c r="AK48" s="762"/>
      <c r="AL48" s="97"/>
      <c r="AM48" s="97"/>
      <c r="AN48" s="97"/>
      <c r="AU48" s="14"/>
    </row>
    <row r="49" spans="1:54" s="92" customFormat="1" ht="32.25" customHeight="1">
      <c r="B49" s="14"/>
      <c r="C49" s="763"/>
      <c r="D49" s="706"/>
      <c r="E49" s="706"/>
      <c r="F49" s="709"/>
      <c r="G49" s="764"/>
      <c r="H49" s="764"/>
      <c r="I49" s="764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1635"/>
      <c r="Y49" s="1635"/>
      <c r="Z49" s="1635"/>
      <c r="AA49" s="1635"/>
      <c r="AB49" s="1635"/>
      <c r="AC49" s="707"/>
      <c r="AD49" s="711"/>
      <c r="AE49" s="711"/>
      <c r="AF49" s="711"/>
      <c r="AG49" s="711"/>
      <c r="AH49" s="711"/>
      <c r="AI49" s="711"/>
      <c r="AJ49" s="711"/>
      <c r="AK49" s="766"/>
      <c r="AL49" s="97"/>
      <c r="AM49" s="97"/>
      <c r="AN49" s="97"/>
      <c r="AU49" s="14"/>
    </row>
    <row r="50" spans="1:54" s="92" customFormat="1" ht="129.75" customHeight="1">
      <c r="B50" s="14"/>
      <c r="C50" s="76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57"/>
      <c r="AF50" s="757"/>
      <c r="AG50" s="757"/>
      <c r="AH50" s="757"/>
      <c r="AI50" s="757"/>
      <c r="AJ50" s="757"/>
      <c r="AK50" s="758"/>
      <c r="AN50" s="13"/>
      <c r="AO50" s="13"/>
      <c r="AP50" s="13"/>
      <c r="AQ50" s="13"/>
      <c r="AR50" s="13"/>
      <c r="AS50" s="13"/>
      <c r="AT50" s="13"/>
      <c r="AU50" s="13"/>
    </row>
    <row r="51" spans="1:54" ht="10.15" customHeight="1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AX51" s="13"/>
      <c r="AY51" s="13"/>
      <c r="AZ51" s="13"/>
      <c r="BA51" s="13"/>
      <c r="BB51" s="13"/>
    </row>
    <row r="52" spans="1:54" ht="10.15" customHeight="1">
      <c r="A52" s="722"/>
      <c r="B52" s="723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317"/>
      <c r="AX52" s="13"/>
      <c r="AY52" s="13"/>
      <c r="AZ52" s="13"/>
      <c r="BA52" s="13"/>
      <c r="BB52" s="13"/>
    </row>
    <row r="53" spans="1:54" ht="25.9" customHeight="1">
      <c r="A53" s="95"/>
      <c r="Q53" s="706" t="s">
        <v>444</v>
      </c>
      <c r="Y53" s="706" t="s">
        <v>212</v>
      </c>
      <c r="AA53" s="706"/>
      <c r="AB53" s="706"/>
      <c r="AC53" s="706"/>
      <c r="AD53" s="706"/>
      <c r="AE53" s="706"/>
      <c r="AF53" s="706"/>
      <c r="AG53" s="706"/>
      <c r="AI53" s="1635"/>
      <c r="AJ53" s="1635"/>
      <c r="AK53" s="1635"/>
      <c r="AL53" s="706" t="s">
        <v>451</v>
      </c>
      <c r="AM53" s="94"/>
      <c r="AX53" s="13"/>
      <c r="AY53" s="13"/>
      <c r="AZ53" s="13"/>
      <c r="BA53" s="13"/>
      <c r="BB53" s="13"/>
    </row>
    <row r="54" spans="1:54" ht="25.9" customHeight="1">
      <c r="A54" s="95"/>
      <c r="Y54" s="1637" t="s">
        <v>1</v>
      </c>
      <c r="Z54" s="1637"/>
      <c r="AA54" s="1637"/>
      <c r="AB54" s="1714"/>
      <c r="AC54" s="1714"/>
      <c r="AD54" s="710" t="s">
        <v>2</v>
      </c>
      <c r="AE54" s="710"/>
      <c r="AH54" s="1635"/>
      <c r="AI54" s="1635"/>
      <c r="AJ54" s="710" t="s">
        <v>109</v>
      </c>
      <c r="AK54" s="706"/>
      <c r="AL54" s="706" t="s">
        <v>450</v>
      </c>
      <c r="AM54" s="94"/>
      <c r="AX54" s="13"/>
      <c r="AY54" s="13"/>
      <c r="AZ54" s="13"/>
      <c r="BA54" s="13"/>
      <c r="BB54" s="13"/>
    </row>
    <row r="55" spans="1:54" ht="21" customHeight="1">
      <c r="A55" s="95"/>
      <c r="L55" s="1743" t="s">
        <v>445</v>
      </c>
      <c r="M55" s="1743"/>
      <c r="N55" s="1743"/>
      <c r="O55" s="1743"/>
      <c r="P55" s="1743"/>
      <c r="Q55" s="1743"/>
      <c r="R55" s="1743"/>
      <c r="S55" s="1743"/>
      <c r="T55" s="1743"/>
      <c r="U55" s="1743"/>
      <c r="V55" s="1743"/>
      <c r="W55" s="1743"/>
      <c r="X55" s="1743"/>
      <c r="Y55" s="1743"/>
      <c r="AA55" s="105"/>
      <c r="AB55" s="105"/>
      <c r="AC55" s="14"/>
      <c r="AD55" s="105"/>
      <c r="AE55" s="105"/>
      <c r="AG55" s="706"/>
      <c r="AH55" s="706"/>
      <c r="AM55" s="94"/>
      <c r="AX55" s="13"/>
      <c r="AY55" s="13"/>
      <c r="AZ55" s="13"/>
      <c r="BA55" s="13"/>
      <c r="BB55" s="13"/>
    </row>
    <row r="56" spans="1:54" ht="30.6" customHeight="1">
      <c r="A56" s="95"/>
      <c r="L56" s="1743"/>
      <c r="M56" s="1743"/>
      <c r="N56" s="1743"/>
      <c r="O56" s="1743"/>
      <c r="P56" s="1743"/>
      <c r="Q56" s="1743"/>
      <c r="R56" s="1743"/>
      <c r="S56" s="1743"/>
      <c r="T56" s="1743"/>
      <c r="U56" s="1743"/>
      <c r="V56" s="1743"/>
      <c r="W56" s="1743"/>
      <c r="X56" s="1743"/>
      <c r="Y56" s="1743"/>
      <c r="AM56" s="94"/>
      <c r="AX56" s="13"/>
      <c r="AY56" s="13"/>
      <c r="AZ56" s="13"/>
      <c r="BA56" s="13"/>
      <c r="BB56" s="13"/>
    </row>
    <row r="57" spans="1:54" s="382" customFormat="1" ht="24.6" customHeight="1">
      <c r="A57" s="703"/>
      <c r="C57" s="1715">
        <f>申請書!Q8</f>
        <v>0</v>
      </c>
      <c r="D57" s="1715"/>
      <c r="E57" s="1715"/>
      <c r="F57" s="1715"/>
      <c r="G57" s="1715"/>
      <c r="H57" s="1715"/>
      <c r="I57" s="1715"/>
      <c r="J57" s="1715"/>
      <c r="K57" s="1715"/>
      <c r="L57" s="1715"/>
      <c r="M57" s="1715"/>
      <c r="N57" s="1715"/>
      <c r="O57" s="1715"/>
      <c r="P57" s="1715"/>
      <c r="Q57" s="1715"/>
      <c r="R57" s="1715"/>
      <c r="S57" s="1715"/>
      <c r="T57" s="1715"/>
      <c r="U57" s="1715"/>
      <c r="V57" s="1715"/>
      <c r="W57" s="1715"/>
      <c r="X57" s="1715"/>
      <c r="Y57" s="1715"/>
      <c r="Z57" s="1715"/>
      <c r="AA57" s="1715"/>
      <c r="AB57" s="1715"/>
      <c r="AM57" s="704"/>
      <c r="AN57" s="13"/>
      <c r="AO57" s="13"/>
      <c r="AP57" s="13"/>
      <c r="AQ57" s="13"/>
      <c r="AR57" s="13"/>
      <c r="AS57" s="13"/>
      <c r="AT57" s="13"/>
      <c r="AU57" s="13"/>
    </row>
    <row r="58" spans="1:54" s="382" customFormat="1" ht="24.6" customHeight="1">
      <c r="A58" s="703"/>
      <c r="D58" s="1714" t="s">
        <v>215</v>
      </c>
      <c r="E58" s="1714"/>
      <c r="F58" s="1714"/>
      <c r="H58" s="1716">
        <f>申請書!Q12</f>
        <v>0</v>
      </c>
      <c r="I58" s="1716"/>
      <c r="J58" s="1716"/>
      <c r="K58" s="1716"/>
      <c r="L58" s="1716"/>
      <c r="M58" s="1716"/>
      <c r="N58" s="1716"/>
      <c r="O58" s="1716"/>
      <c r="P58" s="1716"/>
      <c r="Q58" s="1716"/>
      <c r="R58" s="1716"/>
      <c r="S58" s="1716"/>
      <c r="T58" s="1716"/>
      <c r="U58" s="1716"/>
      <c r="V58" s="1716"/>
      <c r="W58" s="1716"/>
      <c r="X58" s="1716"/>
      <c r="Y58" s="1716"/>
      <c r="Z58" s="1716"/>
      <c r="AA58" s="1716"/>
      <c r="AB58" s="1716"/>
      <c r="AC58" s="1716"/>
      <c r="AD58" s="1716"/>
      <c r="AE58" s="1716"/>
      <c r="AF58" s="706"/>
      <c r="AG58" s="706"/>
      <c r="AH58" s="706"/>
      <c r="AI58" s="706"/>
      <c r="AJ58" s="706"/>
      <c r="AK58" s="706"/>
      <c r="AL58" s="706"/>
      <c r="AM58" s="708"/>
      <c r="AN58" s="13"/>
      <c r="AO58" s="13"/>
      <c r="AP58" s="13"/>
      <c r="AQ58" s="13"/>
      <c r="AR58" s="13"/>
      <c r="AS58" s="13"/>
      <c r="AT58" s="13"/>
      <c r="AU58" s="13"/>
    </row>
    <row r="59" spans="1:54" s="382" customFormat="1" ht="23.45" customHeight="1">
      <c r="A59" s="703"/>
      <c r="B59" s="706"/>
      <c r="F59" s="706"/>
      <c r="G59" s="706"/>
      <c r="H59" s="706"/>
      <c r="I59" s="706"/>
      <c r="J59" s="706"/>
      <c r="K59" s="706"/>
      <c r="L59" s="706"/>
      <c r="O59" s="706" t="s">
        <v>216</v>
      </c>
      <c r="P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9"/>
      <c r="AE59" s="709"/>
      <c r="AF59" s="706"/>
      <c r="AG59" s="706"/>
      <c r="AH59" s="706"/>
      <c r="AI59" s="706"/>
      <c r="AJ59" s="706"/>
      <c r="AK59" s="706"/>
      <c r="AL59" s="706"/>
      <c r="AM59" s="708"/>
      <c r="AN59" s="13"/>
      <c r="AO59" s="13"/>
      <c r="AP59" s="13"/>
      <c r="AQ59" s="13"/>
      <c r="AR59" s="13"/>
      <c r="AS59" s="13"/>
      <c r="AT59" s="13"/>
      <c r="AU59" s="13"/>
    </row>
    <row r="60" spans="1:54" s="382" customFormat="1" ht="23.45" customHeight="1">
      <c r="A60" s="703"/>
      <c r="B60" s="706"/>
      <c r="C60" s="706"/>
      <c r="D60" s="706"/>
      <c r="E60" s="706"/>
      <c r="F60" s="706"/>
      <c r="G60" s="706"/>
      <c r="H60" s="706"/>
      <c r="I60" s="706"/>
      <c r="J60" s="706"/>
      <c r="K60" s="716"/>
      <c r="L60" s="716"/>
      <c r="O60" s="706" t="s">
        <v>217</v>
      </c>
      <c r="P60" s="706"/>
      <c r="V60" s="706" t="s">
        <v>218</v>
      </c>
      <c r="X60" s="706"/>
      <c r="Y60" s="706"/>
      <c r="Z60" s="706"/>
      <c r="AA60" s="706"/>
      <c r="AB60" s="706"/>
      <c r="AC60" s="706"/>
      <c r="AD60" s="706"/>
      <c r="AE60" s="706"/>
      <c r="AF60" s="710"/>
      <c r="AG60" s="710"/>
      <c r="AH60" s="710"/>
      <c r="AI60" s="710"/>
      <c r="AJ60" s="710"/>
      <c r="AK60" s="706"/>
      <c r="AL60" s="706"/>
      <c r="AM60" s="708"/>
      <c r="AN60" s="13"/>
      <c r="AO60" s="13"/>
      <c r="AP60" s="13"/>
      <c r="AQ60" s="13"/>
      <c r="AR60" s="13"/>
      <c r="AS60" s="13"/>
      <c r="AT60" s="13"/>
      <c r="AU60" s="13"/>
    </row>
    <row r="61" spans="1:54" s="382" customFormat="1" ht="44.25" customHeight="1">
      <c r="A61" s="703"/>
      <c r="B61" s="706"/>
      <c r="C61" s="706"/>
      <c r="D61" s="706"/>
      <c r="E61" s="706"/>
      <c r="F61" s="706"/>
      <c r="G61" s="706"/>
      <c r="H61" s="706"/>
      <c r="I61" s="706"/>
      <c r="J61" s="706"/>
      <c r="K61" s="716"/>
      <c r="L61" s="716"/>
      <c r="M61" s="716"/>
      <c r="N61" s="716"/>
      <c r="O61" s="716"/>
      <c r="P61" s="716"/>
      <c r="Q61" s="710"/>
      <c r="R61" s="710"/>
      <c r="V61" s="706" t="s">
        <v>219</v>
      </c>
      <c r="X61" s="706"/>
      <c r="Y61" s="706"/>
      <c r="Z61" s="709"/>
      <c r="AA61" s="706"/>
      <c r="AB61" s="706"/>
      <c r="AC61" s="706"/>
      <c r="AD61" s="709"/>
      <c r="AE61" s="709"/>
      <c r="AF61" s="710"/>
      <c r="AG61" s="710"/>
      <c r="AH61" s="710"/>
      <c r="AI61" s="710"/>
      <c r="AJ61" s="710"/>
      <c r="AK61" s="706"/>
      <c r="AL61" s="706"/>
      <c r="AM61" s="708"/>
      <c r="AN61" s="13"/>
      <c r="AO61" s="13"/>
      <c r="AP61" s="13"/>
      <c r="AQ61" s="13"/>
      <c r="AR61" s="13"/>
      <c r="AS61" s="13"/>
      <c r="AT61" s="13"/>
      <c r="AU61" s="13"/>
    </row>
    <row r="62" spans="1:54" s="382" customFormat="1" ht="26.45" customHeight="1">
      <c r="A62" s="703"/>
      <c r="B62" s="706"/>
      <c r="C62" s="706"/>
      <c r="D62" s="706"/>
      <c r="E62" s="706"/>
      <c r="F62" s="706"/>
      <c r="G62" s="706"/>
      <c r="H62" s="706"/>
      <c r="I62" s="706"/>
      <c r="J62" s="706"/>
      <c r="K62" s="716"/>
      <c r="L62" s="716"/>
      <c r="M62" s="716"/>
      <c r="N62" s="716"/>
      <c r="O62" s="716"/>
      <c r="P62" s="716"/>
      <c r="Q62" s="710"/>
      <c r="R62" s="710"/>
      <c r="S62" s="706"/>
      <c r="T62" s="706"/>
      <c r="U62" s="706"/>
      <c r="V62" s="706"/>
      <c r="W62" s="706"/>
      <c r="X62" s="706"/>
      <c r="Y62" s="706"/>
      <c r="Z62" s="706"/>
      <c r="AA62" s="706"/>
      <c r="AB62" s="706"/>
      <c r="AC62" s="706"/>
      <c r="AD62" s="706"/>
      <c r="AE62" s="706"/>
      <c r="AF62" s="710"/>
      <c r="AG62" s="710"/>
      <c r="AH62" s="710"/>
      <c r="AI62" s="710"/>
      <c r="AJ62" s="710"/>
      <c r="AK62" s="706"/>
      <c r="AL62" s="706"/>
      <c r="AM62" s="708"/>
      <c r="AN62" s="13"/>
      <c r="AO62" s="13"/>
      <c r="AP62" s="13"/>
      <c r="AQ62" s="13"/>
      <c r="AR62" s="13"/>
      <c r="AS62" s="13"/>
      <c r="AT62" s="13"/>
      <c r="AU62" s="13"/>
    </row>
    <row r="63" spans="1:54" s="382" customFormat="1" ht="40.15" customHeight="1">
      <c r="A63" s="703"/>
      <c r="B63" s="706"/>
      <c r="C63" s="706"/>
      <c r="D63" s="706"/>
      <c r="E63" s="706" t="s">
        <v>353</v>
      </c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  <c r="AF63" s="706"/>
      <c r="AG63" s="706"/>
      <c r="AH63" s="706"/>
      <c r="AI63" s="706"/>
      <c r="AJ63" s="706"/>
      <c r="AK63" s="706"/>
      <c r="AL63" s="706"/>
      <c r="AM63" s="708"/>
      <c r="AN63" s="13"/>
      <c r="AO63" s="13"/>
      <c r="AP63" s="13"/>
      <c r="AQ63" s="13"/>
      <c r="AR63" s="13"/>
      <c r="AS63" s="13"/>
      <c r="AT63" s="13"/>
      <c r="AU63" s="13"/>
    </row>
    <row r="64" spans="1:54" s="382" customFormat="1" ht="26.45" customHeight="1">
      <c r="A64" s="703"/>
      <c r="B64" s="706"/>
      <c r="C64" s="706"/>
      <c r="D64" s="706"/>
      <c r="E64" s="706"/>
      <c r="F64" s="706"/>
      <c r="G64" s="706"/>
      <c r="H64" s="706"/>
      <c r="I64" s="706"/>
      <c r="J64" s="706"/>
      <c r="K64" s="716"/>
      <c r="L64" s="716"/>
      <c r="M64" s="716"/>
      <c r="N64" s="716"/>
      <c r="O64" s="716"/>
      <c r="P64" s="716"/>
      <c r="Q64" s="710"/>
      <c r="R64" s="706" t="s">
        <v>10</v>
      </c>
      <c r="S64" s="710"/>
      <c r="T64" s="710"/>
      <c r="U64" s="710"/>
      <c r="V64" s="710"/>
      <c r="W64" s="710"/>
      <c r="X64" s="710"/>
      <c r="Y64" s="710"/>
      <c r="Z64" s="710"/>
      <c r="AA64" s="710"/>
      <c r="AB64" s="710"/>
      <c r="AC64" s="710"/>
      <c r="AD64" s="710"/>
      <c r="AE64" s="710"/>
      <c r="AF64" s="710"/>
      <c r="AG64" s="710"/>
      <c r="AH64" s="710"/>
      <c r="AI64" s="710"/>
      <c r="AJ64" s="710"/>
      <c r="AK64" s="706"/>
      <c r="AL64" s="706"/>
      <c r="AM64" s="708"/>
      <c r="AN64" s="13"/>
      <c r="AO64" s="13"/>
      <c r="AP64" s="13"/>
      <c r="AQ64" s="13"/>
      <c r="AR64" s="13"/>
      <c r="AS64" s="13"/>
      <c r="AT64" s="13"/>
      <c r="AU64" s="13"/>
    </row>
    <row r="65" spans="1:60" s="382" customFormat="1" ht="48.75" customHeight="1">
      <c r="A65" s="703"/>
      <c r="B65" s="709">
        <v>1</v>
      </c>
      <c r="C65" s="1637" t="s">
        <v>446</v>
      </c>
      <c r="D65" s="1637"/>
      <c r="E65" s="1637"/>
      <c r="F65" s="1637"/>
      <c r="G65" s="1637"/>
      <c r="H65" s="717">
        <f>C57</f>
        <v>0</v>
      </c>
      <c r="I65" s="717"/>
      <c r="J65" s="706"/>
      <c r="K65" s="716"/>
      <c r="L65" s="716"/>
      <c r="M65" s="716"/>
      <c r="N65" s="716"/>
      <c r="O65" s="716"/>
      <c r="P65" s="716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06"/>
      <c r="AL65" s="706"/>
      <c r="AM65" s="708"/>
      <c r="AN65" s="13"/>
      <c r="AO65" s="13"/>
      <c r="AP65" s="13"/>
      <c r="AQ65" s="13"/>
      <c r="AR65" s="13"/>
      <c r="AS65" s="13"/>
      <c r="AT65" s="13"/>
      <c r="AU65" s="13"/>
    </row>
    <row r="66" spans="1:60" s="382" customFormat="1" ht="48.75" customHeight="1">
      <c r="A66" s="703"/>
      <c r="B66" s="709">
        <v>2</v>
      </c>
      <c r="C66" s="1637" t="s">
        <v>447</v>
      </c>
      <c r="D66" s="1637"/>
      <c r="E66" s="1637"/>
      <c r="F66" s="1637"/>
      <c r="G66" s="1637"/>
      <c r="H66" s="716"/>
      <c r="I66" s="715"/>
      <c r="J66" s="716" t="s">
        <v>13</v>
      </c>
      <c r="K66" s="716"/>
      <c r="L66" s="716"/>
      <c r="M66" s="719"/>
      <c r="N66" s="716"/>
      <c r="O66" s="716"/>
      <c r="P66" s="716"/>
      <c r="Q66" s="710"/>
      <c r="R66" s="716" t="s">
        <v>14</v>
      </c>
      <c r="S66" s="716"/>
      <c r="T66" s="716"/>
      <c r="U66" s="716"/>
      <c r="V66" s="716"/>
      <c r="W66" s="716"/>
      <c r="X66" s="716"/>
      <c r="Y66" s="710"/>
      <c r="Z66" s="716" t="s">
        <v>300</v>
      </c>
      <c r="AA66" s="716"/>
      <c r="AB66" s="719"/>
      <c r="AC66" s="710"/>
      <c r="AD66" s="1679"/>
      <c r="AE66" s="1679"/>
      <c r="AF66" s="1679"/>
      <c r="AG66" s="1679"/>
      <c r="AH66" s="1679"/>
      <c r="AI66" s="1679"/>
      <c r="AJ66" s="1679"/>
      <c r="AK66" s="719" t="s">
        <v>97</v>
      </c>
      <c r="AL66" s="706"/>
      <c r="AM66" s="708"/>
      <c r="AN66" s="13"/>
      <c r="AO66" s="13"/>
      <c r="AP66" s="13"/>
      <c r="AQ66" s="13"/>
      <c r="AR66" s="13"/>
      <c r="AS66" s="13"/>
      <c r="AT66" s="13"/>
      <c r="AU66" s="13"/>
    </row>
    <row r="67" spans="1:60" s="382" customFormat="1" ht="48.75" customHeight="1">
      <c r="A67" s="703"/>
      <c r="B67" s="709">
        <v>3</v>
      </c>
      <c r="C67" s="1637" t="s">
        <v>448</v>
      </c>
      <c r="D67" s="1637"/>
      <c r="E67" s="1637"/>
      <c r="F67" s="1637"/>
      <c r="G67" s="1637"/>
      <c r="H67" s="1635" t="s">
        <v>1</v>
      </c>
      <c r="I67" s="1635"/>
      <c r="J67" s="780">
        <f>申請書!K20</f>
        <v>0</v>
      </c>
      <c r="K67" s="707" t="s">
        <v>2</v>
      </c>
      <c r="L67" s="781">
        <f>申請書!M20</f>
        <v>0</v>
      </c>
      <c r="M67" s="782" t="s">
        <v>3</v>
      </c>
      <c r="N67" s="781">
        <f>申請書!O20</f>
        <v>0</v>
      </c>
      <c r="O67" s="707" t="s">
        <v>4</v>
      </c>
      <c r="P67" s="707" t="s">
        <v>15</v>
      </c>
      <c r="Q67" s="1636" t="str">
        <f>申請書!R20</f>
        <v/>
      </c>
      <c r="R67" s="1636"/>
      <c r="S67" s="706" t="s">
        <v>16</v>
      </c>
      <c r="T67" s="783">
        <f>申請書!U20</f>
        <v>0</v>
      </c>
      <c r="U67" s="707" t="s">
        <v>19</v>
      </c>
      <c r="V67" s="720">
        <f>申請書!W20</f>
        <v>0</v>
      </c>
      <c r="W67" s="706" t="s">
        <v>20</v>
      </c>
      <c r="X67" s="706" t="s">
        <v>21</v>
      </c>
      <c r="Y67" s="706"/>
      <c r="Z67" s="713" t="s">
        <v>15</v>
      </c>
      <c r="AA67" s="1680">
        <f>申請書!AB20</f>
        <v>0</v>
      </c>
      <c r="AB67" s="1680"/>
      <c r="AC67" s="706" t="s">
        <v>16</v>
      </c>
      <c r="AD67" s="1635" t="s">
        <v>175</v>
      </c>
      <c r="AE67" s="1635"/>
      <c r="AF67" s="1680">
        <f>申請書!AG20</f>
        <v>1</v>
      </c>
      <c r="AG67" s="1680"/>
      <c r="AH67" s="709" t="s">
        <v>16</v>
      </c>
      <c r="AI67" s="706" t="s">
        <v>4</v>
      </c>
      <c r="AJ67" s="706"/>
      <c r="AK67" s="706"/>
      <c r="AL67" s="706"/>
      <c r="AM67" s="708"/>
      <c r="AN67" s="13"/>
      <c r="AO67" s="13"/>
      <c r="AP67" s="13"/>
      <c r="AQ67" s="13"/>
      <c r="AR67" s="13"/>
      <c r="AS67" s="13"/>
      <c r="AT67" s="13"/>
      <c r="AU67" s="13"/>
      <c r="BH67" s="382" t="s">
        <v>449</v>
      </c>
    </row>
    <row r="68" spans="1:60" s="382" customFormat="1" ht="48.75" customHeight="1">
      <c r="A68" s="703"/>
      <c r="B68" s="709"/>
      <c r="C68" s="709"/>
      <c r="D68" s="709"/>
      <c r="E68" s="709"/>
      <c r="F68" s="709"/>
      <c r="G68" s="709"/>
      <c r="H68" s="1635" t="s">
        <v>1</v>
      </c>
      <c r="I68" s="1635"/>
      <c r="J68" s="780">
        <f>申請書!K21</f>
        <v>0</v>
      </c>
      <c r="K68" s="707" t="s">
        <v>2</v>
      </c>
      <c r="L68" s="781">
        <f>申請書!M21</f>
        <v>0</v>
      </c>
      <c r="M68" s="782" t="s">
        <v>3</v>
      </c>
      <c r="N68" s="781">
        <f>申請書!O21</f>
        <v>0</v>
      </c>
      <c r="O68" s="707" t="s">
        <v>4</v>
      </c>
      <c r="P68" s="707" t="s">
        <v>15</v>
      </c>
      <c r="Q68" s="1636" t="str">
        <f>申請書!R21</f>
        <v/>
      </c>
      <c r="R68" s="1636"/>
      <c r="S68" s="706" t="s">
        <v>16</v>
      </c>
      <c r="T68" s="783">
        <f>申請書!U21</f>
        <v>0</v>
      </c>
      <c r="U68" s="707" t="s">
        <v>19</v>
      </c>
      <c r="V68" s="720">
        <f>申請書!W21</f>
        <v>0</v>
      </c>
      <c r="W68" s="706" t="s">
        <v>20</v>
      </c>
      <c r="X68" s="706" t="s">
        <v>23</v>
      </c>
      <c r="Y68" s="706"/>
      <c r="Z68" s="707"/>
      <c r="AA68" s="706"/>
      <c r="AB68" s="706"/>
      <c r="AC68" s="1637" t="s">
        <v>24</v>
      </c>
      <c r="AD68" s="1637"/>
      <c r="AE68" s="1637"/>
      <c r="AF68" s="1637"/>
      <c r="AG68" s="1637"/>
      <c r="AH68" s="1637"/>
      <c r="AI68" s="1637"/>
      <c r="AJ68" s="706"/>
      <c r="AK68" s="706"/>
      <c r="AL68" s="706"/>
      <c r="AM68" s="708"/>
      <c r="AN68" s="13"/>
      <c r="AO68" s="13"/>
      <c r="AP68" s="13"/>
      <c r="AQ68" s="13"/>
      <c r="AR68" s="13"/>
      <c r="AS68" s="13"/>
      <c r="AT68" s="13"/>
      <c r="AU68" s="13"/>
    </row>
    <row r="69" spans="1:60" ht="26.45" customHeight="1">
      <c r="A69" s="95"/>
      <c r="B69" s="724">
        <v>4</v>
      </c>
      <c r="C69" s="1638" t="s">
        <v>356</v>
      </c>
      <c r="D69" s="1638"/>
      <c r="E69" s="1638"/>
      <c r="F69" s="1638"/>
      <c r="G69" s="1638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06"/>
      <c r="Y69" s="706"/>
      <c r="Z69" s="706"/>
      <c r="AA69" s="706"/>
      <c r="AB69" s="706"/>
      <c r="AC69" s="706"/>
      <c r="AD69" s="706"/>
      <c r="AE69" s="706"/>
      <c r="AF69" s="706"/>
      <c r="AG69" s="706"/>
      <c r="AH69" s="706"/>
      <c r="AI69" s="706"/>
      <c r="AJ69" s="706"/>
      <c r="AK69" s="706"/>
      <c r="AL69" s="706"/>
      <c r="AM69" s="708"/>
      <c r="AX69" s="13"/>
      <c r="AY69" s="13"/>
      <c r="AZ69" s="13"/>
      <c r="BA69" s="13"/>
      <c r="BB69" s="13"/>
    </row>
    <row r="70" spans="1:60" ht="12" customHeight="1">
      <c r="A70" s="95"/>
      <c r="F70" s="721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M70" s="94"/>
      <c r="AX70" s="13"/>
      <c r="AY70" s="13"/>
      <c r="AZ70" s="13"/>
      <c r="BA70" s="13"/>
      <c r="BB70" s="13"/>
    </row>
    <row r="71" spans="1:60" ht="37.5" customHeight="1">
      <c r="A71" s="95"/>
      <c r="I71" s="1730"/>
      <c r="J71" s="1731"/>
      <c r="K71" s="1731"/>
      <c r="L71" s="1731"/>
      <c r="M71" s="1732"/>
      <c r="N71" s="1733" t="s">
        <v>25</v>
      </c>
      <c r="O71" s="1734"/>
      <c r="P71" s="1734"/>
      <c r="Q71" s="1734"/>
      <c r="R71" s="1734"/>
      <c r="S71" s="1734"/>
      <c r="T71" s="1734"/>
      <c r="U71" s="1734"/>
      <c r="V71" s="1734" t="s">
        <v>26</v>
      </c>
      <c r="W71" s="1734"/>
      <c r="X71" s="1734"/>
      <c r="Y71" s="1734"/>
      <c r="Z71" s="1734"/>
      <c r="AA71" s="1734"/>
      <c r="AB71" s="1734"/>
      <c r="AC71" s="1734" t="s">
        <v>306</v>
      </c>
      <c r="AD71" s="1734"/>
      <c r="AE71" s="1734"/>
      <c r="AF71" s="1734"/>
      <c r="AG71" s="1734"/>
      <c r="AH71" s="1734"/>
      <c r="AI71" s="1734"/>
      <c r="AJ71" s="1734"/>
      <c r="AK71" s="1735"/>
      <c r="AM71" s="94"/>
      <c r="AX71" s="13"/>
      <c r="AY71" s="13"/>
      <c r="AZ71" s="13"/>
      <c r="BA71" s="13"/>
      <c r="BB71" s="13"/>
    </row>
    <row r="72" spans="1:60" ht="51" customHeight="1">
      <c r="A72" s="95"/>
      <c r="I72" s="1736" t="s">
        <v>28</v>
      </c>
      <c r="J72" s="1737"/>
      <c r="K72" s="1737"/>
      <c r="L72" s="1737"/>
      <c r="M72" s="1738"/>
      <c r="O72" s="343"/>
      <c r="P72" s="343"/>
      <c r="Q72" s="1739">
        <f>申請書!L23</f>
        <v>0</v>
      </c>
      <c r="R72" s="1739"/>
      <c r="S72" s="1739"/>
      <c r="T72" s="1739"/>
      <c r="U72" s="334" t="s">
        <v>29</v>
      </c>
      <c r="V72" s="340"/>
      <c r="W72" s="343"/>
      <c r="X72" s="1739">
        <f>申請書!T23</f>
        <v>0</v>
      </c>
      <c r="Y72" s="1739"/>
      <c r="Z72" s="1739"/>
      <c r="AA72" s="1740" t="s">
        <v>29</v>
      </c>
      <c r="AB72" s="1741"/>
      <c r="AC72" s="1728">
        <f>SUM(Q72,X72)</f>
        <v>0</v>
      </c>
      <c r="AD72" s="1728"/>
      <c r="AE72" s="1728"/>
      <c r="AF72" s="1728"/>
      <c r="AG72" s="1728"/>
      <c r="AH72" s="1728"/>
      <c r="AI72" s="1728"/>
      <c r="AJ72" s="1729"/>
      <c r="AK72" s="344" t="s">
        <v>29</v>
      </c>
      <c r="AM72" s="94"/>
      <c r="AX72" s="13"/>
      <c r="AY72" s="13"/>
      <c r="AZ72" s="13"/>
      <c r="BA72" s="13"/>
      <c r="BB72" s="13"/>
    </row>
    <row r="73" spans="1:60" ht="51" customHeight="1">
      <c r="A73" s="95"/>
      <c r="I73" s="1744" t="s">
        <v>30</v>
      </c>
      <c r="J73" s="1745"/>
      <c r="K73" s="1745"/>
      <c r="L73" s="1745"/>
      <c r="M73" s="1746"/>
      <c r="N73" s="379"/>
      <c r="O73" s="339"/>
      <c r="P73" s="339"/>
      <c r="Q73" s="1739">
        <f>申請書!L24</f>
        <v>0</v>
      </c>
      <c r="R73" s="1739"/>
      <c r="S73" s="1739"/>
      <c r="T73" s="1739"/>
      <c r="U73" s="335" t="s">
        <v>29</v>
      </c>
      <c r="V73" s="346"/>
      <c r="W73" s="339"/>
      <c r="X73" s="1739">
        <f>申請書!T24</f>
        <v>0</v>
      </c>
      <c r="Y73" s="1739"/>
      <c r="Z73" s="1739"/>
      <c r="AA73" s="1747" t="s">
        <v>29</v>
      </c>
      <c r="AB73" s="1748"/>
      <c r="AC73" s="1728">
        <f>SUM(Q73,X73)</f>
        <v>0</v>
      </c>
      <c r="AD73" s="1728"/>
      <c r="AE73" s="1728"/>
      <c r="AF73" s="1728"/>
      <c r="AG73" s="1728"/>
      <c r="AH73" s="1728"/>
      <c r="AI73" s="1728"/>
      <c r="AJ73" s="1729"/>
      <c r="AK73" s="341" t="s">
        <v>29</v>
      </c>
      <c r="AM73" s="94"/>
      <c r="AX73" s="13"/>
      <c r="AY73" s="13"/>
      <c r="AZ73" s="13"/>
      <c r="BA73" s="13"/>
      <c r="BB73" s="13"/>
    </row>
    <row r="74" spans="1:60" ht="51" customHeight="1">
      <c r="A74" s="95"/>
      <c r="C74" s="99"/>
      <c r="D74" s="99"/>
      <c r="I74" s="1744" t="s">
        <v>31</v>
      </c>
      <c r="J74" s="1745"/>
      <c r="K74" s="1745"/>
      <c r="L74" s="1745"/>
      <c r="M74" s="1746"/>
      <c r="N74" s="379"/>
      <c r="O74" s="339"/>
      <c r="P74" s="339"/>
      <c r="Q74" s="1739">
        <f>申請書!L25</f>
        <v>0</v>
      </c>
      <c r="R74" s="1739"/>
      <c r="S74" s="1739"/>
      <c r="T74" s="1739"/>
      <c r="U74" s="335" t="s">
        <v>29</v>
      </c>
      <c r="V74" s="346"/>
      <c r="W74" s="339"/>
      <c r="X74" s="1739">
        <f>申請書!T25</f>
        <v>0</v>
      </c>
      <c r="Y74" s="1739"/>
      <c r="Z74" s="1739"/>
      <c r="AA74" s="1747" t="s">
        <v>29</v>
      </c>
      <c r="AB74" s="1748"/>
      <c r="AC74" s="1728">
        <f>SUM(Q74,X74)</f>
        <v>0</v>
      </c>
      <c r="AD74" s="1728"/>
      <c r="AE74" s="1728"/>
      <c r="AF74" s="1728"/>
      <c r="AG74" s="1728"/>
      <c r="AH74" s="1728"/>
      <c r="AI74" s="1728"/>
      <c r="AJ74" s="1729"/>
      <c r="AK74" s="341" t="s">
        <v>29</v>
      </c>
      <c r="AM74" s="94"/>
      <c r="AX74" s="13"/>
      <c r="AY74" s="13"/>
      <c r="AZ74" s="13"/>
      <c r="BA74" s="13"/>
      <c r="BB74" s="13"/>
    </row>
    <row r="75" spans="1:60" ht="51" customHeight="1">
      <c r="A75" s="320"/>
      <c r="B75" s="99"/>
      <c r="C75" s="99"/>
      <c r="D75" s="99"/>
      <c r="I75" s="1744" t="s">
        <v>32</v>
      </c>
      <c r="J75" s="1745"/>
      <c r="K75" s="1745"/>
      <c r="L75" s="1745"/>
      <c r="M75" s="1746"/>
      <c r="N75" s="345"/>
      <c r="O75" s="339"/>
      <c r="P75" s="339"/>
      <c r="Q75" s="1739">
        <f>申請書!L26</f>
        <v>0</v>
      </c>
      <c r="R75" s="1739"/>
      <c r="S75" s="1739"/>
      <c r="T75" s="1739"/>
      <c r="U75" s="335" t="s">
        <v>29</v>
      </c>
      <c r="V75" s="346"/>
      <c r="W75" s="339"/>
      <c r="X75" s="1739">
        <f>申請書!T26</f>
        <v>0</v>
      </c>
      <c r="Y75" s="1739"/>
      <c r="Z75" s="1739"/>
      <c r="AA75" s="1747" t="s">
        <v>29</v>
      </c>
      <c r="AB75" s="1748"/>
      <c r="AC75" s="1728">
        <f>SUM(Q75,X75)</f>
        <v>0</v>
      </c>
      <c r="AD75" s="1728"/>
      <c r="AE75" s="1728"/>
      <c r="AF75" s="1728"/>
      <c r="AG75" s="1728"/>
      <c r="AH75" s="1728"/>
      <c r="AI75" s="1728"/>
      <c r="AJ75" s="1729"/>
      <c r="AK75" s="341" t="s">
        <v>29</v>
      </c>
      <c r="AM75" s="94"/>
      <c r="AX75" s="13"/>
      <c r="AY75" s="13"/>
      <c r="AZ75" s="13"/>
      <c r="BA75" s="13"/>
      <c r="BB75" s="13"/>
    </row>
    <row r="76" spans="1:60" ht="26.25" customHeight="1">
      <c r="A76" s="320"/>
      <c r="B76" s="99"/>
      <c r="C76" s="99"/>
      <c r="D76" s="99"/>
      <c r="I76" s="1749" t="s">
        <v>81</v>
      </c>
      <c r="J76" s="1750"/>
      <c r="K76" s="1753" t="s">
        <v>177</v>
      </c>
      <c r="L76" s="1755" t="s">
        <v>178</v>
      </c>
      <c r="M76" s="1756"/>
      <c r="N76" s="1759">
        <f>申請書!L27</f>
        <v>0</v>
      </c>
      <c r="O76" s="1760"/>
      <c r="P76" s="1761" t="s">
        <v>316</v>
      </c>
      <c r="Q76" s="1761"/>
      <c r="R76" s="1763">
        <f>申請書!O27</f>
        <v>0</v>
      </c>
      <c r="S76" s="1764"/>
      <c r="T76" s="1764"/>
      <c r="U76" s="1747" t="s">
        <v>29</v>
      </c>
      <c r="V76" s="1766">
        <f>申請書!T27</f>
        <v>0</v>
      </c>
      <c r="W76" s="1760"/>
      <c r="X76" s="1767" t="s">
        <v>316</v>
      </c>
      <c r="Y76" s="1768">
        <f>申請書!X27</f>
        <v>0</v>
      </c>
      <c r="Z76" s="1769"/>
      <c r="AA76" s="1747" t="s">
        <v>29</v>
      </c>
      <c r="AB76" s="1748"/>
      <c r="AC76" s="1770">
        <f>SUM(N76,V76)</f>
        <v>0</v>
      </c>
      <c r="AD76" s="1770"/>
      <c r="AE76" s="1771"/>
      <c r="AF76" s="1772" t="s">
        <v>316</v>
      </c>
      <c r="AG76" s="1773"/>
      <c r="AH76" s="1774">
        <f>SUM(R76,Y76)</f>
        <v>0</v>
      </c>
      <c r="AI76" s="1775"/>
      <c r="AJ76" s="1776"/>
      <c r="AK76" s="1811" t="s">
        <v>29</v>
      </c>
      <c r="AM76" s="94"/>
      <c r="AX76" s="13"/>
      <c r="AY76" s="13"/>
      <c r="AZ76" s="13"/>
      <c r="BA76" s="13"/>
      <c r="BB76" s="13"/>
    </row>
    <row r="77" spans="1:60" ht="32.450000000000003" customHeight="1">
      <c r="A77" s="320"/>
      <c r="B77" s="99"/>
      <c r="C77" s="99"/>
      <c r="D77" s="99"/>
      <c r="I77" s="1751"/>
      <c r="J77" s="1752"/>
      <c r="K77" s="1754"/>
      <c r="L77" s="1757"/>
      <c r="M77" s="1758"/>
      <c r="N77" s="1759"/>
      <c r="O77" s="1760"/>
      <c r="P77" s="1762"/>
      <c r="Q77" s="1762"/>
      <c r="R77" s="1765"/>
      <c r="S77" s="1765"/>
      <c r="T77" s="1765"/>
      <c r="U77" s="1747"/>
      <c r="V77" s="1766"/>
      <c r="W77" s="1760"/>
      <c r="X77" s="1767"/>
      <c r="Y77" s="1768"/>
      <c r="Z77" s="1769"/>
      <c r="AA77" s="1747"/>
      <c r="AB77" s="1748"/>
      <c r="AC77" s="1770"/>
      <c r="AD77" s="1770"/>
      <c r="AE77" s="1771"/>
      <c r="AF77" s="1772"/>
      <c r="AG77" s="1773"/>
      <c r="AH77" s="1774"/>
      <c r="AI77" s="1775"/>
      <c r="AJ77" s="1776"/>
      <c r="AK77" s="1778"/>
      <c r="AL77" s="797"/>
      <c r="AM77" s="799"/>
      <c r="AX77" s="13"/>
      <c r="AY77" s="13"/>
      <c r="AZ77" s="13"/>
      <c r="BA77" s="13"/>
      <c r="BB77" s="13"/>
    </row>
    <row r="78" spans="1:60" ht="48.6" customHeight="1">
      <c r="A78" s="320"/>
      <c r="B78" s="99"/>
      <c r="C78" s="99"/>
      <c r="D78" s="99"/>
      <c r="I78" s="1812" t="s">
        <v>305</v>
      </c>
      <c r="J78" s="1813"/>
      <c r="K78" s="1813"/>
      <c r="L78" s="1813"/>
      <c r="M78" s="1814"/>
      <c r="N78" s="1815">
        <f>SUM(N72:R76,)</f>
        <v>0</v>
      </c>
      <c r="O78" s="1815"/>
      <c r="P78" s="1815"/>
      <c r="Q78" s="1815"/>
      <c r="R78" s="1815"/>
      <c r="S78" s="1815"/>
      <c r="T78" s="1815"/>
      <c r="U78" s="342" t="s">
        <v>29</v>
      </c>
      <c r="V78" s="1816">
        <f>SUM(V72:Z76)</f>
        <v>0</v>
      </c>
      <c r="W78" s="1815"/>
      <c r="X78" s="1815"/>
      <c r="Y78" s="1815"/>
      <c r="Z78" s="1815"/>
      <c r="AA78" s="1817" t="s">
        <v>29</v>
      </c>
      <c r="AB78" s="1818"/>
      <c r="AC78" s="1816">
        <f>SUM(AC72:AJ76)</f>
        <v>0</v>
      </c>
      <c r="AD78" s="1815"/>
      <c r="AE78" s="1815"/>
      <c r="AF78" s="1815"/>
      <c r="AG78" s="1815"/>
      <c r="AH78" s="1815"/>
      <c r="AI78" s="1815"/>
      <c r="AJ78" s="1815"/>
      <c r="AK78" s="378" t="s">
        <v>29</v>
      </c>
      <c r="AL78" s="1777"/>
      <c r="AM78" s="1778"/>
      <c r="AX78" s="13"/>
      <c r="AY78" s="13"/>
      <c r="AZ78" s="13"/>
      <c r="BA78" s="13"/>
      <c r="BB78" s="13"/>
    </row>
    <row r="79" spans="1:60" ht="15.75" customHeight="1">
      <c r="A79" s="321"/>
      <c r="B79" s="322"/>
      <c r="C79" s="322"/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4"/>
      <c r="AX79" s="13"/>
      <c r="AY79" s="13"/>
      <c r="AZ79" s="13"/>
      <c r="BA79" s="13"/>
      <c r="BB79" s="13"/>
    </row>
    <row r="80" spans="1:60" ht="10.9" customHeight="1">
      <c r="A80" s="785"/>
      <c r="B80" s="99"/>
      <c r="C80" s="99"/>
      <c r="D80" s="99"/>
      <c r="AX80" s="13"/>
      <c r="AY80" s="13"/>
      <c r="AZ80" s="13"/>
      <c r="BA80" s="13"/>
      <c r="BB80" s="13"/>
    </row>
    <row r="81" spans="1:54" s="706" customFormat="1" ht="25.5" customHeight="1">
      <c r="A81" s="727"/>
      <c r="B81" s="1742" t="s">
        <v>220</v>
      </c>
      <c r="C81" s="1742"/>
      <c r="D81" s="709" t="s">
        <v>221</v>
      </c>
      <c r="E81" s="709"/>
      <c r="F81" s="709"/>
      <c r="G81" s="709"/>
      <c r="H81" s="709"/>
      <c r="I81" s="709"/>
      <c r="J81" s="383"/>
      <c r="K81" s="709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09"/>
      <c r="AA81" s="709"/>
      <c r="AB81" s="709"/>
      <c r="AL81" s="13"/>
      <c r="AM81" s="13"/>
      <c r="AN81" s="13"/>
      <c r="AO81" s="13"/>
      <c r="AP81" s="13"/>
      <c r="AQ81" s="13"/>
      <c r="AR81" s="13"/>
      <c r="AS81" s="13"/>
      <c r="AT81" s="13"/>
      <c r="AU81" s="13"/>
    </row>
    <row r="82" spans="1:54" s="706" customFormat="1" ht="25.5" customHeight="1">
      <c r="B82" s="709"/>
      <c r="C82" s="707"/>
      <c r="D82" s="706" t="s">
        <v>222</v>
      </c>
      <c r="J82" s="382"/>
      <c r="AC82" s="710"/>
      <c r="AD82" s="710"/>
      <c r="AE82" s="710"/>
      <c r="AF82" s="710"/>
      <c r="AG82" s="710"/>
      <c r="AH82" s="710"/>
      <c r="AI82" s="710"/>
      <c r="AJ82" s="710"/>
      <c r="AL82" s="13"/>
      <c r="AM82" s="13"/>
      <c r="AN82" s="13"/>
      <c r="AO82" s="13"/>
      <c r="AP82" s="13"/>
      <c r="AQ82" s="13"/>
      <c r="AR82" s="13"/>
      <c r="AS82" s="13"/>
      <c r="AT82" s="13"/>
      <c r="AU82" s="13"/>
    </row>
    <row r="83" spans="1:54" s="706" customFormat="1" ht="25.5" customHeight="1">
      <c r="B83" s="709"/>
      <c r="C83" s="707"/>
      <c r="D83" s="706" t="s">
        <v>223</v>
      </c>
      <c r="J83" s="382"/>
      <c r="AC83" s="710"/>
      <c r="AD83" s="710"/>
      <c r="AE83" s="710"/>
      <c r="AF83" s="710"/>
      <c r="AG83" s="710"/>
      <c r="AH83" s="710"/>
      <c r="AI83" s="710"/>
      <c r="AJ83" s="710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1:54" s="706" customFormat="1" ht="25.5" customHeight="1">
      <c r="B84" s="709"/>
      <c r="C84" s="707"/>
      <c r="D84" s="706" t="s">
        <v>224</v>
      </c>
      <c r="J84" s="382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1:54" s="706" customFormat="1" ht="25.5" customHeight="1">
      <c r="B85" s="709"/>
      <c r="C85" s="707"/>
      <c r="D85" s="727" t="s">
        <v>225</v>
      </c>
      <c r="E85" s="727"/>
      <c r="F85" s="727"/>
      <c r="G85" s="727"/>
      <c r="H85" s="727"/>
      <c r="I85" s="727"/>
      <c r="J85" s="730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L85" s="13"/>
      <c r="AM85" s="13"/>
      <c r="AN85" s="13"/>
      <c r="AO85" s="13"/>
      <c r="AP85" s="13"/>
      <c r="AQ85" s="13"/>
      <c r="AR85" s="13"/>
      <c r="AS85" s="13"/>
      <c r="AT85" s="13"/>
      <c r="AU85" s="13"/>
    </row>
    <row r="86" spans="1:54" ht="18.75" customHeight="1">
      <c r="AX86" s="13"/>
      <c r="AY86" s="13"/>
      <c r="AZ86" s="13"/>
      <c r="BA86" s="13"/>
      <c r="BB86" s="13"/>
    </row>
    <row r="87" spans="1:54" ht="18.75" customHeight="1">
      <c r="AX87" s="13"/>
      <c r="AY87" s="13"/>
      <c r="AZ87" s="13"/>
      <c r="BA87" s="13"/>
      <c r="BB87" s="13"/>
    </row>
    <row r="88" spans="1:54" ht="18.75" customHeight="1">
      <c r="AX88" s="13"/>
      <c r="AY88" s="13"/>
      <c r="AZ88" s="13"/>
      <c r="BA88" s="13"/>
      <c r="BB88" s="13"/>
    </row>
    <row r="89" spans="1:54" ht="18.75" customHeight="1">
      <c r="AX89" s="13"/>
      <c r="AY89" s="13"/>
      <c r="AZ89" s="13"/>
      <c r="BA89" s="13"/>
      <c r="BB89" s="13"/>
    </row>
    <row r="90" spans="1:54" ht="18.75" customHeight="1">
      <c r="AX90" s="13"/>
      <c r="AY90" s="13"/>
      <c r="AZ90" s="13"/>
      <c r="BA90" s="13"/>
      <c r="BB90" s="13"/>
    </row>
    <row r="91" spans="1:54" ht="18.75" customHeight="1">
      <c r="AX91" s="13"/>
      <c r="AY91" s="13"/>
      <c r="AZ91" s="13"/>
      <c r="BA91" s="13"/>
      <c r="BB91" s="13"/>
    </row>
    <row r="92" spans="1:54" ht="18.75" customHeight="1">
      <c r="AX92" s="13"/>
      <c r="AY92" s="13"/>
      <c r="AZ92" s="13"/>
      <c r="BA92" s="13"/>
      <c r="BB92" s="13"/>
    </row>
    <row r="93" spans="1:54" ht="18.75" customHeight="1">
      <c r="AX93" s="13"/>
      <c r="AY93" s="13"/>
      <c r="AZ93" s="13"/>
      <c r="BA93" s="13"/>
      <c r="BB93" s="13"/>
    </row>
    <row r="94" spans="1:54" ht="18.75" customHeight="1">
      <c r="AX94" s="13"/>
      <c r="AY94" s="13"/>
      <c r="AZ94" s="13"/>
      <c r="BA94" s="13"/>
      <c r="BB94" s="13"/>
    </row>
    <row r="95" spans="1:54" ht="18.75" customHeight="1">
      <c r="AX95" s="13"/>
      <c r="AY95" s="13"/>
      <c r="AZ95" s="13"/>
      <c r="BA95" s="13"/>
      <c r="BB95" s="13"/>
    </row>
    <row r="96" spans="1:54" ht="18.75" customHeight="1">
      <c r="AX96" s="13"/>
      <c r="AY96" s="13"/>
      <c r="AZ96" s="13"/>
      <c r="BA96" s="13"/>
      <c r="BB96" s="13"/>
    </row>
    <row r="97" s="13" customFormat="1" ht="18.75" customHeight="1"/>
    <row r="98" s="13" customFormat="1" ht="18.75" customHeight="1"/>
    <row r="99" s="13" customFormat="1" ht="18.75" customHeight="1"/>
    <row r="100" s="13" customFormat="1" ht="18.75" customHeight="1"/>
    <row r="101" s="13" customFormat="1" ht="18.75" customHeight="1"/>
    <row r="102" s="13" customFormat="1" ht="18.75" customHeight="1"/>
    <row r="103" s="13" customFormat="1" ht="18.75" customHeight="1"/>
    <row r="104" s="13" customFormat="1" ht="18.75" customHeight="1"/>
    <row r="105" s="13" customFormat="1" ht="18.75" customHeight="1"/>
    <row r="106" s="13" customFormat="1" ht="18.75" customHeight="1"/>
    <row r="107" s="13" customFormat="1" ht="18.75" customHeight="1"/>
    <row r="108" s="13" customFormat="1" ht="18.75" customHeight="1"/>
    <row r="109" s="13" customFormat="1" ht="18.75" customHeight="1"/>
    <row r="110" s="13" customFormat="1" ht="18.75" customHeight="1"/>
    <row r="111" s="13" customFormat="1" ht="18.75" customHeight="1"/>
    <row r="112" s="13" customFormat="1" ht="18.75" customHeight="1"/>
    <row r="113" s="13" customFormat="1" ht="18.75" customHeight="1"/>
    <row r="114" s="13" customFormat="1" ht="18.75" customHeight="1"/>
    <row r="115" s="13" customFormat="1" ht="18.75" customHeight="1"/>
    <row r="116" s="13" customFormat="1" ht="18.75" customHeight="1"/>
    <row r="117" s="13" customFormat="1" ht="18.75" customHeight="1"/>
    <row r="118" s="13" customFormat="1" ht="18.75" customHeight="1"/>
    <row r="119" s="13" customFormat="1" ht="18.75" customHeight="1"/>
    <row r="120" s="13" customFormat="1" ht="18.75" customHeight="1"/>
    <row r="121" s="13" customFormat="1" ht="18.75" customHeight="1"/>
    <row r="122" s="13" customFormat="1" ht="18.75" customHeight="1"/>
    <row r="123" s="13" customFormat="1" ht="18.75" customHeight="1"/>
    <row r="124" s="13" customFormat="1" ht="18.75" customHeight="1"/>
    <row r="125" s="13" customFormat="1" ht="18.75" customHeight="1"/>
    <row r="126" s="13" customFormat="1" ht="18.75" customHeight="1"/>
    <row r="127" s="13" customFormat="1" ht="18.75" customHeight="1"/>
    <row r="128" s="13" customFormat="1" ht="18.75" customHeight="1"/>
    <row r="129" s="13" customFormat="1" ht="18.75" customHeight="1"/>
    <row r="130" s="13" customFormat="1" ht="18.75" customHeight="1"/>
    <row r="131" s="13" customFormat="1" ht="18.75" customHeight="1"/>
    <row r="132" s="13" customFormat="1" ht="18.75" customHeight="1"/>
    <row r="133" s="13" customFormat="1" ht="18.75" customHeight="1"/>
    <row r="134" s="13" customFormat="1" ht="18.75" customHeight="1"/>
    <row r="135" s="13" customFormat="1" ht="18.75" customHeight="1"/>
    <row r="136" s="13" customFormat="1" ht="18.75" customHeight="1"/>
    <row r="137" s="13" customFormat="1" ht="18.75" customHeight="1"/>
    <row r="138" s="13" customFormat="1" ht="18.75" customHeight="1"/>
    <row r="139" s="13" customFormat="1" ht="18.75" customHeight="1"/>
    <row r="140" s="13" customFormat="1" ht="18.75" customHeight="1"/>
    <row r="141" s="13" customFormat="1" ht="18.75" customHeight="1"/>
    <row r="142" s="13" customFormat="1" ht="18.75" customHeight="1"/>
    <row r="143" s="13" customFormat="1" ht="18.75" customHeight="1"/>
    <row r="144" s="13" customFormat="1" ht="18.75" customHeight="1"/>
    <row r="145" s="13" customFormat="1" ht="18.75" customHeight="1"/>
    <row r="146" s="13" customFormat="1" ht="18.75" customHeight="1"/>
    <row r="147" s="13" customFormat="1" ht="18.75" customHeight="1"/>
    <row r="148" s="13" customFormat="1" ht="18.75" customHeight="1"/>
    <row r="149" s="13" customFormat="1" ht="18.75" customHeight="1"/>
    <row r="150" s="13" customFormat="1" ht="18.75" customHeight="1"/>
    <row r="151" s="13" customFormat="1" ht="18.75" customHeight="1"/>
    <row r="152" s="13" customFormat="1" ht="18.75" customHeight="1"/>
    <row r="153" s="13" customFormat="1" ht="18.75" customHeight="1"/>
    <row r="154" s="13" customFormat="1" ht="18.75" customHeight="1"/>
    <row r="155" s="13" customFormat="1" ht="18.75" customHeight="1"/>
    <row r="156" s="13" customFormat="1" ht="18.75" customHeight="1"/>
    <row r="157" s="13" customFormat="1" ht="18.75" customHeight="1"/>
    <row r="158" s="13" customFormat="1" ht="18.75" customHeight="1"/>
    <row r="159" s="13" customFormat="1" ht="18.75" customHeight="1"/>
    <row r="160" s="13" customFormat="1" ht="18.75" customHeight="1"/>
    <row r="161" s="13" customFormat="1" ht="18.75" customHeight="1"/>
    <row r="162" s="13" customFormat="1" ht="18.75" customHeight="1"/>
    <row r="163" s="13" customFormat="1" ht="18.75" customHeight="1"/>
    <row r="164" s="13" customFormat="1" ht="18.75" customHeight="1"/>
    <row r="165" s="13" customFormat="1" ht="18.75" customHeight="1"/>
    <row r="166" s="13" customFormat="1" ht="18.75" customHeight="1"/>
    <row r="167" s="13" customFormat="1" ht="18.75" customHeight="1"/>
    <row r="168" s="13" customFormat="1" ht="18.75" customHeight="1"/>
    <row r="169" s="13" customFormat="1" ht="18.75" customHeight="1"/>
    <row r="170" s="13" customFormat="1" ht="18.75" customHeight="1"/>
    <row r="171" s="13" customFormat="1" ht="18.75" customHeight="1"/>
    <row r="172" s="13" customFormat="1" ht="18.75" customHeight="1"/>
    <row r="173" s="13" customFormat="1" ht="18.75" customHeight="1"/>
    <row r="174" s="13" customFormat="1" ht="18.75" customHeight="1"/>
    <row r="175" s="13" customFormat="1" ht="18.75" customHeight="1"/>
    <row r="176" s="13" customFormat="1" ht="18.75" customHeight="1"/>
    <row r="177" s="13" customFormat="1" ht="18.75" customHeight="1"/>
    <row r="178" s="13" customFormat="1" ht="18.75" customHeight="1"/>
    <row r="179" s="13" customFormat="1" ht="18.75" customHeight="1"/>
    <row r="180" s="13" customFormat="1" ht="18.75" customHeight="1"/>
    <row r="181" s="13" customFormat="1" ht="18.75" customHeight="1"/>
    <row r="182" s="13" customFormat="1" ht="18.75" customHeight="1"/>
    <row r="183" s="13" customFormat="1" ht="18.75" customHeight="1"/>
    <row r="184" s="13" customFormat="1" ht="18.75" customHeight="1"/>
    <row r="185" s="13" customFormat="1" ht="14.25"/>
    <row r="186" s="13" customFormat="1" ht="14.25"/>
    <row r="187" s="13" customFormat="1" ht="14.25"/>
    <row r="188" s="13" customFormat="1" ht="14.25"/>
    <row r="189" s="13" customFormat="1" ht="14.25"/>
    <row r="190" s="13" customFormat="1" ht="14.25"/>
    <row r="191" s="13" customFormat="1" ht="14.25"/>
    <row r="192" s="13" customFormat="1" ht="14.25"/>
    <row r="193" s="13" customFormat="1" ht="14.25"/>
    <row r="194" s="13" customFormat="1" ht="14.25"/>
    <row r="195" s="13" customFormat="1" ht="14.25"/>
    <row r="196" s="13" customFormat="1" ht="14.25"/>
    <row r="197" s="13" customFormat="1" ht="14.25"/>
    <row r="198" s="13" customFormat="1" ht="14.25"/>
    <row r="199" s="13" customFormat="1" ht="14.25"/>
    <row r="200" s="13" customFormat="1" ht="14.25"/>
    <row r="201" s="13" customFormat="1" ht="14.25"/>
    <row r="202" s="13" customFormat="1" ht="14.25"/>
    <row r="203" s="13" customFormat="1" ht="14.25"/>
    <row r="204" s="13" customFormat="1" ht="14.25"/>
    <row r="205" s="13" customFormat="1" ht="14.25"/>
    <row r="206" s="13" customFormat="1" ht="14.25"/>
    <row r="207" s="13" customFormat="1" ht="14.25"/>
    <row r="208" s="13" customFormat="1" ht="14.25"/>
    <row r="209" s="13" customFormat="1" ht="14.25"/>
    <row r="210" s="13" customFormat="1" ht="14.25"/>
    <row r="211" s="13" customFormat="1" ht="14.25"/>
    <row r="212" s="13" customFormat="1" ht="14.25"/>
    <row r="213" s="13" customFormat="1" ht="14.25"/>
    <row r="214" s="13" customFormat="1" ht="14.25"/>
    <row r="215" s="13" customFormat="1" ht="14.25"/>
    <row r="216" s="13" customFormat="1" ht="14.25"/>
    <row r="217" s="13" customFormat="1" ht="14.25"/>
    <row r="218" s="13" customFormat="1" ht="14.25"/>
    <row r="219" s="13" customFormat="1" ht="14.25"/>
    <row r="220" s="13" customFormat="1" ht="14.25"/>
    <row r="221" s="13" customFormat="1" ht="14.25"/>
    <row r="222" s="13" customFormat="1" ht="14.25"/>
    <row r="223" s="13" customFormat="1" ht="14.25"/>
    <row r="224" s="13" customFormat="1" ht="14.25"/>
    <row r="225" s="13" customFormat="1" ht="14.25"/>
    <row r="226" s="13" customFormat="1" ht="14.25"/>
    <row r="227" s="13" customFormat="1" ht="14.25"/>
    <row r="228" s="13" customFormat="1" ht="14.25"/>
    <row r="229" s="13" customFormat="1" ht="14.25"/>
    <row r="230" s="13" customFormat="1" ht="14.25"/>
    <row r="231" s="13" customFormat="1" ht="14.25"/>
    <row r="232" s="13" customFormat="1" ht="14.25"/>
    <row r="233" s="13" customFormat="1" ht="14.25"/>
    <row r="234" s="13" customFormat="1" ht="14.25"/>
    <row r="235" s="13" customFormat="1" ht="14.25"/>
    <row r="236" s="13" customFormat="1" ht="14.25"/>
    <row r="237" s="13" customFormat="1" ht="14.25"/>
    <row r="238" s="13" customFormat="1" ht="14.25"/>
    <row r="239" s="13" customFormat="1" ht="14.25"/>
    <row r="240" s="13" customFormat="1" ht="14.25"/>
    <row r="241" s="13" customFormat="1" ht="14.25"/>
  </sheetData>
  <sheetProtection selectLockedCells="1"/>
  <mergeCells count="125">
    <mergeCell ref="AI53:AK53"/>
    <mergeCell ref="AL77:AM78"/>
    <mergeCell ref="V13:Z15"/>
    <mergeCell ref="C19:AM21"/>
    <mergeCell ref="C16:AM18"/>
    <mergeCell ref="Y2:AG2"/>
    <mergeCell ref="Y3:AG5"/>
    <mergeCell ref="Y6:AG7"/>
    <mergeCell ref="Y8:AG9"/>
    <mergeCell ref="I13:M15"/>
    <mergeCell ref="N13:U15"/>
    <mergeCell ref="AK76:AK77"/>
    <mergeCell ref="I78:M78"/>
    <mergeCell ref="N78:T78"/>
    <mergeCell ref="V78:Z78"/>
    <mergeCell ref="AA78:AB78"/>
    <mergeCell ref="AC78:AJ78"/>
    <mergeCell ref="X73:Z73"/>
    <mergeCell ref="AA73:AB73"/>
    <mergeCell ref="AC73:AJ73"/>
    <mergeCell ref="I74:M74"/>
    <mergeCell ref="Q74:T74"/>
    <mergeCell ref="X74:Z74"/>
    <mergeCell ref="AA74:AB74"/>
    <mergeCell ref="B81:C81"/>
    <mergeCell ref="AH54:AI54"/>
    <mergeCell ref="L55:Y56"/>
    <mergeCell ref="I75:M75"/>
    <mergeCell ref="Q75:T75"/>
    <mergeCell ref="X75:Z75"/>
    <mergeCell ref="AA75:AB75"/>
    <mergeCell ref="AC75:AJ75"/>
    <mergeCell ref="I76:J77"/>
    <mergeCell ref="K76:K77"/>
    <mergeCell ref="L76:M77"/>
    <mergeCell ref="N76:O77"/>
    <mergeCell ref="P76:Q77"/>
    <mergeCell ref="R76:T77"/>
    <mergeCell ref="U76:U77"/>
    <mergeCell ref="V76:W77"/>
    <mergeCell ref="X76:X77"/>
    <mergeCell ref="Y76:Z77"/>
    <mergeCell ref="AA76:AB77"/>
    <mergeCell ref="AC76:AE77"/>
    <mergeCell ref="AF76:AG77"/>
    <mergeCell ref="AH76:AJ77"/>
    <mergeCell ref="I73:M73"/>
    <mergeCell ref="Q73:T73"/>
    <mergeCell ref="AC74:AJ74"/>
    <mergeCell ref="I71:M71"/>
    <mergeCell ref="N71:U71"/>
    <mergeCell ref="V71:AB71"/>
    <mergeCell ref="AC71:AK71"/>
    <mergeCell ref="I72:M72"/>
    <mergeCell ref="Q72:T72"/>
    <mergeCell ref="X72:Z72"/>
    <mergeCell ref="AA72:AB72"/>
    <mergeCell ref="AC72:AJ72"/>
    <mergeCell ref="Y54:AA54"/>
    <mergeCell ref="AB54:AC54"/>
    <mergeCell ref="C57:AB57"/>
    <mergeCell ref="D58:F58"/>
    <mergeCell ref="H58:AE58"/>
    <mergeCell ref="AA13:AH15"/>
    <mergeCell ref="C6:H6"/>
    <mergeCell ref="C7:H8"/>
    <mergeCell ref="C9:H9"/>
    <mergeCell ref="X49:AB49"/>
    <mergeCell ref="AI13:AM15"/>
    <mergeCell ref="AH6:AM7"/>
    <mergeCell ref="AH8:AM9"/>
    <mergeCell ref="I6:X6"/>
    <mergeCell ref="I9:L9"/>
    <mergeCell ref="C29:AJ29"/>
    <mergeCell ref="C36:I36"/>
    <mergeCell ref="C35:I35"/>
    <mergeCell ref="A44:B45"/>
    <mergeCell ref="AD66:AJ66"/>
    <mergeCell ref="C67:G67"/>
    <mergeCell ref="H67:I67"/>
    <mergeCell ref="Q67:R67"/>
    <mergeCell ref="AA67:AB67"/>
    <mergeCell ref="AD67:AE67"/>
    <mergeCell ref="AF67:AG67"/>
    <mergeCell ref="A46:B46"/>
    <mergeCell ref="J30:AK30"/>
    <mergeCell ref="AG47:AK47"/>
    <mergeCell ref="A31:B31"/>
    <mergeCell ref="A32:B32"/>
    <mergeCell ref="A35:B35"/>
    <mergeCell ref="A36:B36"/>
    <mergeCell ref="A33:B33"/>
    <mergeCell ref="A34:B34"/>
    <mergeCell ref="A41:B41"/>
    <mergeCell ref="A37:B37"/>
    <mergeCell ref="A38:B38"/>
    <mergeCell ref="A42:B42"/>
    <mergeCell ref="A43:B43"/>
    <mergeCell ref="A39:B39"/>
    <mergeCell ref="A47:B47"/>
    <mergeCell ref="C34:I34"/>
    <mergeCell ref="H68:I68"/>
    <mergeCell ref="Q68:R68"/>
    <mergeCell ref="AC68:AI68"/>
    <mergeCell ref="C69:G69"/>
    <mergeCell ref="AH2:AM2"/>
    <mergeCell ref="AH3:AM5"/>
    <mergeCell ref="A30:B30"/>
    <mergeCell ref="C2:H2"/>
    <mergeCell ref="I2:M2"/>
    <mergeCell ref="S7:T8"/>
    <mergeCell ref="P7:R8"/>
    <mergeCell ref="I7:O8"/>
    <mergeCell ref="M9:X9"/>
    <mergeCell ref="E40:G40"/>
    <mergeCell ref="O4:W4"/>
    <mergeCell ref="I10:M12"/>
    <mergeCell ref="C10:H12"/>
    <mergeCell ref="C13:H15"/>
    <mergeCell ref="C3:H5"/>
    <mergeCell ref="I3:M5"/>
    <mergeCell ref="W7:X8"/>
    <mergeCell ref="U7:V8"/>
    <mergeCell ref="C65:G65"/>
    <mergeCell ref="C66:G66"/>
  </mergeCells>
  <phoneticPr fontId="2"/>
  <conditionalFormatting sqref="AF67:AG67">
    <cfRule type="cellIs" dxfId="1" priority="1" operator="equal">
      <formula>#REF!</formula>
    </cfRule>
  </conditionalFormatting>
  <pageMargins left="0.78740157480314965" right="0.70866141732283472" top="0.74803149606299213" bottom="0.74803149606299213" header="0.31496062992125984" footer="0.31496062992125984"/>
  <pageSetup paperSize="9" scale="66" orientation="portrait" errors="blank" r:id="rId1"/>
  <rowBreaks count="3" manualBreakCount="3">
    <brk id="28" max="38" man="1"/>
    <brk id="51" max="38" man="1"/>
    <brk id="85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1" r:id="rId4" name="Check Box 5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133350</xdr:rowOff>
                  </from>
                  <to>
                    <xdr:col>12</xdr:col>
                    <xdr:colOff>123825</xdr:colOff>
                    <xdr:row>30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5" name="Check Box 6">
              <controlPr defaultSize="0" autoFill="0" autoLine="0" autoPict="0">
                <anchor moveWithCells="1">
                  <from>
                    <xdr:col>10</xdr:col>
                    <xdr:colOff>266700</xdr:colOff>
                    <xdr:row>31</xdr:row>
                    <xdr:rowOff>133350</xdr:rowOff>
                  </from>
                  <to>
                    <xdr:col>12</xdr:col>
                    <xdr:colOff>76200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6" name="Check Box 11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33</xdr:row>
                    <xdr:rowOff>142875</xdr:rowOff>
                  </from>
                  <to>
                    <xdr:col>12</xdr:col>
                    <xdr:colOff>95250</xdr:colOff>
                    <xdr:row>33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7" name="Check Box 22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35</xdr:row>
                    <xdr:rowOff>190500</xdr:rowOff>
                  </from>
                  <to>
                    <xdr:col>12</xdr:col>
                    <xdr:colOff>76200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8" name="Check Box 24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36</xdr:row>
                    <xdr:rowOff>190500</xdr:rowOff>
                  </from>
                  <to>
                    <xdr:col>12</xdr:col>
                    <xdr:colOff>95250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9" name="Check Box 28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38</xdr:row>
                    <xdr:rowOff>219075</xdr:rowOff>
                  </from>
                  <to>
                    <xdr:col>12</xdr:col>
                    <xdr:colOff>76200</xdr:colOff>
                    <xdr:row>38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10" name="Check Box 30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40</xdr:row>
                    <xdr:rowOff>19050</xdr:rowOff>
                  </from>
                  <to>
                    <xdr:col>12</xdr:col>
                    <xdr:colOff>76200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1" name="Check Box 52">
              <controlPr defaultSize="0" autoFill="0" autoLine="0" autoPict="0">
                <anchor moveWithCells="1">
                  <from>
                    <xdr:col>10</xdr:col>
                    <xdr:colOff>238125</xdr:colOff>
                    <xdr:row>32</xdr:row>
                    <xdr:rowOff>152400</xdr:rowOff>
                  </from>
                  <to>
                    <xdr:col>11</xdr:col>
                    <xdr:colOff>180975</xdr:colOff>
                    <xdr:row>32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2" name="Check Box 68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33</xdr:row>
                    <xdr:rowOff>142875</xdr:rowOff>
                  </from>
                  <to>
                    <xdr:col>24</xdr:col>
                    <xdr:colOff>314325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13" name="Check Box 73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36</xdr:row>
                    <xdr:rowOff>152400</xdr:rowOff>
                  </from>
                  <to>
                    <xdr:col>24</xdr:col>
                    <xdr:colOff>314325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14" name="Check Box 74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39</xdr:row>
                    <xdr:rowOff>104775</xdr:rowOff>
                  </from>
                  <to>
                    <xdr:col>12</xdr:col>
                    <xdr:colOff>76200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15" name="Check Box 75">
              <controlPr defaultSize="0" autoFill="0" autoLine="0" autoPict="0">
                <anchor moveWithCells="1" sizeWithCells="1">
                  <from>
                    <xdr:col>22</xdr:col>
                    <xdr:colOff>190500</xdr:colOff>
                    <xdr:row>37</xdr:row>
                    <xdr:rowOff>142875</xdr:rowOff>
                  </from>
                  <to>
                    <xdr:col>24</xdr:col>
                    <xdr:colOff>314325</xdr:colOff>
                    <xdr:row>37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Check Box 78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46</xdr:row>
                    <xdr:rowOff>180975</xdr:rowOff>
                  </from>
                  <to>
                    <xdr:col>23</xdr:col>
                    <xdr:colOff>47625</xdr:colOff>
                    <xdr:row>46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17" name="Check Box 79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45</xdr:row>
                    <xdr:rowOff>142875</xdr:rowOff>
                  </from>
                  <to>
                    <xdr:col>23</xdr:col>
                    <xdr:colOff>57150</xdr:colOff>
                    <xdr:row>45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18" name="Check Box 81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33</xdr:row>
                    <xdr:rowOff>142875</xdr:rowOff>
                  </from>
                  <to>
                    <xdr:col>31</xdr:col>
                    <xdr:colOff>47625</xdr:colOff>
                    <xdr:row>33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19" name="Check Box 86">
              <controlPr defaultSize="0" autoFill="0" autoLine="0" autoPict="0">
                <anchor moveWithCells="1" sizeWithCells="1">
                  <from>
                    <xdr:col>29</xdr:col>
                    <xdr:colOff>66675</xdr:colOff>
                    <xdr:row>36</xdr:row>
                    <xdr:rowOff>152400</xdr:rowOff>
                  </from>
                  <to>
                    <xdr:col>32</xdr:col>
                    <xdr:colOff>28575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20" name="Check Box 91">
              <controlPr defaultSize="0" autoFill="0" autoLine="0" autoPict="0">
                <anchor moveWithCells="1" sizeWithCells="1">
                  <from>
                    <xdr:col>30</xdr:col>
                    <xdr:colOff>66675</xdr:colOff>
                    <xdr:row>46</xdr:row>
                    <xdr:rowOff>161925</xdr:rowOff>
                  </from>
                  <to>
                    <xdr:col>32</xdr:col>
                    <xdr:colOff>142875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21" name="Check Box 92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45</xdr:row>
                    <xdr:rowOff>123825</xdr:rowOff>
                  </from>
                  <to>
                    <xdr:col>32</xdr:col>
                    <xdr:colOff>133350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22" name="Check Box 96">
              <controlPr defaultSize="0" autoFill="0" autoLine="0" autoPict="0">
                <anchor moveWithCells="1">
                  <from>
                    <xdr:col>22</xdr:col>
                    <xdr:colOff>247650</xdr:colOff>
                    <xdr:row>30</xdr:row>
                    <xdr:rowOff>200025</xdr:rowOff>
                  </from>
                  <to>
                    <xdr:col>24</xdr:col>
                    <xdr:colOff>171450</xdr:colOff>
                    <xdr:row>30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23" name="Check Box 98">
              <controlPr defaultSize="0" autoFill="0" autoLine="0" autoPict="0">
                <anchor moveWithCells="1">
                  <from>
                    <xdr:col>22</xdr:col>
                    <xdr:colOff>171450</xdr:colOff>
                    <xdr:row>32</xdr:row>
                    <xdr:rowOff>152400</xdr:rowOff>
                  </from>
                  <to>
                    <xdr:col>23</xdr:col>
                    <xdr:colOff>76200</xdr:colOff>
                    <xdr:row>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24" name="Check Box 99">
              <controlPr defaultSize="0" autoFill="0" autoLine="0" autoPict="0">
                <anchor moveWithCells="1">
                  <from>
                    <xdr:col>29</xdr:col>
                    <xdr:colOff>133350</xdr:colOff>
                    <xdr:row>30</xdr:row>
                    <xdr:rowOff>142875</xdr:rowOff>
                  </from>
                  <to>
                    <xdr:col>32</xdr:col>
                    <xdr:colOff>66675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25" name="Check Box 101">
              <controlPr defaultSize="0" autoFill="0" autoLine="0" autoPict="0">
                <anchor moveWithCells="1">
                  <from>
                    <xdr:col>28</xdr:col>
                    <xdr:colOff>142875</xdr:colOff>
                    <xdr:row>32</xdr:row>
                    <xdr:rowOff>152400</xdr:rowOff>
                  </from>
                  <to>
                    <xdr:col>30</xdr:col>
                    <xdr:colOff>47625</xdr:colOff>
                    <xdr:row>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26" name="Check Box 103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37</xdr:row>
                    <xdr:rowOff>200025</xdr:rowOff>
                  </from>
                  <to>
                    <xdr:col>12</xdr:col>
                    <xdr:colOff>95250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27" name="Check Box 106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41</xdr:row>
                    <xdr:rowOff>114300</xdr:rowOff>
                  </from>
                  <to>
                    <xdr:col>12</xdr:col>
                    <xdr:colOff>66675</xdr:colOff>
                    <xdr:row>41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28" name="Check Box 107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43</xdr:row>
                    <xdr:rowOff>66675</xdr:rowOff>
                  </from>
                  <to>
                    <xdr:col>12</xdr:col>
                    <xdr:colOff>114300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29" name="Check Box 108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42</xdr:row>
                    <xdr:rowOff>57150</xdr:rowOff>
                  </from>
                  <to>
                    <xdr:col>12</xdr:col>
                    <xdr:colOff>114300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30" name="Check Box 109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44</xdr:row>
                    <xdr:rowOff>76200</xdr:rowOff>
                  </from>
                  <to>
                    <xdr:col>12</xdr:col>
                    <xdr:colOff>114300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31" name="Check Box 110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46</xdr:row>
                    <xdr:rowOff>142875</xdr:rowOff>
                  </from>
                  <to>
                    <xdr:col>12</xdr:col>
                    <xdr:colOff>114300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32" name="Check Box 111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45</xdr:row>
                    <xdr:rowOff>104775</xdr:rowOff>
                  </from>
                  <to>
                    <xdr:col>12</xdr:col>
                    <xdr:colOff>114300</xdr:colOff>
                    <xdr:row>45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33" name="Check Box 112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114300</xdr:rowOff>
                  </from>
                  <to>
                    <xdr:col>19</xdr:col>
                    <xdr:colOff>19050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34" name="Check Box 113">
              <controlPr defaultSize="0" autoFill="0" autoLine="0" autoPict="0">
                <anchor moveWithCells="1">
                  <from>
                    <xdr:col>17</xdr:col>
                    <xdr:colOff>19050</xdr:colOff>
                    <xdr:row>31</xdr:row>
                    <xdr:rowOff>104775</xdr:rowOff>
                  </from>
                  <to>
                    <xdr:col>19</xdr:col>
                    <xdr:colOff>0</xdr:colOff>
                    <xdr:row>31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0" r:id="rId35" name="Check Box 114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33</xdr:row>
                    <xdr:rowOff>123825</xdr:rowOff>
                  </from>
                  <to>
                    <xdr:col>19</xdr:col>
                    <xdr:colOff>9525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1" r:id="rId36" name="Check Box 115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35</xdr:row>
                    <xdr:rowOff>171450</xdr:rowOff>
                  </from>
                  <to>
                    <xdr:col>19</xdr:col>
                    <xdr:colOff>0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2" r:id="rId37" name="Check Box 11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36</xdr:row>
                    <xdr:rowOff>171450</xdr:rowOff>
                  </from>
                  <to>
                    <xdr:col>19</xdr:col>
                    <xdr:colOff>9525</xdr:colOff>
                    <xdr:row>36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3" r:id="rId38" name="Check Box 117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38</xdr:row>
                    <xdr:rowOff>190500</xdr:rowOff>
                  </from>
                  <to>
                    <xdr:col>19</xdr:col>
                    <xdr:colOff>0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5" r:id="rId39" name="Check Box 119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123825</xdr:rowOff>
                  </from>
                  <to>
                    <xdr:col>18</xdr:col>
                    <xdr:colOff>123825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40" name="Check Box 120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39</xdr:row>
                    <xdr:rowOff>76200</xdr:rowOff>
                  </from>
                  <to>
                    <xdr:col>19</xdr:col>
                    <xdr:colOff>0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41" name="Check Box 121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37</xdr:row>
                    <xdr:rowOff>171450</xdr:rowOff>
                  </from>
                  <to>
                    <xdr:col>19</xdr:col>
                    <xdr:colOff>9525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42" name="Check Box 122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41</xdr:row>
                    <xdr:rowOff>123825</xdr:rowOff>
                  </from>
                  <to>
                    <xdr:col>18</xdr:col>
                    <xdr:colOff>123825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43" name="Check Box 123">
              <controlPr defaultSize="0" autoFill="0" autoLine="0" autoPict="0">
                <anchor moveWithCells="1" sizeWithCells="1">
                  <from>
                    <xdr:col>17</xdr:col>
                    <xdr:colOff>28575</xdr:colOff>
                    <xdr:row>43</xdr:row>
                    <xdr:rowOff>123825</xdr:rowOff>
                  </from>
                  <to>
                    <xdr:col>19</xdr:col>
                    <xdr:colOff>28575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44" name="Check Box 124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42</xdr:row>
                    <xdr:rowOff>104775</xdr:rowOff>
                  </from>
                  <to>
                    <xdr:col>19</xdr:col>
                    <xdr:colOff>19050</xdr:colOff>
                    <xdr:row>42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45" name="Check Box 125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44</xdr:row>
                    <xdr:rowOff>114300</xdr:rowOff>
                  </from>
                  <to>
                    <xdr:col>19</xdr:col>
                    <xdr:colOff>19050</xdr:colOff>
                    <xdr:row>44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46" name="Check Box 12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46</xdr:row>
                    <xdr:rowOff>152400</xdr:rowOff>
                  </from>
                  <to>
                    <xdr:col>19</xdr:col>
                    <xdr:colOff>9525</xdr:colOff>
                    <xdr:row>46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47" name="Check Box 127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45</xdr:row>
                    <xdr:rowOff>133350</xdr:rowOff>
                  </from>
                  <to>
                    <xdr:col>19</xdr:col>
                    <xdr:colOff>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48" name="Check Box 136">
              <controlPr defaultSize="0" autoFill="0" autoLine="0" autoPict="0">
                <anchor moveWithCells="1">
                  <from>
                    <xdr:col>15</xdr:col>
                    <xdr:colOff>0</xdr:colOff>
                    <xdr:row>65</xdr:row>
                    <xdr:rowOff>209550</xdr:rowOff>
                  </from>
                  <to>
                    <xdr:col>16</xdr:col>
                    <xdr:colOff>114300</xdr:colOff>
                    <xdr:row>65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49" name="Check Box 137">
              <controlPr locked="0" defaultSize="0" autoFill="0" autoLine="0" autoPict="0">
                <anchor moveWithCells="1">
                  <from>
                    <xdr:col>24</xdr:col>
                    <xdr:colOff>209550</xdr:colOff>
                    <xdr:row>65</xdr:row>
                    <xdr:rowOff>219075</xdr:rowOff>
                  </from>
                  <to>
                    <xdr:col>25</xdr:col>
                    <xdr:colOff>19050</xdr:colOff>
                    <xdr:row>65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50" name="Check Box 1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228600</xdr:rowOff>
                  </from>
                  <to>
                    <xdr:col>8</xdr:col>
                    <xdr:colOff>209550</xdr:colOff>
                    <xdr:row>65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51" name="Check Box 141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67</xdr:row>
                    <xdr:rowOff>161925</xdr:rowOff>
                  </from>
                  <to>
                    <xdr:col>29</xdr:col>
                    <xdr:colOff>19050</xdr:colOff>
                    <xdr:row>67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H35"/>
  <sheetViews>
    <sheetView view="pageBreakPreview" zoomScale="60" zoomScaleNormal="100" workbookViewId="0">
      <selection activeCell="AS87" sqref="AS87"/>
    </sheetView>
  </sheetViews>
  <sheetFormatPr defaultColWidth="3.5" defaultRowHeight="14.25"/>
  <cols>
    <col min="1" max="1" width="2.875" style="13" customWidth="1"/>
    <col min="2" max="2" width="4.125" style="13" customWidth="1"/>
    <col min="3" max="4" width="2.75" style="13" customWidth="1"/>
    <col min="5" max="6" width="2.875" style="13" customWidth="1"/>
    <col min="7" max="7" width="5.375" style="13" customWidth="1"/>
    <col min="8" max="8" width="4.125" style="13" customWidth="1"/>
    <col min="9" max="9" width="3.75" style="13" customWidth="1"/>
    <col min="10" max="10" width="4.875" style="13" customWidth="1"/>
    <col min="11" max="11" width="3.125" style="13" customWidth="1"/>
    <col min="12" max="13" width="4.25" style="13" customWidth="1"/>
    <col min="14" max="14" width="5" style="13" customWidth="1"/>
    <col min="15" max="15" width="3" style="13" customWidth="1"/>
    <col min="16" max="16" width="2" style="13" customWidth="1"/>
    <col min="17" max="18" width="1.625" style="13" customWidth="1"/>
    <col min="19" max="19" width="1.75" style="13" customWidth="1"/>
    <col min="20" max="20" width="4.5" style="13" customWidth="1"/>
    <col min="21" max="21" width="3.125" style="13" customWidth="1"/>
    <col min="22" max="22" width="5.375" style="13" customWidth="1"/>
    <col min="23" max="23" width="3.375" style="13" customWidth="1"/>
    <col min="24" max="24" width="3.25" style="13" customWidth="1"/>
    <col min="25" max="25" width="3.125" style="13" customWidth="1"/>
    <col min="26" max="26" width="3.75" style="13" customWidth="1"/>
    <col min="27" max="27" width="1.75" style="13" customWidth="1"/>
    <col min="28" max="28" width="2" style="13" customWidth="1"/>
    <col min="29" max="29" width="2.625" style="13" customWidth="1"/>
    <col min="30" max="30" width="1.875" style="13" customWidth="1"/>
    <col min="31" max="31" width="2.25" style="13" customWidth="1"/>
    <col min="32" max="32" width="2.625" style="13" customWidth="1"/>
    <col min="33" max="33" width="1.25" style="13" customWidth="1"/>
    <col min="34" max="34" width="2.75" style="13" customWidth="1"/>
    <col min="35" max="35" width="1.375" style="13" customWidth="1"/>
    <col min="36" max="36" width="2.875" style="13" customWidth="1"/>
    <col min="37" max="37" width="4.5" style="13" customWidth="1"/>
    <col min="38" max="38" width="4.5" style="13" hidden="1" customWidth="1"/>
    <col min="39" max="40" width="3.5" style="13" hidden="1" customWidth="1"/>
    <col min="41" max="41" width="3.5" style="14" hidden="1" customWidth="1"/>
    <col min="42" max="42" width="12.375" style="13" hidden="1" customWidth="1"/>
    <col min="43" max="43" width="4.75" style="13" hidden="1" customWidth="1"/>
    <col min="44" max="44" width="20.125" style="13" hidden="1" customWidth="1"/>
    <col min="45" max="45" width="4.375" style="13" customWidth="1"/>
    <col min="46" max="46" width="1.875" style="13" customWidth="1"/>
    <col min="47" max="47" width="1.375" style="13" customWidth="1"/>
    <col min="48" max="16384" width="3.5" style="13"/>
  </cols>
  <sheetData>
    <row r="1" spans="1:60" ht="10.15" customHeight="1">
      <c r="A1" s="722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331"/>
      <c r="AP1" s="139"/>
      <c r="AQ1" s="139"/>
      <c r="AR1" s="139"/>
      <c r="AS1" s="139"/>
      <c r="AT1" s="317"/>
    </row>
    <row r="2" spans="1:60" ht="25.9" customHeight="1">
      <c r="A2" s="95"/>
      <c r="Q2" s="706"/>
      <c r="Y2" s="706" t="s">
        <v>212</v>
      </c>
      <c r="AA2" s="706"/>
      <c r="AB2" s="706"/>
      <c r="AC2" s="706"/>
      <c r="AD2" s="706"/>
      <c r="AE2" s="706"/>
      <c r="AF2" s="706"/>
      <c r="AG2" s="706"/>
      <c r="AH2" s="1742"/>
      <c r="AI2" s="1742"/>
      <c r="AJ2" s="1742"/>
      <c r="AK2" s="1742"/>
      <c r="AS2" s="713" t="s">
        <v>352</v>
      </c>
      <c r="AT2" s="94"/>
    </row>
    <row r="3" spans="1:60" ht="25.9" customHeight="1">
      <c r="A3" s="95"/>
      <c r="Y3" s="1637" t="s">
        <v>1</v>
      </c>
      <c r="Z3" s="1637"/>
      <c r="AA3" s="1637"/>
      <c r="AB3" s="1714"/>
      <c r="AC3" s="1714"/>
      <c r="AD3" s="710" t="s">
        <v>2</v>
      </c>
      <c r="AE3" s="710"/>
      <c r="AF3" s="1742"/>
      <c r="AG3" s="1742"/>
      <c r="AH3" s="1742"/>
      <c r="AI3" s="1679" t="s">
        <v>109</v>
      </c>
      <c r="AJ3" s="1679"/>
      <c r="AK3" s="713"/>
      <c r="AS3" s="713" t="s">
        <v>95</v>
      </c>
      <c r="AT3" s="94"/>
    </row>
    <row r="4" spans="1:60" ht="25.5" customHeight="1">
      <c r="A4" s="95"/>
      <c r="L4" s="1743" t="s">
        <v>445</v>
      </c>
      <c r="M4" s="1743"/>
      <c r="N4" s="1743"/>
      <c r="O4" s="1743"/>
      <c r="P4" s="1743"/>
      <c r="Q4" s="1743"/>
      <c r="R4" s="1743"/>
      <c r="S4" s="1743"/>
      <c r="T4" s="1743"/>
      <c r="U4" s="1743"/>
      <c r="V4" s="1743"/>
      <c r="AA4" s="105"/>
      <c r="AB4" s="105"/>
      <c r="AC4" s="14"/>
      <c r="AD4" s="105"/>
      <c r="AE4" s="105"/>
      <c r="AG4" s="105"/>
      <c r="AH4" s="105"/>
      <c r="AT4" s="94"/>
    </row>
    <row r="5" spans="1:60" ht="30.6" customHeight="1">
      <c r="A5" s="95"/>
      <c r="L5" s="1743"/>
      <c r="M5" s="1743"/>
      <c r="N5" s="1743"/>
      <c r="O5" s="1743"/>
      <c r="P5" s="1743"/>
      <c r="Q5" s="1743"/>
      <c r="R5" s="1743"/>
      <c r="S5" s="1743"/>
      <c r="T5" s="1743"/>
      <c r="U5" s="1743"/>
      <c r="V5" s="1743"/>
      <c r="AT5" s="94"/>
    </row>
    <row r="6" spans="1:60" s="382" customFormat="1" ht="24.6" customHeight="1">
      <c r="A6" s="703"/>
      <c r="C6" s="1839">
        <f>申請書!Q8</f>
        <v>0</v>
      </c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39"/>
      <c r="P6" s="1839"/>
      <c r="Q6" s="1839"/>
      <c r="R6" s="1839"/>
      <c r="S6" s="1839"/>
      <c r="T6" s="1839"/>
      <c r="U6" s="1839"/>
      <c r="V6" s="1839"/>
      <c r="W6" s="1839"/>
      <c r="X6" s="1839"/>
      <c r="Y6" s="1839"/>
      <c r="Z6" s="1839"/>
      <c r="AA6" s="1839"/>
      <c r="AB6" s="1839"/>
      <c r="AO6" s="689"/>
      <c r="AT6" s="704"/>
    </row>
    <row r="7" spans="1:60" s="382" customFormat="1" ht="24.6" customHeight="1">
      <c r="A7" s="703"/>
      <c r="C7" s="765" t="s">
        <v>215</v>
      </c>
      <c r="F7" s="765"/>
      <c r="G7" s="383"/>
      <c r="H7" s="1716">
        <f>申請書!Q12</f>
        <v>0</v>
      </c>
      <c r="I7" s="1716"/>
      <c r="J7" s="1716"/>
      <c r="K7" s="1716"/>
      <c r="L7" s="1716"/>
      <c r="M7" s="1716"/>
      <c r="N7" s="1716"/>
      <c r="O7" s="1716"/>
      <c r="P7" s="1716"/>
      <c r="Q7" s="1716"/>
      <c r="R7" s="1716"/>
      <c r="S7" s="1716"/>
      <c r="T7" s="1716"/>
      <c r="U7" s="1716"/>
      <c r="V7" s="1716"/>
      <c r="W7" s="1716"/>
      <c r="X7" s="1716"/>
      <c r="Y7" s="1716"/>
      <c r="Z7" s="1716"/>
      <c r="AA7" s="1716"/>
      <c r="AB7" s="1716"/>
      <c r="AC7" s="1716"/>
      <c r="AD7" s="1716"/>
      <c r="AE7" s="1716"/>
      <c r="AF7" s="706"/>
      <c r="AG7" s="706"/>
      <c r="AH7" s="706"/>
      <c r="AI7" s="706"/>
      <c r="AJ7" s="706"/>
      <c r="AK7" s="706"/>
      <c r="AL7" s="706"/>
      <c r="AM7" s="706"/>
      <c r="AN7" s="706"/>
      <c r="AO7" s="707"/>
      <c r="AP7" s="706"/>
      <c r="AQ7" s="706"/>
      <c r="AR7" s="706"/>
      <c r="AS7" s="706"/>
      <c r="AT7" s="704"/>
    </row>
    <row r="8" spans="1:60" s="382" customFormat="1" ht="23.45" customHeight="1">
      <c r="A8" s="703"/>
      <c r="B8" s="706"/>
      <c r="E8" s="765"/>
      <c r="F8" s="706"/>
      <c r="G8" s="706"/>
      <c r="H8" s="706"/>
      <c r="I8" s="706"/>
      <c r="J8" s="706"/>
      <c r="K8" s="706"/>
      <c r="L8" s="706"/>
      <c r="O8" s="706" t="s">
        <v>216</v>
      </c>
      <c r="P8" s="706"/>
      <c r="S8" s="706"/>
      <c r="T8" s="706"/>
      <c r="U8" s="706"/>
      <c r="V8" s="706"/>
      <c r="W8" s="706"/>
      <c r="X8" s="706"/>
      <c r="Y8" s="706"/>
      <c r="Z8" s="706"/>
      <c r="AA8" s="706"/>
      <c r="AB8" s="706"/>
      <c r="AC8" s="706"/>
      <c r="AD8" s="709"/>
      <c r="AE8" s="709"/>
      <c r="AF8" s="706"/>
      <c r="AG8" s="706"/>
      <c r="AH8" s="706"/>
      <c r="AI8" s="706"/>
      <c r="AJ8" s="706"/>
      <c r="AK8" s="706"/>
      <c r="AL8" s="706"/>
      <c r="AM8" s="706"/>
      <c r="AN8" s="706"/>
      <c r="AO8" s="707"/>
      <c r="AP8" s="706"/>
      <c r="AQ8" s="706"/>
      <c r="AR8" s="706"/>
      <c r="AS8" s="706"/>
      <c r="AT8" s="704"/>
    </row>
    <row r="9" spans="1:60" s="382" customFormat="1" ht="23.45" customHeight="1">
      <c r="A9" s="703"/>
      <c r="B9" s="706"/>
      <c r="C9" s="706"/>
      <c r="D9" s="706"/>
      <c r="E9" s="706"/>
      <c r="F9" s="706"/>
      <c r="G9" s="706"/>
      <c r="H9" s="706"/>
      <c r="I9" s="706"/>
      <c r="J9" s="706"/>
      <c r="K9" s="716"/>
      <c r="L9" s="716"/>
      <c r="O9" s="706" t="s">
        <v>217</v>
      </c>
      <c r="P9" s="706"/>
      <c r="U9" s="706" t="s">
        <v>218</v>
      </c>
      <c r="V9" s="706"/>
      <c r="X9" s="706"/>
      <c r="Y9" s="706"/>
      <c r="Z9" s="706"/>
      <c r="AA9" s="706"/>
      <c r="AB9" s="706"/>
      <c r="AC9" s="706"/>
      <c r="AD9" s="706"/>
      <c r="AE9" s="706"/>
      <c r="AF9" s="710"/>
      <c r="AG9" s="710"/>
      <c r="AH9" s="710"/>
      <c r="AI9" s="710"/>
      <c r="AJ9" s="710"/>
      <c r="AK9" s="706"/>
      <c r="AL9" s="706"/>
      <c r="AM9" s="706"/>
      <c r="AN9" s="706"/>
      <c r="AO9" s="707"/>
      <c r="AP9" s="706"/>
      <c r="AQ9" s="706"/>
      <c r="AR9" s="706"/>
      <c r="AS9" s="706"/>
      <c r="AT9" s="704"/>
    </row>
    <row r="10" spans="1:60" s="382" customFormat="1" ht="44.25" customHeight="1">
      <c r="A10" s="703"/>
      <c r="B10" s="706"/>
      <c r="C10" s="706"/>
      <c r="D10" s="706"/>
      <c r="E10" s="706"/>
      <c r="F10" s="706"/>
      <c r="G10" s="706"/>
      <c r="H10" s="706"/>
      <c r="I10" s="706"/>
      <c r="J10" s="706"/>
      <c r="K10" s="716"/>
      <c r="L10" s="716"/>
      <c r="M10" s="716"/>
      <c r="N10" s="716"/>
      <c r="O10" s="716"/>
      <c r="P10" s="716"/>
      <c r="Q10" s="710"/>
      <c r="R10" s="710"/>
      <c r="U10" s="706" t="s">
        <v>219</v>
      </c>
      <c r="V10" s="709"/>
      <c r="X10" s="706"/>
      <c r="Y10" s="706"/>
      <c r="Z10" s="709"/>
      <c r="AA10" s="706"/>
      <c r="AB10" s="706"/>
      <c r="AC10" s="706"/>
      <c r="AD10" s="709"/>
      <c r="AE10" s="709"/>
      <c r="AF10" s="710"/>
      <c r="AG10" s="710"/>
      <c r="AH10" s="710"/>
      <c r="AI10" s="710"/>
      <c r="AJ10" s="710"/>
      <c r="AK10" s="706"/>
      <c r="AL10" s="706"/>
      <c r="AM10" s="706"/>
      <c r="AN10" s="706"/>
      <c r="AO10" s="707"/>
      <c r="AP10" s="706"/>
      <c r="AQ10" s="706"/>
      <c r="AR10" s="706"/>
      <c r="AS10" s="706"/>
      <c r="AT10" s="704"/>
    </row>
    <row r="11" spans="1:60" s="382" customFormat="1" ht="21.6" customHeight="1">
      <c r="A11" s="703"/>
      <c r="B11" s="706"/>
      <c r="C11" s="706"/>
      <c r="D11" s="706"/>
      <c r="E11" s="706"/>
      <c r="F11" s="706"/>
      <c r="G11" s="706"/>
      <c r="H11" s="706"/>
      <c r="I11" s="706"/>
      <c r="J11" s="706"/>
      <c r="K11" s="716"/>
      <c r="L11" s="716"/>
      <c r="M11" s="716"/>
      <c r="N11" s="716"/>
      <c r="O11" s="716"/>
      <c r="P11" s="716"/>
      <c r="Q11" s="710"/>
      <c r="R11" s="710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10"/>
      <c r="AG11" s="710"/>
      <c r="AH11" s="710"/>
      <c r="AI11" s="710"/>
      <c r="AJ11" s="710"/>
      <c r="AK11" s="706"/>
      <c r="AL11" s="706"/>
      <c r="AM11" s="706"/>
      <c r="AN11" s="706"/>
      <c r="AO11" s="707"/>
      <c r="AP11" s="706"/>
      <c r="AQ11" s="706"/>
      <c r="AR11" s="706"/>
      <c r="AS11" s="706"/>
      <c r="AT11" s="704"/>
    </row>
    <row r="12" spans="1:60" s="382" customFormat="1" ht="40.15" customHeight="1">
      <c r="A12" s="703"/>
      <c r="B12" s="706"/>
      <c r="C12" s="706"/>
      <c r="D12" s="706"/>
      <c r="F12" s="706"/>
      <c r="G12" s="706" t="s">
        <v>353</v>
      </c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  <c r="V12" s="706"/>
      <c r="W12" s="706"/>
      <c r="X12" s="706"/>
      <c r="Y12" s="706"/>
      <c r="Z12" s="706"/>
      <c r="AA12" s="706"/>
      <c r="AB12" s="706"/>
      <c r="AC12" s="706"/>
      <c r="AD12" s="706"/>
      <c r="AE12" s="706"/>
      <c r="AF12" s="706"/>
      <c r="AG12" s="706"/>
      <c r="AH12" s="706"/>
      <c r="AI12" s="706"/>
      <c r="AJ12" s="706"/>
      <c r="AK12" s="706"/>
      <c r="AL12" s="706"/>
      <c r="AM12" s="706"/>
      <c r="AN12" s="706"/>
      <c r="AO12" s="707"/>
      <c r="AP12" s="706"/>
      <c r="AQ12" s="706"/>
      <c r="AR12" s="706"/>
      <c r="AS12" s="706"/>
      <c r="AT12" s="704"/>
    </row>
    <row r="13" spans="1:60" s="382" customFormat="1" ht="34.15" customHeight="1">
      <c r="A13" s="703"/>
      <c r="B13" s="706"/>
      <c r="C13" s="706"/>
      <c r="D13" s="706"/>
      <c r="E13" s="706"/>
      <c r="F13" s="706"/>
      <c r="G13" s="706"/>
      <c r="H13" s="706"/>
      <c r="I13" s="706"/>
      <c r="J13" s="706"/>
      <c r="K13" s="716"/>
      <c r="L13" s="716"/>
      <c r="M13" s="716"/>
      <c r="N13" s="716"/>
      <c r="O13" s="716"/>
      <c r="P13" s="716"/>
      <c r="Q13" s="710"/>
      <c r="R13" s="706" t="s">
        <v>10</v>
      </c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06"/>
      <c r="AL13" s="706"/>
      <c r="AM13" s="706"/>
      <c r="AN13" s="706"/>
      <c r="AO13" s="707"/>
      <c r="AP13" s="706">
        <f>J16+2018</f>
        <v>2018</v>
      </c>
      <c r="AQ13" s="706"/>
      <c r="AR13" s="706"/>
      <c r="AS13" s="706"/>
      <c r="AT13" s="704"/>
    </row>
    <row r="14" spans="1:60" s="382" customFormat="1" ht="48.75" customHeight="1">
      <c r="A14" s="703"/>
      <c r="B14" s="709">
        <v>1</v>
      </c>
      <c r="C14" s="1637" t="s">
        <v>446</v>
      </c>
      <c r="D14" s="1637"/>
      <c r="E14" s="1637"/>
      <c r="F14" s="1637"/>
      <c r="G14" s="1637"/>
      <c r="H14" s="717">
        <f>C6</f>
        <v>0</v>
      </c>
      <c r="I14" s="717"/>
      <c r="J14" s="706"/>
      <c r="K14" s="716"/>
      <c r="L14" s="716"/>
      <c r="M14" s="716"/>
      <c r="N14" s="716"/>
      <c r="O14" s="716"/>
      <c r="P14" s="716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06"/>
      <c r="AL14" s="706"/>
      <c r="AM14" s="706"/>
      <c r="AN14" s="706">
        <v>3</v>
      </c>
      <c r="AO14" s="707"/>
      <c r="AP14" s="706">
        <f>J17+2018</f>
        <v>2018</v>
      </c>
      <c r="AQ14" s="706"/>
      <c r="AR14" s="706"/>
      <c r="AS14" s="706"/>
      <c r="AT14" s="704"/>
    </row>
    <row r="15" spans="1:60" s="382" customFormat="1" ht="48.75" customHeight="1">
      <c r="A15" s="703"/>
      <c r="B15" s="709">
        <v>2</v>
      </c>
      <c r="C15" s="1637" t="s">
        <v>447</v>
      </c>
      <c r="D15" s="1637"/>
      <c r="E15" s="1637"/>
      <c r="F15" s="1637"/>
      <c r="G15" s="1637"/>
      <c r="H15" s="716"/>
      <c r="I15" s="715"/>
      <c r="J15" s="716" t="s">
        <v>13</v>
      </c>
      <c r="K15" s="716"/>
      <c r="L15" s="716"/>
      <c r="M15" s="719"/>
      <c r="N15" s="716"/>
      <c r="O15" s="716"/>
      <c r="P15" s="716"/>
      <c r="Q15" s="710"/>
      <c r="R15" s="716" t="s">
        <v>14</v>
      </c>
      <c r="S15" s="716"/>
      <c r="T15" s="716"/>
      <c r="U15" s="716"/>
      <c r="V15" s="716"/>
      <c r="W15" s="716"/>
      <c r="X15" s="716"/>
      <c r="Y15" s="710"/>
      <c r="Z15" s="716" t="s">
        <v>300</v>
      </c>
      <c r="AA15" s="716"/>
      <c r="AB15" s="719"/>
      <c r="AC15" s="710"/>
      <c r="AD15" s="1679"/>
      <c r="AE15" s="1679"/>
      <c r="AF15" s="1679"/>
      <c r="AG15" s="1679"/>
      <c r="AH15" s="1679"/>
      <c r="AI15" s="1679"/>
      <c r="AJ15" s="1679"/>
      <c r="AK15" s="719" t="s">
        <v>97</v>
      </c>
      <c r="AL15" s="706"/>
      <c r="AM15" s="706"/>
      <c r="AN15" s="706"/>
      <c r="AO15" s="707"/>
      <c r="AP15" s="706"/>
      <c r="AQ15" s="706"/>
      <c r="AR15" s="706"/>
      <c r="AS15" s="706"/>
      <c r="AT15" s="704"/>
    </row>
    <row r="16" spans="1:60" s="382" customFormat="1" ht="48.75" customHeight="1">
      <c r="A16" s="703"/>
      <c r="B16" s="709">
        <v>3</v>
      </c>
      <c r="C16" s="1637" t="s">
        <v>448</v>
      </c>
      <c r="D16" s="1637"/>
      <c r="E16" s="1637"/>
      <c r="F16" s="1637"/>
      <c r="G16" s="1637"/>
      <c r="H16" s="1635" t="s">
        <v>1</v>
      </c>
      <c r="I16" s="1635"/>
      <c r="J16" s="715">
        <f>申請書!K20</f>
        <v>0</v>
      </c>
      <c r="K16" s="707" t="s">
        <v>2</v>
      </c>
      <c r="L16" s="714">
        <f>申請書!M20</f>
        <v>0</v>
      </c>
      <c r="M16" s="713" t="s">
        <v>3</v>
      </c>
      <c r="N16" s="714">
        <f>申請書!O20</f>
        <v>0</v>
      </c>
      <c r="O16" s="707" t="s">
        <v>4</v>
      </c>
      <c r="P16" s="707" t="s">
        <v>15</v>
      </c>
      <c r="Q16" s="1636" t="str">
        <f>IF(J16="","",(TEXT(DATE(J16+2018,L16,N16),"aaa")))</f>
        <v>木</v>
      </c>
      <c r="R16" s="1636"/>
      <c r="S16" s="706" t="s">
        <v>16</v>
      </c>
      <c r="T16" s="710">
        <f>申請書!U20</f>
        <v>0</v>
      </c>
      <c r="U16" s="707" t="s">
        <v>19</v>
      </c>
      <c r="V16" s="720">
        <f>申請書!W20</f>
        <v>0</v>
      </c>
      <c r="W16" s="706" t="s">
        <v>20</v>
      </c>
      <c r="X16" s="706" t="s">
        <v>21</v>
      </c>
      <c r="Y16" s="706"/>
      <c r="Z16" s="713" t="s">
        <v>15</v>
      </c>
      <c r="AA16" s="1680">
        <f>申請書!AB20</f>
        <v>0</v>
      </c>
      <c r="AB16" s="1680"/>
      <c r="AC16" s="706" t="s">
        <v>16</v>
      </c>
      <c r="AD16" s="1635" t="s">
        <v>175</v>
      </c>
      <c r="AE16" s="1635"/>
      <c r="AF16" s="1680">
        <f>申請書!AG20</f>
        <v>1</v>
      </c>
      <c r="AG16" s="1680"/>
      <c r="AH16" s="709" t="s">
        <v>16</v>
      </c>
      <c r="AI16" s="706" t="s">
        <v>4</v>
      </c>
      <c r="AJ16" s="706"/>
      <c r="AK16" s="706"/>
      <c r="AL16" s="706"/>
      <c r="AM16" s="706"/>
      <c r="AN16" s="706"/>
      <c r="AO16" s="707"/>
      <c r="AP16" s="706"/>
      <c r="AQ16" s="706"/>
      <c r="AR16" s="706"/>
      <c r="AS16" s="706"/>
      <c r="AT16" s="704"/>
      <c r="BH16" s="382" t="s">
        <v>449</v>
      </c>
    </row>
    <row r="17" spans="1:46" s="382" customFormat="1" ht="48.75" customHeight="1">
      <c r="A17" s="703"/>
      <c r="B17" s="709"/>
      <c r="C17" s="709"/>
      <c r="D17" s="709"/>
      <c r="E17" s="709"/>
      <c r="F17" s="709"/>
      <c r="G17" s="709"/>
      <c r="H17" s="1635" t="s">
        <v>1</v>
      </c>
      <c r="I17" s="1635"/>
      <c r="J17" s="715">
        <f>申請書!K21</f>
        <v>0</v>
      </c>
      <c r="K17" s="707" t="s">
        <v>2</v>
      </c>
      <c r="L17" s="714">
        <f>申請書!M21</f>
        <v>0</v>
      </c>
      <c r="M17" s="713" t="s">
        <v>3</v>
      </c>
      <c r="N17" s="714">
        <f>申請書!O21</f>
        <v>0</v>
      </c>
      <c r="O17" s="707" t="s">
        <v>4</v>
      </c>
      <c r="P17" s="707" t="s">
        <v>15</v>
      </c>
      <c r="Q17" s="1636" t="str">
        <f>IF(J17="","",(TEXT(DATE(J17+2018,L17,N17),"aaa")))</f>
        <v>木</v>
      </c>
      <c r="R17" s="1636"/>
      <c r="S17" s="706" t="s">
        <v>16</v>
      </c>
      <c r="T17" s="710">
        <f>申請書!U21</f>
        <v>0</v>
      </c>
      <c r="U17" s="707" t="s">
        <v>19</v>
      </c>
      <c r="V17" s="720">
        <f>申請書!W21</f>
        <v>0</v>
      </c>
      <c r="W17" s="706" t="s">
        <v>20</v>
      </c>
      <c r="X17" s="706" t="s">
        <v>23</v>
      </c>
      <c r="Y17" s="706"/>
      <c r="Z17" s="707"/>
      <c r="AA17" s="706"/>
      <c r="AB17" s="706"/>
      <c r="AC17" s="1637" t="s">
        <v>24</v>
      </c>
      <c r="AD17" s="1637"/>
      <c r="AE17" s="1637"/>
      <c r="AF17" s="1637"/>
      <c r="AG17" s="1637"/>
      <c r="AH17" s="1637"/>
      <c r="AI17" s="1637"/>
      <c r="AJ17" s="706"/>
      <c r="AK17" s="706"/>
      <c r="AL17" s="706"/>
      <c r="AM17" s="706"/>
      <c r="AN17" s="706"/>
      <c r="AO17" s="707"/>
      <c r="AP17" s="706"/>
      <c r="AQ17" s="706"/>
      <c r="AR17" s="706"/>
      <c r="AS17" s="706"/>
      <c r="AT17" s="704"/>
    </row>
    <row r="18" spans="1:46" ht="33" customHeight="1">
      <c r="A18" s="95"/>
      <c r="B18" s="724">
        <v>4</v>
      </c>
      <c r="C18" s="1638" t="s">
        <v>356</v>
      </c>
      <c r="D18" s="1638"/>
      <c r="E18" s="1638"/>
      <c r="F18" s="1638"/>
      <c r="G18" s="1638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6"/>
      <c r="AL18" s="706"/>
      <c r="AM18" s="706"/>
      <c r="AN18" s="706"/>
      <c r="AO18" s="707"/>
      <c r="AP18" s="706"/>
      <c r="AQ18" s="706"/>
      <c r="AR18" s="706"/>
      <c r="AS18" s="706"/>
      <c r="AT18" s="94"/>
    </row>
    <row r="19" spans="1:46" ht="12" customHeight="1">
      <c r="A19" s="95"/>
      <c r="F19" s="721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T19" s="94"/>
    </row>
    <row r="20" spans="1:46" ht="45" customHeight="1">
      <c r="A20" s="95"/>
      <c r="I20" s="1730"/>
      <c r="J20" s="1731"/>
      <c r="K20" s="1731"/>
      <c r="L20" s="1731"/>
      <c r="M20" s="1732"/>
      <c r="N20" s="1824" t="s">
        <v>25</v>
      </c>
      <c r="O20" s="1825"/>
      <c r="P20" s="1825"/>
      <c r="Q20" s="1825"/>
      <c r="R20" s="1825"/>
      <c r="S20" s="1825"/>
      <c r="T20" s="1825"/>
      <c r="U20" s="1825"/>
      <c r="V20" s="1825" t="s">
        <v>26</v>
      </c>
      <c r="W20" s="1825"/>
      <c r="X20" s="1825"/>
      <c r="Y20" s="1825"/>
      <c r="Z20" s="1825"/>
      <c r="AA20" s="1825"/>
      <c r="AB20" s="1825"/>
      <c r="AC20" s="1825" t="s">
        <v>306</v>
      </c>
      <c r="AD20" s="1825"/>
      <c r="AE20" s="1825"/>
      <c r="AF20" s="1825"/>
      <c r="AG20" s="1825"/>
      <c r="AH20" s="1825"/>
      <c r="AI20" s="1825"/>
      <c r="AJ20" s="1825"/>
      <c r="AK20" s="1836"/>
      <c r="AT20" s="94"/>
    </row>
    <row r="21" spans="1:46" ht="46.15" customHeight="1">
      <c r="A21" s="95"/>
      <c r="I21" s="1736" t="s">
        <v>28</v>
      </c>
      <c r="J21" s="1737"/>
      <c r="K21" s="1737"/>
      <c r="L21" s="1737"/>
      <c r="M21" s="1738"/>
      <c r="O21" s="343"/>
      <c r="P21" s="343"/>
      <c r="Q21" s="1823">
        <f>申請書!L23</f>
        <v>0</v>
      </c>
      <c r="R21" s="1823"/>
      <c r="S21" s="1823"/>
      <c r="T21" s="1823"/>
      <c r="U21" s="334" t="s">
        <v>29</v>
      </c>
      <c r="V21" s="340"/>
      <c r="W21" s="343"/>
      <c r="X21" s="1823">
        <f>申請書!T23</f>
        <v>0</v>
      </c>
      <c r="Y21" s="1823"/>
      <c r="Z21" s="1823"/>
      <c r="AA21" s="1740" t="s">
        <v>29</v>
      </c>
      <c r="AB21" s="1741"/>
      <c r="AC21" s="1837">
        <f>SUM(Q21,X21)</f>
        <v>0</v>
      </c>
      <c r="AD21" s="1837"/>
      <c r="AE21" s="1837"/>
      <c r="AF21" s="1837"/>
      <c r="AG21" s="1837"/>
      <c r="AH21" s="1837"/>
      <c r="AI21" s="1837"/>
      <c r="AJ21" s="1838"/>
      <c r="AK21" s="344" t="s">
        <v>29</v>
      </c>
      <c r="AO21" s="325">
        <v>1</v>
      </c>
      <c r="AP21" s="15">
        <f>DATE(AP13,L16,N16)</f>
        <v>43069</v>
      </c>
      <c r="AQ21" s="13" t="str">
        <f>TEXT(AP21,"aaa")</f>
        <v>木</v>
      </c>
      <c r="AR21" s="319">
        <v>43069</v>
      </c>
      <c r="AT21" s="94"/>
    </row>
    <row r="22" spans="1:46" ht="46.15" customHeight="1">
      <c r="A22" s="95"/>
      <c r="I22" s="1744" t="s">
        <v>30</v>
      </c>
      <c r="J22" s="1745"/>
      <c r="K22" s="1745"/>
      <c r="L22" s="1745"/>
      <c r="M22" s="1746"/>
      <c r="N22" s="379"/>
      <c r="O22" s="339"/>
      <c r="P22" s="339"/>
      <c r="Q22" s="1822">
        <f>申請書!L24</f>
        <v>0</v>
      </c>
      <c r="R22" s="1822"/>
      <c r="S22" s="1822"/>
      <c r="T22" s="1822"/>
      <c r="U22" s="335" t="s">
        <v>29</v>
      </c>
      <c r="V22" s="346"/>
      <c r="W22" s="339"/>
      <c r="X22" s="1822">
        <f>申請書!T24</f>
        <v>0</v>
      </c>
      <c r="Y22" s="1822"/>
      <c r="Z22" s="1822"/>
      <c r="AA22" s="1747" t="s">
        <v>29</v>
      </c>
      <c r="AB22" s="1748"/>
      <c r="AC22" s="1837">
        <f>SUM(Q22,X22)</f>
        <v>0</v>
      </c>
      <c r="AD22" s="1837"/>
      <c r="AE22" s="1837"/>
      <c r="AF22" s="1837"/>
      <c r="AG22" s="1837"/>
      <c r="AH22" s="1837"/>
      <c r="AI22" s="1837"/>
      <c r="AJ22" s="1838"/>
      <c r="AK22" s="341" t="s">
        <v>29</v>
      </c>
      <c r="AO22" s="325">
        <v>2</v>
      </c>
      <c r="AP22" s="15">
        <f>AP21+1</f>
        <v>43070</v>
      </c>
      <c r="AQ22" s="13" t="str">
        <f>TEXT(AP22,"aaa")</f>
        <v>金</v>
      </c>
      <c r="AR22" s="319">
        <v>43070</v>
      </c>
      <c r="AT22" s="94"/>
    </row>
    <row r="23" spans="1:46" ht="46.15" customHeight="1">
      <c r="A23" s="95"/>
      <c r="C23" s="99"/>
      <c r="D23" s="99"/>
      <c r="I23" s="1744" t="s">
        <v>31</v>
      </c>
      <c r="J23" s="1745"/>
      <c r="K23" s="1745"/>
      <c r="L23" s="1745"/>
      <c r="M23" s="1746"/>
      <c r="N23" s="379"/>
      <c r="O23" s="339"/>
      <c r="P23" s="339"/>
      <c r="Q23" s="1822">
        <f>申請書!L25</f>
        <v>0</v>
      </c>
      <c r="R23" s="1822"/>
      <c r="S23" s="1822"/>
      <c r="T23" s="1822"/>
      <c r="U23" s="335" t="s">
        <v>29</v>
      </c>
      <c r="V23" s="346"/>
      <c r="W23" s="339"/>
      <c r="X23" s="1822">
        <f>申請書!T25</f>
        <v>0</v>
      </c>
      <c r="Y23" s="1822"/>
      <c r="Z23" s="1822"/>
      <c r="AA23" s="1747" t="s">
        <v>29</v>
      </c>
      <c r="AB23" s="1748"/>
      <c r="AC23" s="1837">
        <f>SUM(Q23,X23)</f>
        <v>0</v>
      </c>
      <c r="AD23" s="1837"/>
      <c r="AE23" s="1837"/>
      <c r="AF23" s="1837"/>
      <c r="AG23" s="1837"/>
      <c r="AH23" s="1837"/>
      <c r="AI23" s="1837"/>
      <c r="AJ23" s="1838"/>
      <c r="AK23" s="341" t="s">
        <v>29</v>
      </c>
      <c r="AO23" s="325">
        <v>3</v>
      </c>
      <c r="AP23" s="15">
        <f>DATE(AP14,L17,N17)</f>
        <v>43069</v>
      </c>
      <c r="AQ23" s="13" t="str">
        <f>TEXT(AP23,"aaa")</f>
        <v>木</v>
      </c>
      <c r="AR23" s="319">
        <v>43069</v>
      </c>
      <c r="AT23" s="94"/>
    </row>
    <row r="24" spans="1:46" ht="46.15" customHeight="1">
      <c r="A24" s="320"/>
      <c r="B24" s="99"/>
      <c r="C24" s="99"/>
      <c r="D24" s="99"/>
      <c r="I24" s="1744" t="s">
        <v>32</v>
      </c>
      <c r="J24" s="1745"/>
      <c r="K24" s="1745"/>
      <c r="L24" s="1745"/>
      <c r="M24" s="1746"/>
      <c r="N24" s="345"/>
      <c r="O24" s="339"/>
      <c r="P24" s="339"/>
      <c r="Q24" s="1822">
        <f>申請書!L26</f>
        <v>0</v>
      </c>
      <c r="R24" s="1822"/>
      <c r="S24" s="1822"/>
      <c r="T24" s="1822"/>
      <c r="U24" s="335" t="s">
        <v>29</v>
      </c>
      <c r="V24" s="346"/>
      <c r="W24" s="339"/>
      <c r="X24" s="1822">
        <f>申請書!T26</f>
        <v>0</v>
      </c>
      <c r="Y24" s="1822"/>
      <c r="Z24" s="1822"/>
      <c r="AA24" s="1747" t="s">
        <v>29</v>
      </c>
      <c r="AB24" s="1748"/>
      <c r="AC24" s="1837">
        <f>SUM(Q24,X24)</f>
        <v>0</v>
      </c>
      <c r="AD24" s="1837"/>
      <c r="AE24" s="1837"/>
      <c r="AF24" s="1837"/>
      <c r="AG24" s="1837"/>
      <c r="AH24" s="1837"/>
      <c r="AI24" s="1837"/>
      <c r="AJ24" s="1838"/>
      <c r="AK24" s="341" t="s">
        <v>29</v>
      </c>
      <c r="AO24" s="325"/>
      <c r="AP24" s="15">
        <f>AP23+AA16-2</f>
        <v>43067</v>
      </c>
      <c r="AQ24" s="13" t="str">
        <f>TEXT(AP24,"aaa")</f>
        <v>火</v>
      </c>
      <c r="AR24" s="319">
        <v>43067</v>
      </c>
      <c r="AT24" s="94"/>
    </row>
    <row r="25" spans="1:46" ht="26.25" customHeight="1">
      <c r="A25" s="320"/>
      <c r="B25" s="99"/>
      <c r="C25" s="99"/>
      <c r="D25" s="99"/>
      <c r="I25" s="1827" t="s">
        <v>81</v>
      </c>
      <c r="J25" s="1755"/>
      <c r="K25" s="1829" t="s">
        <v>177</v>
      </c>
      <c r="L25" s="1755" t="s">
        <v>178</v>
      </c>
      <c r="M25" s="1756"/>
      <c r="N25" s="1820">
        <f>申請書!L27</f>
        <v>0</v>
      </c>
      <c r="O25" s="1821"/>
      <c r="P25" s="1761" t="s">
        <v>316</v>
      </c>
      <c r="Q25" s="1761"/>
      <c r="R25" s="1763">
        <f>申請書!O27</f>
        <v>0</v>
      </c>
      <c r="S25" s="1764"/>
      <c r="T25" s="1764"/>
      <c r="U25" s="1747" t="s">
        <v>29</v>
      </c>
      <c r="V25" s="1766">
        <f>申請書!T27</f>
        <v>0</v>
      </c>
      <c r="W25" s="1760"/>
      <c r="X25" s="1767" t="s">
        <v>316</v>
      </c>
      <c r="Y25" s="1831">
        <f>申請書!X27</f>
        <v>0</v>
      </c>
      <c r="Z25" s="1832"/>
      <c r="AA25" s="1747" t="s">
        <v>29</v>
      </c>
      <c r="AB25" s="1748"/>
      <c r="AC25" s="1770">
        <f>SUM(N25,V25)</f>
        <v>0</v>
      </c>
      <c r="AD25" s="1770"/>
      <c r="AE25" s="1771"/>
      <c r="AF25" s="1772" t="s">
        <v>316</v>
      </c>
      <c r="AG25" s="1773"/>
      <c r="AH25" s="1833">
        <f>SUM(R25,Y25)</f>
        <v>0</v>
      </c>
      <c r="AI25" s="1834"/>
      <c r="AJ25" s="1835"/>
      <c r="AK25" s="1811" t="s">
        <v>29</v>
      </c>
      <c r="AT25" s="94"/>
    </row>
    <row r="26" spans="1:46" ht="22.9" customHeight="1">
      <c r="A26" s="320"/>
      <c r="B26" s="99"/>
      <c r="C26" s="99"/>
      <c r="D26" s="99"/>
      <c r="I26" s="1828"/>
      <c r="J26" s="1757"/>
      <c r="K26" s="1830"/>
      <c r="L26" s="1757"/>
      <c r="M26" s="1758"/>
      <c r="N26" s="1820"/>
      <c r="O26" s="1821"/>
      <c r="P26" s="1762"/>
      <c r="Q26" s="1762"/>
      <c r="R26" s="1765"/>
      <c r="S26" s="1765"/>
      <c r="T26" s="1765"/>
      <c r="U26" s="1747"/>
      <c r="V26" s="1766"/>
      <c r="W26" s="1760"/>
      <c r="X26" s="1767"/>
      <c r="Y26" s="1831"/>
      <c r="Z26" s="1832"/>
      <c r="AA26" s="1747"/>
      <c r="AB26" s="1748"/>
      <c r="AC26" s="1770"/>
      <c r="AD26" s="1770"/>
      <c r="AE26" s="1771"/>
      <c r="AF26" s="1772"/>
      <c r="AG26" s="1773"/>
      <c r="AH26" s="1833"/>
      <c r="AI26" s="1834"/>
      <c r="AJ26" s="1835"/>
      <c r="AK26" s="1778"/>
      <c r="AT26" s="94"/>
    </row>
    <row r="27" spans="1:46" ht="45" customHeight="1">
      <c r="A27" s="320"/>
      <c r="B27" s="99"/>
      <c r="C27" s="99"/>
      <c r="D27" s="99"/>
      <c r="I27" s="1812" t="s">
        <v>305</v>
      </c>
      <c r="J27" s="1813"/>
      <c r="K27" s="1813"/>
      <c r="L27" s="1813"/>
      <c r="M27" s="1814"/>
      <c r="N27" s="1819">
        <f>SUM(N21:R25,)</f>
        <v>0</v>
      </c>
      <c r="O27" s="1819"/>
      <c r="P27" s="1819"/>
      <c r="Q27" s="1819"/>
      <c r="R27" s="1819"/>
      <c r="S27" s="1819"/>
      <c r="T27" s="1819"/>
      <c r="U27" s="342" t="s">
        <v>29</v>
      </c>
      <c r="V27" s="1826">
        <f>SUM(V21:Z25)</f>
        <v>0</v>
      </c>
      <c r="W27" s="1819"/>
      <c r="X27" s="1819"/>
      <c r="Y27" s="1819"/>
      <c r="Z27" s="1819"/>
      <c r="AA27" s="1817" t="s">
        <v>29</v>
      </c>
      <c r="AB27" s="1818"/>
      <c r="AC27" s="1826">
        <f>SUM(AC21:AJ25)</f>
        <v>0</v>
      </c>
      <c r="AD27" s="1819"/>
      <c r="AE27" s="1819"/>
      <c r="AF27" s="1819"/>
      <c r="AG27" s="1819"/>
      <c r="AH27" s="1819"/>
      <c r="AI27" s="1819"/>
      <c r="AJ27" s="1819"/>
      <c r="AK27" s="378" t="s">
        <v>29</v>
      </c>
      <c r="AL27" s="326" t="s">
        <v>29</v>
      </c>
      <c r="AM27" s="326" t="s">
        <v>29</v>
      </c>
      <c r="AN27" s="326" t="s">
        <v>29</v>
      </c>
      <c r="AO27" s="326" t="s">
        <v>29</v>
      </c>
      <c r="AP27" s="326" t="s">
        <v>29</v>
      </c>
      <c r="AQ27" s="326" t="s">
        <v>29</v>
      </c>
      <c r="AR27" s="326" t="s">
        <v>29</v>
      </c>
      <c r="AT27" s="94"/>
    </row>
    <row r="28" spans="1:46" ht="15.75" customHeight="1">
      <c r="A28" s="321"/>
      <c r="B28" s="322"/>
      <c r="C28" s="322"/>
      <c r="D28" s="322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30"/>
      <c r="AP28" s="323"/>
      <c r="AQ28" s="323"/>
      <c r="AR28" s="323"/>
      <c r="AS28" s="323"/>
      <c r="AT28" s="324"/>
    </row>
    <row r="29" spans="1:46" ht="10.9" customHeight="1">
      <c r="A29" s="99"/>
      <c r="B29" s="99"/>
      <c r="C29" s="99"/>
      <c r="D29" s="99"/>
    </row>
    <row r="30" spans="1:46" s="706" customFormat="1" ht="25.5" customHeight="1">
      <c r="A30" s="727"/>
      <c r="B30" s="1742" t="s">
        <v>220</v>
      </c>
      <c r="C30" s="1742"/>
      <c r="D30" s="709" t="s">
        <v>221</v>
      </c>
      <c r="E30" s="709"/>
      <c r="F30" s="709"/>
      <c r="G30" s="709"/>
      <c r="H30" s="709"/>
      <c r="I30" s="709"/>
      <c r="J30" s="709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9"/>
      <c r="Y30" s="709"/>
      <c r="Z30" s="709"/>
      <c r="AA30" s="709"/>
      <c r="AB30" s="709"/>
      <c r="AO30" s="707"/>
    </row>
    <row r="31" spans="1:46" s="706" customFormat="1" ht="25.5" customHeight="1">
      <c r="B31" s="709"/>
      <c r="C31" s="707"/>
      <c r="D31" s="706" t="s">
        <v>222</v>
      </c>
      <c r="AC31" s="710"/>
      <c r="AD31" s="710"/>
      <c r="AE31" s="710"/>
      <c r="AF31" s="710"/>
      <c r="AG31" s="710"/>
      <c r="AH31" s="710"/>
      <c r="AI31" s="710"/>
      <c r="AJ31" s="710"/>
      <c r="AO31" s="707"/>
    </row>
    <row r="32" spans="1:46" s="706" customFormat="1" ht="25.5" customHeight="1">
      <c r="B32" s="709"/>
      <c r="C32" s="707"/>
      <c r="D32" s="706" t="s">
        <v>223</v>
      </c>
      <c r="AC32" s="710"/>
      <c r="AD32" s="710"/>
      <c r="AE32" s="710"/>
      <c r="AF32" s="710"/>
      <c r="AG32" s="710"/>
      <c r="AH32" s="710"/>
      <c r="AI32" s="710"/>
      <c r="AJ32" s="710"/>
      <c r="AO32" s="707"/>
    </row>
    <row r="33" spans="2:41" s="706" customFormat="1" ht="25.5" customHeight="1">
      <c r="B33" s="709"/>
      <c r="C33" s="707"/>
      <c r="D33" s="706" t="s">
        <v>224</v>
      </c>
      <c r="AO33" s="707"/>
    </row>
    <row r="34" spans="2:41" s="706" customFormat="1" ht="25.5" customHeight="1">
      <c r="B34" s="709"/>
      <c r="C34" s="707"/>
      <c r="D34" s="727" t="s">
        <v>225</v>
      </c>
      <c r="E34" s="727"/>
      <c r="F34" s="727"/>
      <c r="G34" s="727"/>
      <c r="H34" s="727"/>
      <c r="I34" s="727"/>
      <c r="J34" s="727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O34" s="707"/>
    </row>
    <row r="35" spans="2:41" s="382" customFormat="1" ht="20.25" customHeight="1">
      <c r="AO35" s="689"/>
    </row>
  </sheetData>
  <sheetProtection selectLockedCells="1"/>
  <mergeCells count="66">
    <mergeCell ref="AH2:AK2"/>
    <mergeCell ref="Y3:AA3"/>
    <mergeCell ref="AI3:AJ3"/>
    <mergeCell ref="L4:V5"/>
    <mergeCell ref="AF3:AH3"/>
    <mergeCell ref="AB3:AC3"/>
    <mergeCell ref="C6:AB6"/>
    <mergeCell ref="H7:AE7"/>
    <mergeCell ref="C14:G14"/>
    <mergeCell ref="AC17:AI17"/>
    <mergeCell ref="H17:I17"/>
    <mergeCell ref="Q17:R17"/>
    <mergeCell ref="H16:I16"/>
    <mergeCell ref="Q16:R16"/>
    <mergeCell ref="AA16:AB16"/>
    <mergeCell ref="AD15:AJ15"/>
    <mergeCell ref="AD16:AE16"/>
    <mergeCell ref="AF16:AG16"/>
    <mergeCell ref="C15:G15"/>
    <mergeCell ref="V20:AB20"/>
    <mergeCell ref="AC20:AK20"/>
    <mergeCell ref="X21:Z21"/>
    <mergeCell ref="Q22:T22"/>
    <mergeCell ref="AC24:AJ24"/>
    <mergeCell ref="AA24:AB24"/>
    <mergeCell ref="AA23:AB23"/>
    <mergeCell ref="AA21:AB21"/>
    <mergeCell ref="AA22:AB22"/>
    <mergeCell ref="AC21:AJ21"/>
    <mergeCell ref="AC22:AJ22"/>
    <mergeCell ref="AC23:AJ23"/>
    <mergeCell ref="AF25:AG26"/>
    <mergeCell ref="AC25:AE26"/>
    <mergeCell ref="AH25:AJ26"/>
    <mergeCell ref="X22:Z22"/>
    <mergeCell ref="X23:Z23"/>
    <mergeCell ref="X24:Z24"/>
    <mergeCell ref="AC27:AJ27"/>
    <mergeCell ref="AK25:AK26"/>
    <mergeCell ref="B30:C30"/>
    <mergeCell ref="P25:Q26"/>
    <mergeCell ref="R25:T26"/>
    <mergeCell ref="AA25:AB26"/>
    <mergeCell ref="I25:J26"/>
    <mergeCell ref="K25:K26"/>
    <mergeCell ref="L25:M26"/>
    <mergeCell ref="I27:M27"/>
    <mergeCell ref="AA27:AB27"/>
    <mergeCell ref="V27:Z27"/>
    <mergeCell ref="V25:W26"/>
    <mergeCell ref="Y25:Z26"/>
    <mergeCell ref="X25:X26"/>
    <mergeCell ref="U25:U26"/>
    <mergeCell ref="N27:T27"/>
    <mergeCell ref="C16:G16"/>
    <mergeCell ref="N25:O26"/>
    <mergeCell ref="C18:G18"/>
    <mergeCell ref="Q23:T23"/>
    <mergeCell ref="Q24:T24"/>
    <mergeCell ref="I21:M21"/>
    <mergeCell ref="I22:M22"/>
    <mergeCell ref="I23:M23"/>
    <mergeCell ref="I24:M24"/>
    <mergeCell ref="I20:M20"/>
    <mergeCell ref="Q21:T21"/>
    <mergeCell ref="N20:U20"/>
  </mergeCells>
  <phoneticPr fontId="2"/>
  <conditionalFormatting sqref="AF16:AG16">
    <cfRule type="cellIs" dxfId="0" priority="400" operator="equal">
      <formula>#REF!</formula>
    </cfRule>
  </conditionalFormatting>
  <pageMargins left="0.59055118110236227" right="0.11811023622047245" top="0.55118110236220474" bottom="0.55118110236220474" header="0.31496062992125984" footer="0.31496062992125984"/>
  <pageSetup paperSize="9" scale="69" orientation="portrait" blackAndWhite="1" errors="blank" r:id="rId1"/>
  <rowBreaks count="1" manualBreakCount="1">
    <brk id="34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209550</xdr:rowOff>
                  </from>
                  <to>
                    <xdr:col>17</xdr:col>
                    <xdr:colOff>28575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23</xdr:col>
                    <xdr:colOff>190500</xdr:colOff>
                    <xdr:row>14</xdr:row>
                    <xdr:rowOff>209550</xdr:rowOff>
                  </from>
                  <to>
                    <xdr:col>24</xdr:col>
                    <xdr:colOff>114300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26</xdr:col>
                    <xdr:colOff>57150</xdr:colOff>
                    <xdr:row>16</xdr:row>
                    <xdr:rowOff>209550</xdr:rowOff>
                  </from>
                  <to>
                    <xdr:col>28</xdr:col>
                    <xdr:colOff>9525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228600</xdr:rowOff>
                  </from>
                  <to>
                    <xdr:col>8</xdr:col>
                    <xdr:colOff>209550</xdr:colOff>
                    <xdr:row>14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B1:AJ39"/>
  <sheetViews>
    <sheetView view="pageBreakPreview" zoomScale="60" zoomScaleNormal="100" workbookViewId="0">
      <selection activeCell="AS87" sqref="AS87"/>
    </sheetView>
  </sheetViews>
  <sheetFormatPr defaultColWidth="9" defaultRowHeight="14.25"/>
  <cols>
    <col min="1" max="1" width="1.875" style="92" customWidth="1"/>
    <col min="2" max="2" width="3.5" style="92" customWidth="1"/>
    <col min="3" max="3" width="2" style="14" customWidth="1"/>
    <col min="4" max="4" width="9.25" style="92" customWidth="1"/>
    <col min="5" max="5" width="8.375" style="92" customWidth="1"/>
    <col min="6" max="6" width="10.25" style="92" customWidth="1"/>
    <col min="7" max="7" width="2.25" style="92" customWidth="1"/>
    <col min="8" max="8" width="3.875" style="92" customWidth="1"/>
    <col min="9" max="9" width="2.625" style="92" customWidth="1"/>
    <col min="10" max="10" width="3.5" style="92" customWidth="1"/>
    <col min="11" max="11" width="3.75" style="92" customWidth="1"/>
    <col min="12" max="12" width="3.5" style="92" customWidth="1"/>
    <col min="13" max="13" width="4.125" style="92" customWidth="1"/>
    <col min="14" max="14" width="1.75" style="92" customWidth="1"/>
    <col min="15" max="15" width="2.875" style="92" customWidth="1"/>
    <col min="16" max="16" width="1.875" style="92" customWidth="1"/>
    <col min="17" max="17" width="3.25" style="92" customWidth="1"/>
    <col min="18" max="18" width="2.75" style="92" customWidth="1"/>
    <col min="19" max="19" width="3.25" style="92" customWidth="1"/>
    <col min="20" max="20" width="2.75" style="92" customWidth="1"/>
    <col min="21" max="21" width="3.125" style="92" customWidth="1"/>
    <col min="22" max="22" width="3.25" style="92" customWidth="1"/>
    <col min="23" max="23" width="2.75" style="92" customWidth="1"/>
    <col min="24" max="24" width="3" style="92" customWidth="1"/>
    <col min="25" max="25" width="4.125" style="92" customWidth="1"/>
    <col min="26" max="26" width="2.875" style="92" customWidth="1"/>
    <col min="27" max="27" width="1.375" style="92" customWidth="1"/>
    <col min="28" max="28" width="3.5" style="92" customWidth="1"/>
    <col min="29" max="29" width="2" style="14" customWidth="1"/>
    <col min="30" max="30" width="5" style="92" hidden="1" customWidth="1"/>
    <col min="31" max="31" width="2.25" style="92" hidden="1" customWidth="1"/>
    <col min="32" max="32" width="6.875" style="92" hidden="1" customWidth="1"/>
    <col min="33" max="33" width="2.625" style="92" hidden="1" customWidth="1"/>
    <col min="34" max="36" width="9" style="92" hidden="1" customWidth="1"/>
    <col min="37" max="43" width="9" style="92" customWidth="1"/>
    <col min="44" max="16384" width="9" style="92"/>
  </cols>
  <sheetData>
    <row r="1" spans="2:34" s="14" customFormat="1" ht="18" customHeight="1">
      <c r="B1" s="114"/>
      <c r="C1" s="114"/>
      <c r="D1" s="1840" t="s">
        <v>279</v>
      </c>
      <c r="E1" s="1841"/>
      <c r="F1" s="1842" t="s">
        <v>260</v>
      </c>
      <c r="G1" s="1842"/>
      <c r="H1" s="1842"/>
      <c r="I1" s="101"/>
      <c r="O1" s="102"/>
      <c r="P1" s="1842" t="s">
        <v>280</v>
      </c>
      <c r="Q1" s="1842"/>
      <c r="R1" s="1842"/>
      <c r="S1" s="1842"/>
      <c r="T1" s="1842"/>
      <c r="U1" s="1842"/>
      <c r="V1" s="1842" t="s">
        <v>281</v>
      </c>
      <c r="W1" s="1842"/>
      <c r="X1" s="1842"/>
      <c r="Y1" s="1842"/>
      <c r="Z1" s="1842"/>
    </row>
    <row r="2" spans="2:34" ht="27" customHeight="1">
      <c r="B2" s="46"/>
      <c r="C2" s="46"/>
      <c r="D2" s="1843"/>
      <c r="E2" s="1844"/>
      <c r="F2" s="1849" t="s">
        <v>261</v>
      </c>
      <c r="G2" s="1850"/>
      <c r="H2" s="1851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</row>
    <row r="3" spans="2:34" ht="27" customHeight="1">
      <c r="B3" s="46"/>
      <c r="C3" s="46"/>
      <c r="D3" s="1845"/>
      <c r="E3" s="1846"/>
      <c r="F3" s="1852"/>
      <c r="G3" s="1853"/>
      <c r="H3" s="1854"/>
      <c r="J3" s="1858" t="s">
        <v>262</v>
      </c>
      <c r="K3" s="1858"/>
      <c r="L3" s="1858"/>
      <c r="M3" s="1858"/>
      <c r="N3" s="1859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</row>
    <row r="4" spans="2:34" ht="27" customHeight="1" thickBot="1">
      <c r="B4" s="46"/>
      <c r="C4" s="46"/>
      <c r="D4" s="1847"/>
      <c r="E4" s="1848"/>
      <c r="F4" s="1855"/>
      <c r="G4" s="1856"/>
      <c r="H4" s="1857"/>
      <c r="P4" s="1797"/>
      <c r="Q4" s="1797"/>
      <c r="R4" s="1797"/>
      <c r="S4" s="1797"/>
      <c r="T4" s="1797"/>
      <c r="U4" s="1797"/>
      <c r="V4" s="1797"/>
      <c r="W4" s="1797"/>
      <c r="X4" s="1797"/>
      <c r="Y4" s="1797"/>
      <c r="Z4" s="1797"/>
      <c r="AH4" s="92">
        <f>'起案（案）'!B56</f>
        <v>0</v>
      </c>
    </row>
    <row r="5" spans="2:34" ht="30" customHeight="1">
      <c r="B5" s="46"/>
      <c r="C5" s="46"/>
      <c r="D5" s="1860" t="s">
        <v>263</v>
      </c>
      <c r="E5" s="1861"/>
      <c r="F5" s="350"/>
      <c r="G5" s="1862"/>
      <c r="H5" s="1862"/>
      <c r="I5" s="1862"/>
      <c r="J5" s="1862"/>
      <c r="K5" s="1862"/>
      <c r="L5" s="1862"/>
      <c r="M5" s="351"/>
      <c r="N5" s="351"/>
      <c r="O5" s="352"/>
      <c r="P5" s="1863" t="s">
        <v>264</v>
      </c>
      <c r="Q5" s="1863"/>
      <c r="R5" s="1863"/>
      <c r="S5" s="1863"/>
      <c r="T5" s="1863"/>
      <c r="U5" s="1863"/>
      <c r="V5" s="1865"/>
      <c r="W5" s="1865"/>
      <c r="X5" s="1865"/>
      <c r="Y5" s="1865"/>
      <c r="Z5" s="1866"/>
      <c r="AA5" s="118"/>
      <c r="AH5" s="92">
        <f>'起案（案）'!E57</f>
        <v>0</v>
      </c>
    </row>
    <row r="6" spans="2:34" ht="15" customHeight="1">
      <c r="B6" s="46"/>
      <c r="C6" s="46"/>
      <c r="D6" s="1869" t="s">
        <v>265</v>
      </c>
      <c r="E6" s="1870"/>
      <c r="F6" s="1873" t="s">
        <v>213</v>
      </c>
      <c r="G6" s="1874"/>
      <c r="H6" s="1877">
        <f>申請書!K20</f>
        <v>0</v>
      </c>
      <c r="I6" s="1877"/>
      <c r="J6" s="1879" t="s">
        <v>214</v>
      </c>
      <c r="K6" s="1879">
        <f>申請書!M20</f>
        <v>0</v>
      </c>
      <c r="L6" s="1881" t="s">
        <v>91</v>
      </c>
      <c r="M6" s="1879">
        <f>申請書!O20</f>
        <v>0</v>
      </c>
      <c r="N6" s="1883" t="s">
        <v>95</v>
      </c>
      <c r="O6" s="1884"/>
      <c r="P6" s="1864"/>
      <c r="Q6" s="1864"/>
      <c r="R6" s="1864"/>
      <c r="S6" s="1864"/>
      <c r="T6" s="1864"/>
      <c r="U6" s="1864"/>
      <c r="V6" s="1867"/>
      <c r="W6" s="1867"/>
      <c r="X6" s="1867"/>
      <c r="Y6" s="1867"/>
      <c r="Z6" s="1868"/>
      <c r="AA6" s="118"/>
      <c r="AH6" s="92" t="s">
        <v>283</v>
      </c>
    </row>
    <row r="7" spans="2:34" ht="15" customHeight="1">
      <c r="B7" s="46"/>
      <c r="C7" s="46"/>
      <c r="D7" s="1871"/>
      <c r="E7" s="1872"/>
      <c r="F7" s="1875"/>
      <c r="G7" s="1876"/>
      <c r="H7" s="1878"/>
      <c r="I7" s="1878"/>
      <c r="J7" s="1880"/>
      <c r="K7" s="1880">
        <v>0</v>
      </c>
      <c r="L7" s="1882"/>
      <c r="M7" s="1880">
        <v>0</v>
      </c>
      <c r="N7" s="1885"/>
      <c r="O7" s="1886"/>
      <c r="P7" s="1864" t="s">
        <v>267</v>
      </c>
      <c r="Q7" s="1864"/>
      <c r="R7" s="1864"/>
      <c r="S7" s="1864"/>
      <c r="T7" s="1864"/>
      <c r="U7" s="1864"/>
      <c r="V7" s="1867"/>
      <c r="W7" s="1867"/>
      <c r="X7" s="1867"/>
      <c r="Y7" s="1867"/>
      <c r="Z7" s="1868"/>
      <c r="AH7" s="92" t="s">
        <v>291</v>
      </c>
    </row>
    <row r="8" spans="2:34" ht="30" customHeight="1">
      <c r="B8" s="46"/>
      <c r="C8" s="46"/>
      <c r="D8" s="1888" t="s">
        <v>361</v>
      </c>
      <c r="E8" s="1887"/>
      <c r="F8" s="1889" t="s">
        <v>285</v>
      </c>
      <c r="G8" s="1890"/>
      <c r="H8" s="1890"/>
      <c r="I8" s="1890"/>
      <c r="J8" s="1890"/>
      <c r="K8" s="1891">
        <f>許可書!AH2</f>
        <v>0</v>
      </c>
      <c r="L8" s="1891"/>
      <c r="M8" s="353" t="s">
        <v>458</v>
      </c>
      <c r="N8" s="353"/>
      <c r="O8" s="354"/>
      <c r="P8" s="1887"/>
      <c r="Q8" s="1864"/>
      <c r="R8" s="1864"/>
      <c r="S8" s="1864"/>
      <c r="T8" s="1864"/>
      <c r="U8" s="1864"/>
      <c r="V8" s="1867"/>
      <c r="W8" s="1867"/>
      <c r="X8" s="1867"/>
      <c r="Y8" s="1867"/>
      <c r="Z8" s="1868"/>
    </row>
    <row r="9" spans="2:34" ht="23.25" customHeight="1">
      <c r="B9" s="46"/>
      <c r="C9" s="46"/>
      <c r="D9" s="1895" t="s">
        <v>362</v>
      </c>
      <c r="E9" s="1896"/>
      <c r="F9" s="355"/>
      <c r="G9" s="355"/>
      <c r="H9" s="355"/>
      <c r="I9" s="355"/>
      <c r="J9" s="355"/>
      <c r="K9" s="355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56"/>
      <c r="AH9" s="92" t="s">
        <v>286</v>
      </c>
    </row>
    <row r="10" spans="2:34" ht="23.25" customHeight="1">
      <c r="B10" s="46"/>
      <c r="C10" s="46"/>
      <c r="D10" s="1897"/>
      <c r="E10" s="1898"/>
      <c r="F10" s="357"/>
      <c r="G10" s="357"/>
      <c r="H10" s="357"/>
      <c r="I10" s="357"/>
      <c r="J10" s="357"/>
      <c r="K10" s="357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58"/>
      <c r="AH10" s="92" t="s">
        <v>282</v>
      </c>
    </row>
    <row r="11" spans="2:34" ht="30.75" customHeight="1">
      <c r="B11" s="46"/>
      <c r="C11" s="46"/>
      <c r="D11" s="1897"/>
      <c r="E11" s="1898"/>
      <c r="F11" s="357"/>
      <c r="G11" s="357"/>
      <c r="H11" s="357"/>
      <c r="I11" s="357"/>
      <c r="J11" s="357"/>
      <c r="K11" s="357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58"/>
      <c r="AD11" s="92" t="s">
        <v>271</v>
      </c>
    </row>
    <row r="12" spans="2:34" ht="27" customHeight="1">
      <c r="B12" s="46"/>
      <c r="C12" s="46"/>
      <c r="D12" s="1899" t="s">
        <v>287</v>
      </c>
      <c r="E12" s="1900"/>
      <c r="F12" s="1903" t="s">
        <v>272</v>
      </c>
      <c r="G12" s="1903"/>
      <c r="H12" s="1903"/>
      <c r="I12" s="1903" t="s">
        <v>273</v>
      </c>
      <c r="J12" s="1903"/>
      <c r="K12" s="1903"/>
      <c r="L12" s="1903"/>
      <c r="M12" s="1903"/>
      <c r="N12" s="1903" t="s">
        <v>276</v>
      </c>
      <c r="O12" s="1903"/>
      <c r="P12" s="1903"/>
      <c r="Q12" s="1903"/>
      <c r="R12" s="1903"/>
      <c r="S12" s="359"/>
      <c r="T12" s="348"/>
      <c r="U12" s="348"/>
      <c r="V12" s="348"/>
      <c r="W12" s="348"/>
      <c r="X12" s="348"/>
      <c r="Y12" s="348"/>
      <c r="Z12" s="358"/>
      <c r="AD12" s="120" t="s">
        <v>277</v>
      </c>
      <c r="AE12" s="120"/>
      <c r="AF12" s="120"/>
      <c r="AG12" s="120"/>
    </row>
    <row r="13" spans="2:34" ht="27" customHeight="1">
      <c r="B13" s="46"/>
      <c r="C13" s="46"/>
      <c r="D13" s="1899"/>
      <c r="E13" s="1900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359"/>
      <c r="T13" s="348"/>
      <c r="U13" s="348"/>
      <c r="V13" s="348"/>
      <c r="W13" s="348"/>
      <c r="X13" s="348"/>
      <c r="Y13" s="348"/>
      <c r="Z13" s="358"/>
      <c r="AD13" s="120"/>
      <c r="AE13" s="120"/>
      <c r="AF13" s="120"/>
      <c r="AG13" s="120"/>
    </row>
    <row r="14" spans="2:34" ht="27" customHeight="1">
      <c r="B14" s="46"/>
      <c r="C14" s="46"/>
      <c r="D14" s="1901"/>
      <c r="E14" s="1902"/>
      <c r="F14" s="1905"/>
      <c r="G14" s="1905"/>
      <c r="H14" s="1905"/>
      <c r="I14" s="1905"/>
      <c r="J14" s="1905"/>
      <c r="K14" s="1905"/>
      <c r="L14" s="1905"/>
      <c r="M14" s="1905"/>
      <c r="N14" s="1905"/>
      <c r="O14" s="1905"/>
      <c r="P14" s="1905"/>
      <c r="Q14" s="1905"/>
      <c r="R14" s="1905"/>
      <c r="S14" s="360"/>
      <c r="T14" s="349"/>
      <c r="U14" s="349"/>
      <c r="V14" s="349"/>
      <c r="W14" s="349"/>
      <c r="X14" s="349"/>
      <c r="Y14" s="349"/>
      <c r="Z14" s="361"/>
    </row>
    <row r="15" spans="2:34" ht="15.75" customHeight="1">
      <c r="B15" s="46"/>
      <c r="C15" s="46"/>
      <c r="D15" s="1906" t="s">
        <v>288</v>
      </c>
      <c r="E15" s="1907"/>
      <c r="F15" s="1907"/>
      <c r="G15" s="1907"/>
      <c r="H15" s="1907"/>
      <c r="I15" s="1907"/>
      <c r="J15" s="1907"/>
      <c r="K15" s="1907"/>
      <c r="L15" s="1907"/>
      <c r="M15" s="1907"/>
      <c r="N15" s="1907"/>
      <c r="O15" s="1907"/>
      <c r="P15" s="1907"/>
      <c r="Q15" s="1907"/>
      <c r="R15" s="1907"/>
      <c r="S15" s="1907"/>
      <c r="T15" s="1907"/>
      <c r="U15" s="1907"/>
      <c r="V15" s="1907"/>
      <c r="W15" s="1907"/>
      <c r="X15" s="1907"/>
      <c r="Y15" s="1907"/>
      <c r="Z15" s="1908"/>
    </row>
    <row r="16" spans="2:34" ht="12.75" customHeight="1">
      <c r="B16" s="46"/>
      <c r="C16" s="46"/>
      <c r="D16" s="1909"/>
      <c r="E16" s="1910"/>
      <c r="F16" s="1910"/>
      <c r="G16" s="1910"/>
      <c r="H16" s="1910"/>
      <c r="I16" s="1910"/>
      <c r="J16" s="1910"/>
      <c r="K16" s="1910"/>
      <c r="L16" s="1910"/>
      <c r="M16" s="1910"/>
      <c r="N16" s="1910"/>
      <c r="O16" s="1910"/>
      <c r="P16" s="1910"/>
      <c r="Q16" s="1910"/>
      <c r="R16" s="1910"/>
      <c r="S16" s="1910"/>
      <c r="T16" s="1910"/>
      <c r="U16" s="1910"/>
      <c r="V16" s="1910"/>
      <c r="W16" s="1910"/>
      <c r="X16" s="1910"/>
      <c r="Y16" s="1910"/>
      <c r="Z16" s="1911"/>
    </row>
    <row r="17" spans="2:26" ht="27" customHeight="1">
      <c r="B17" s="46"/>
      <c r="C17" s="46"/>
      <c r="D17" s="1909"/>
      <c r="E17" s="1910"/>
      <c r="F17" s="1910"/>
      <c r="G17" s="1910"/>
      <c r="H17" s="1910"/>
      <c r="I17" s="1910"/>
      <c r="J17" s="1910"/>
      <c r="K17" s="1910"/>
      <c r="L17" s="1910"/>
      <c r="M17" s="1910"/>
      <c r="N17" s="1910"/>
      <c r="O17" s="1910"/>
      <c r="P17" s="1910"/>
      <c r="Q17" s="1910"/>
      <c r="R17" s="1910"/>
      <c r="S17" s="1910"/>
      <c r="T17" s="1910"/>
      <c r="U17" s="1910"/>
      <c r="V17" s="1910"/>
      <c r="W17" s="1910"/>
      <c r="X17" s="1910"/>
      <c r="Y17" s="1910"/>
      <c r="Z17" s="1911"/>
    </row>
    <row r="18" spans="2:26" ht="15.75" customHeight="1">
      <c r="B18" s="46"/>
      <c r="C18" s="46"/>
      <c r="D18" s="1912" t="str">
        <f>AH6&amp;""&amp;AH5&amp;"  "&amp;AH4&amp;AH7</f>
        <v>　標記の件について0  0様から別紙のとおり施設利用変更申し込みがあり、審査しましたところ適当と認められますので、別紙のとおり施行してよろしいか。</v>
      </c>
      <c r="E18" s="1913"/>
      <c r="F18" s="1913"/>
      <c r="G18" s="1913"/>
      <c r="H18" s="1913"/>
      <c r="I18" s="1913"/>
      <c r="J18" s="1913"/>
      <c r="K18" s="1913"/>
      <c r="L18" s="1913"/>
      <c r="M18" s="1913"/>
      <c r="N18" s="1913"/>
      <c r="O18" s="1913"/>
      <c r="P18" s="1913"/>
      <c r="Q18" s="1913"/>
      <c r="R18" s="1913"/>
      <c r="S18" s="1913"/>
      <c r="T18" s="1913"/>
      <c r="U18" s="1913"/>
      <c r="V18" s="1913"/>
      <c r="W18" s="1913"/>
      <c r="X18" s="1913"/>
      <c r="Y18" s="1913"/>
      <c r="Z18" s="1914"/>
    </row>
    <row r="19" spans="2:26" ht="29.25" customHeight="1">
      <c r="B19" s="46"/>
      <c r="C19" s="46"/>
      <c r="D19" s="1912"/>
      <c r="E19" s="1913"/>
      <c r="F19" s="1913"/>
      <c r="G19" s="1913"/>
      <c r="H19" s="1913"/>
      <c r="I19" s="1913"/>
      <c r="J19" s="1913"/>
      <c r="K19" s="1913"/>
      <c r="L19" s="1913"/>
      <c r="M19" s="1913"/>
      <c r="N19" s="1913"/>
      <c r="O19" s="1913"/>
      <c r="P19" s="1913"/>
      <c r="Q19" s="1913"/>
      <c r="R19" s="1913"/>
      <c r="S19" s="1913"/>
      <c r="T19" s="1913"/>
      <c r="U19" s="1913"/>
      <c r="V19" s="1913"/>
      <c r="W19" s="1913"/>
      <c r="X19" s="1913"/>
      <c r="Y19" s="1913"/>
      <c r="Z19" s="1914"/>
    </row>
    <row r="20" spans="2:26" ht="47.25" customHeight="1">
      <c r="B20" s="46"/>
      <c r="C20" s="46"/>
      <c r="D20" s="1912"/>
      <c r="E20" s="1913"/>
      <c r="F20" s="1913"/>
      <c r="G20" s="1913"/>
      <c r="H20" s="1913"/>
      <c r="I20" s="1913"/>
      <c r="J20" s="1913"/>
      <c r="K20" s="1913"/>
      <c r="L20" s="1913"/>
      <c r="M20" s="1913"/>
      <c r="N20" s="1913"/>
      <c r="O20" s="1913"/>
      <c r="P20" s="1913"/>
      <c r="Q20" s="1913"/>
      <c r="R20" s="1913"/>
      <c r="S20" s="1913"/>
      <c r="T20" s="1913"/>
      <c r="U20" s="1913"/>
      <c r="V20" s="1913"/>
      <c r="W20" s="1913"/>
      <c r="X20" s="1913"/>
      <c r="Y20" s="1913"/>
      <c r="Z20" s="1914"/>
    </row>
    <row r="21" spans="2:26" ht="42" customHeight="1">
      <c r="B21" s="46"/>
      <c r="C21" s="46"/>
      <c r="D21" s="124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</row>
    <row r="22" spans="2:26" ht="42" customHeight="1">
      <c r="B22" s="46"/>
      <c r="C22" s="46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6"/>
    </row>
    <row r="23" spans="2:26" ht="42" customHeight="1">
      <c r="B23" s="46"/>
      <c r="C23" s="46"/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6"/>
    </row>
    <row r="24" spans="2:26" ht="77.25" customHeight="1">
      <c r="B24" s="46"/>
      <c r="C24" s="46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6"/>
    </row>
    <row r="25" spans="2:26" ht="27" customHeight="1">
      <c r="B25" s="46"/>
      <c r="C25" s="46"/>
      <c r="D25" s="1892"/>
      <c r="E25" s="1893"/>
      <c r="F25" s="1893"/>
      <c r="G25" s="1893"/>
      <c r="H25" s="1893"/>
      <c r="I25" s="1893"/>
      <c r="J25" s="1893"/>
      <c r="K25" s="1893"/>
      <c r="L25" s="1893"/>
      <c r="M25" s="1893"/>
      <c r="N25" s="1893"/>
      <c r="O25" s="1893"/>
      <c r="P25" s="1893"/>
      <c r="Q25" s="1893"/>
      <c r="R25" s="1893"/>
      <c r="S25" s="1893"/>
      <c r="T25" s="1893"/>
      <c r="U25" s="1893"/>
      <c r="V25" s="1893"/>
      <c r="W25" s="1893"/>
      <c r="X25" s="1893"/>
      <c r="Y25" s="1893"/>
      <c r="Z25" s="1894"/>
    </row>
    <row r="26" spans="2:26" ht="27" customHeight="1">
      <c r="B26" s="46"/>
      <c r="C26" s="46"/>
      <c r="D26" s="1892"/>
      <c r="E26" s="1893"/>
      <c r="F26" s="1893"/>
      <c r="G26" s="1893"/>
      <c r="H26" s="1893"/>
      <c r="I26" s="1893"/>
      <c r="J26" s="1893"/>
      <c r="K26" s="1893"/>
      <c r="L26" s="1893"/>
      <c r="M26" s="1893"/>
      <c r="N26" s="1893"/>
      <c r="O26" s="1893"/>
      <c r="P26" s="1893"/>
      <c r="Q26" s="1893"/>
      <c r="R26" s="1893"/>
      <c r="S26" s="1893"/>
      <c r="T26" s="1893"/>
      <c r="U26" s="1893"/>
      <c r="V26" s="1893"/>
      <c r="W26" s="1893"/>
      <c r="X26" s="1893"/>
      <c r="Y26" s="1893"/>
      <c r="Z26" s="1894"/>
    </row>
    <row r="27" spans="2:26" ht="27" customHeight="1" thickBot="1">
      <c r="B27" s="46"/>
      <c r="C27" s="46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9"/>
    </row>
    <row r="28" spans="2:26" ht="8.25" customHeight="1"/>
    <row r="29" spans="2:26" ht="27" customHeight="1">
      <c r="B29" s="46"/>
      <c r="C29" s="46"/>
      <c r="D29" s="46"/>
      <c r="E29" s="46"/>
      <c r="F29" s="130"/>
      <c r="G29" s="130"/>
      <c r="H29" s="130"/>
      <c r="I29" s="130"/>
      <c r="J29" s="130"/>
      <c r="K29" s="130"/>
      <c r="L29" s="131"/>
    </row>
    <row r="30" spans="2:26" ht="27" customHeight="1">
      <c r="B30" s="46"/>
      <c r="C30" s="46"/>
      <c r="D30" s="46"/>
      <c r="E30" s="46"/>
      <c r="F30" s="130"/>
      <c r="G30" s="130"/>
      <c r="H30" s="130"/>
      <c r="I30" s="130"/>
      <c r="J30" s="130"/>
      <c r="K30" s="130"/>
      <c r="L30" s="131"/>
    </row>
    <row r="31" spans="2:26" ht="27" customHeight="1">
      <c r="B31" s="46"/>
      <c r="C31" s="46"/>
      <c r="D31" s="46"/>
      <c r="E31" s="46"/>
      <c r="F31" s="130"/>
      <c r="G31" s="130"/>
      <c r="H31" s="130"/>
      <c r="I31" s="130"/>
      <c r="J31" s="130"/>
      <c r="K31" s="130"/>
      <c r="L31" s="131"/>
    </row>
    <row r="32" spans="2:26" ht="27" customHeight="1">
      <c r="B32" s="46"/>
      <c r="C32" s="46"/>
      <c r="D32" s="46"/>
      <c r="E32" s="46"/>
      <c r="F32" s="130"/>
      <c r="G32" s="130"/>
      <c r="H32" s="130"/>
      <c r="I32" s="130"/>
      <c r="J32" s="130"/>
      <c r="K32" s="130"/>
      <c r="L32" s="131"/>
    </row>
    <row r="33" spans="2:18" ht="27" customHeight="1">
      <c r="B33" s="46"/>
      <c r="C33" s="46"/>
      <c r="D33" s="46"/>
      <c r="E33" s="46"/>
      <c r="F33" s="130"/>
      <c r="G33" s="130"/>
      <c r="H33" s="130"/>
      <c r="I33" s="130"/>
      <c r="J33" s="130"/>
      <c r="K33" s="130"/>
      <c r="L33" s="131"/>
    </row>
    <row r="34" spans="2:18" ht="27" customHeight="1">
      <c r="B34" s="46"/>
      <c r="C34" s="46"/>
      <c r="D34" s="46"/>
      <c r="E34" s="46"/>
      <c r="F34" s="130"/>
      <c r="G34" s="130"/>
      <c r="H34" s="130"/>
      <c r="I34" s="130"/>
      <c r="J34" s="130"/>
      <c r="K34" s="130"/>
      <c r="L34" s="131"/>
    </row>
    <row r="35" spans="2:18" ht="27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2:18" ht="27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2:18" ht="27" customHeight="1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2:18" ht="27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2:18" ht="27" customHeight="1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</sheetData>
  <mergeCells count="34">
    <mergeCell ref="K8:L8"/>
    <mergeCell ref="D25:Z26"/>
    <mergeCell ref="D9:E11"/>
    <mergeCell ref="D12:E14"/>
    <mergeCell ref="F12:H14"/>
    <mergeCell ref="I12:M14"/>
    <mergeCell ref="N12:R14"/>
    <mergeCell ref="D15:Z17"/>
    <mergeCell ref="D18:Z20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D1:E1"/>
    <mergeCell ref="F1:H1"/>
    <mergeCell ref="P1:U1"/>
    <mergeCell ref="V1:Z1"/>
    <mergeCell ref="D2:E4"/>
    <mergeCell ref="F2:H4"/>
    <mergeCell ref="P2:U4"/>
    <mergeCell ref="V2:Z4"/>
    <mergeCell ref="J3:N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AJ39"/>
  <sheetViews>
    <sheetView topLeftCell="A4" zoomScaleNormal="100" workbookViewId="0">
      <selection activeCell="AK18" sqref="AK18"/>
    </sheetView>
  </sheetViews>
  <sheetFormatPr defaultColWidth="9" defaultRowHeight="14.25"/>
  <cols>
    <col min="1" max="1" width="1.875" style="92" customWidth="1"/>
    <col min="2" max="2" width="3.5" style="92" customWidth="1"/>
    <col min="3" max="3" width="2" style="14" customWidth="1"/>
    <col min="4" max="5" width="9.25" style="92" customWidth="1"/>
    <col min="6" max="6" width="10.25" style="92" customWidth="1"/>
    <col min="7" max="7" width="2.25" style="92" customWidth="1"/>
    <col min="8" max="8" width="4.25" style="92" customWidth="1"/>
    <col min="9" max="9" width="2.625" style="92" customWidth="1"/>
    <col min="10" max="10" width="3.5" style="92" customWidth="1"/>
    <col min="11" max="11" width="3.75" style="92" customWidth="1"/>
    <col min="12" max="12" width="3.5" style="92" customWidth="1"/>
    <col min="13" max="13" width="4.125" style="92" customWidth="1"/>
    <col min="14" max="14" width="1.75" style="92" customWidth="1"/>
    <col min="15" max="15" width="2.875" style="92" customWidth="1"/>
    <col min="16" max="16" width="1.875" style="92" customWidth="1"/>
    <col min="17" max="17" width="3.25" style="92" customWidth="1"/>
    <col min="18" max="18" width="2.75" style="92" customWidth="1"/>
    <col min="19" max="19" width="3.25" style="92" customWidth="1"/>
    <col min="20" max="20" width="2.75" style="92" customWidth="1"/>
    <col min="21" max="21" width="3.125" style="92" customWidth="1"/>
    <col min="22" max="22" width="3.25" style="92" customWidth="1"/>
    <col min="23" max="23" width="3.375" style="92" customWidth="1"/>
    <col min="24" max="24" width="3" style="92" customWidth="1"/>
    <col min="25" max="25" width="4.125" style="92" customWidth="1"/>
    <col min="26" max="26" width="2.875" style="92" customWidth="1"/>
    <col min="27" max="28" width="3.5" style="92" customWidth="1"/>
    <col min="29" max="29" width="2" style="14" customWidth="1"/>
    <col min="30" max="30" width="5" style="92" customWidth="1"/>
    <col min="31" max="31" width="2.25" style="92" customWidth="1"/>
    <col min="32" max="32" width="6.875" style="92" hidden="1" customWidth="1"/>
    <col min="33" max="33" width="2.625" style="92" hidden="1" customWidth="1"/>
    <col min="34" max="34" width="3.5" style="92" hidden="1" customWidth="1"/>
    <col min="35" max="36" width="9" style="92" hidden="1" customWidth="1"/>
    <col min="37" max="45" width="9" style="92" customWidth="1"/>
    <col min="46" max="16384" width="9" style="92"/>
  </cols>
  <sheetData>
    <row r="1" spans="2:35" s="14" customFormat="1" ht="18" customHeight="1">
      <c r="B1" s="114"/>
      <c r="C1" s="114"/>
      <c r="D1" s="1840" t="s">
        <v>279</v>
      </c>
      <c r="E1" s="1841"/>
      <c r="F1" s="1842" t="s">
        <v>260</v>
      </c>
      <c r="G1" s="1842"/>
      <c r="H1" s="1842"/>
      <c r="I1" s="101"/>
      <c r="O1" s="102"/>
      <c r="P1" s="1842" t="s">
        <v>280</v>
      </c>
      <c r="Q1" s="1842"/>
      <c r="R1" s="1842"/>
      <c r="S1" s="1842"/>
      <c r="T1" s="1842"/>
      <c r="U1" s="1842"/>
      <c r="V1" s="1842" t="s">
        <v>281</v>
      </c>
      <c r="W1" s="1842"/>
      <c r="X1" s="1842"/>
      <c r="Y1" s="1842"/>
      <c r="Z1" s="1842"/>
    </row>
    <row r="2" spans="2:35" ht="27" customHeight="1">
      <c r="B2" s="46"/>
      <c r="C2" s="46"/>
      <c r="D2" s="1843"/>
      <c r="E2" s="1844"/>
      <c r="F2" s="1849" t="s">
        <v>261</v>
      </c>
      <c r="G2" s="1850"/>
      <c r="H2" s="1851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</row>
    <row r="3" spans="2:35" ht="27" customHeight="1">
      <c r="B3" s="46"/>
      <c r="C3" s="46"/>
      <c r="D3" s="1845"/>
      <c r="E3" s="1846"/>
      <c r="F3" s="1852"/>
      <c r="G3" s="1853"/>
      <c r="H3" s="1854"/>
      <c r="J3" s="1858" t="s">
        <v>262</v>
      </c>
      <c r="K3" s="1858"/>
      <c r="L3" s="1858"/>
      <c r="M3" s="1858"/>
      <c r="N3" s="1859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</row>
    <row r="4" spans="2:35" ht="27" customHeight="1" thickBot="1">
      <c r="B4" s="46"/>
      <c r="C4" s="46"/>
      <c r="D4" s="1847"/>
      <c r="E4" s="1848"/>
      <c r="F4" s="1855"/>
      <c r="G4" s="1856"/>
      <c r="H4" s="1857"/>
      <c r="P4" s="1797"/>
      <c r="Q4" s="1797"/>
      <c r="R4" s="1797"/>
      <c r="S4" s="1797"/>
      <c r="T4" s="1797"/>
      <c r="U4" s="1797"/>
      <c r="V4" s="1797"/>
      <c r="W4" s="1797"/>
      <c r="X4" s="1797"/>
      <c r="Y4" s="1797"/>
      <c r="Z4" s="1797"/>
      <c r="AI4" s="92">
        <f>'起案（案）'!B56</f>
        <v>0</v>
      </c>
    </row>
    <row r="5" spans="2:35" ht="30" customHeight="1">
      <c r="B5" s="46"/>
      <c r="C5" s="46"/>
      <c r="D5" s="1915" t="s">
        <v>263</v>
      </c>
      <c r="E5" s="1916"/>
      <c r="F5" s="115"/>
      <c r="G5" s="1917"/>
      <c r="H5" s="1917"/>
      <c r="I5" s="1917"/>
      <c r="J5" s="1917"/>
      <c r="K5" s="1917"/>
      <c r="L5" s="1917"/>
      <c r="M5" s="116"/>
      <c r="N5" s="116"/>
      <c r="O5" s="117"/>
      <c r="P5" s="1918" t="s">
        <v>264</v>
      </c>
      <c r="Q5" s="1918"/>
      <c r="R5" s="1918"/>
      <c r="S5" s="1918"/>
      <c r="T5" s="1918"/>
      <c r="U5" s="1918"/>
      <c r="V5" s="1920"/>
      <c r="W5" s="1920"/>
      <c r="X5" s="1920"/>
      <c r="Y5" s="1920"/>
      <c r="Z5" s="1921"/>
      <c r="AI5" s="92">
        <f>'起案（案）'!E57</f>
        <v>0</v>
      </c>
    </row>
    <row r="6" spans="2:35" ht="15" customHeight="1">
      <c r="B6" s="46"/>
      <c r="C6" s="46"/>
      <c r="D6" s="1923" t="s">
        <v>265</v>
      </c>
      <c r="E6" s="1924"/>
      <c r="F6" s="1927" t="s">
        <v>213</v>
      </c>
      <c r="G6" s="1928"/>
      <c r="H6" s="1931">
        <f>申請書!K20</f>
        <v>0</v>
      </c>
      <c r="I6" s="1931"/>
      <c r="J6" s="1933" t="s">
        <v>214</v>
      </c>
      <c r="K6" s="1933">
        <f>変更!K6</f>
        <v>0</v>
      </c>
      <c r="L6" s="1935" t="s">
        <v>91</v>
      </c>
      <c r="M6" s="1933">
        <f>変更!M6</f>
        <v>0</v>
      </c>
      <c r="N6" s="1937" t="s">
        <v>95</v>
      </c>
      <c r="O6" s="1938"/>
      <c r="P6" s="1919"/>
      <c r="Q6" s="1919"/>
      <c r="R6" s="1919"/>
      <c r="S6" s="1919"/>
      <c r="T6" s="1919"/>
      <c r="U6" s="1919"/>
      <c r="V6" s="835"/>
      <c r="W6" s="835"/>
      <c r="X6" s="835"/>
      <c r="Y6" s="835"/>
      <c r="Z6" s="1922"/>
      <c r="AI6" s="92" t="s">
        <v>283</v>
      </c>
    </row>
    <row r="7" spans="2:35" ht="15" customHeight="1">
      <c r="B7" s="46"/>
      <c r="C7" s="46"/>
      <c r="D7" s="1925"/>
      <c r="E7" s="1926"/>
      <c r="F7" s="1929"/>
      <c r="G7" s="1930"/>
      <c r="H7" s="1932"/>
      <c r="I7" s="1932"/>
      <c r="J7" s="1934"/>
      <c r="K7" s="1934"/>
      <c r="L7" s="1936"/>
      <c r="M7" s="1934"/>
      <c r="N7" s="1939"/>
      <c r="O7" s="1940"/>
      <c r="P7" s="1919" t="s">
        <v>267</v>
      </c>
      <c r="Q7" s="1919"/>
      <c r="R7" s="1919"/>
      <c r="S7" s="1919"/>
      <c r="T7" s="1919"/>
      <c r="U7" s="1919"/>
      <c r="V7" s="835"/>
      <c r="W7" s="835"/>
      <c r="X7" s="835"/>
      <c r="Y7" s="835"/>
      <c r="Z7" s="1922"/>
      <c r="AI7" s="92" t="s">
        <v>292</v>
      </c>
    </row>
    <row r="8" spans="2:35" ht="30" customHeight="1">
      <c r="B8" s="46"/>
      <c r="C8" s="46"/>
      <c r="D8" s="1942" t="s">
        <v>284</v>
      </c>
      <c r="E8" s="1941"/>
      <c r="F8" s="1943" t="s">
        <v>285</v>
      </c>
      <c r="G8" s="1944"/>
      <c r="H8" s="1944"/>
      <c r="I8" s="1944"/>
      <c r="J8" s="1944"/>
      <c r="K8" s="1945">
        <f>許可書!AH2</f>
        <v>0</v>
      </c>
      <c r="L8" s="1945"/>
      <c r="M8" s="103" t="s">
        <v>457</v>
      </c>
      <c r="N8" s="103"/>
      <c r="O8" s="104"/>
      <c r="P8" s="1941"/>
      <c r="Q8" s="1919"/>
      <c r="R8" s="1919"/>
      <c r="S8" s="1919"/>
      <c r="T8" s="1919"/>
      <c r="U8" s="1919"/>
      <c r="V8" s="835"/>
      <c r="W8" s="835"/>
      <c r="X8" s="835"/>
      <c r="Y8" s="835"/>
      <c r="Z8" s="1922"/>
    </row>
    <row r="9" spans="2:35" ht="23.25" customHeight="1">
      <c r="B9" s="46"/>
      <c r="C9" s="46"/>
      <c r="D9" s="1946" t="s">
        <v>269</v>
      </c>
      <c r="E9" s="1947"/>
      <c r="F9" s="106"/>
      <c r="G9" s="106"/>
      <c r="H9" s="106"/>
      <c r="I9" s="106"/>
      <c r="J9" s="106"/>
      <c r="K9" s="106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I9" s="92" t="s">
        <v>286</v>
      </c>
    </row>
    <row r="10" spans="2:35" ht="23.25" customHeight="1">
      <c r="B10" s="46"/>
      <c r="C10" s="46"/>
      <c r="D10" s="1948"/>
      <c r="E10" s="1949"/>
      <c r="F10" s="110"/>
      <c r="G10" s="110"/>
      <c r="H10" s="110"/>
      <c r="I10" s="110"/>
      <c r="J10" s="110"/>
      <c r="K10" s="110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1"/>
      <c r="AI10" s="92" t="s">
        <v>282</v>
      </c>
    </row>
    <row r="11" spans="2:35" ht="30.75" customHeight="1">
      <c r="B11" s="46"/>
      <c r="C11" s="46"/>
      <c r="D11" s="1948"/>
      <c r="E11" s="1949"/>
      <c r="F11" s="110"/>
      <c r="G11" s="110"/>
      <c r="H11" s="110"/>
      <c r="I11" s="110"/>
      <c r="J11" s="110"/>
      <c r="K11" s="110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1"/>
    </row>
    <row r="12" spans="2:35" ht="27" customHeight="1">
      <c r="B12" s="46"/>
      <c r="C12" s="46"/>
      <c r="D12" s="1950" t="s">
        <v>287</v>
      </c>
      <c r="E12" s="1951"/>
      <c r="F12" s="1954" t="s">
        <v>272</v>
      </c>
      <c r="G12" s="1954"/>
      <c r="H12" s="1954"/>
      <c r="I12" s="1954" t="s">
        <v>273</v>
      </c>
      <c r="J12" s="1954"/>
      <c r="K12" s="1954"/>
      <c r="L12" s="1954"/>
      <c r="M12" s="1954"/>
      <c r="N12" s="1954" t="s">
        <v>276</v>
      </c>
      <c r="O12" s="1954"/>
      <c r="P12" s="1954"/>
      <c r="Q12" s="1954"/>
      <c r="R12" s="1954"/>
      <c r="S12" s="119"/>
      <c r="T12" s="109"/>
      <c r="U12" s="109"/>
      <c r="V12" s="109"/>
      <c r="W12" s="109"/>
      <c r="X12" s="109"/>
      <c r="Y12" s="109"/>
      <c r="Z12" s="111"/>
      <c r="AD12" s="132"/>
      <c r="AE12" s="120"/>
      <c r="AF12" s="120"/>
      <c r="AG12" s="120"/>
      <c r="AH12" s="120"/>
    </row>
    <row r="13" spans="2:35" ht="27" customHeight="1">
      <c r="B13" s="46"/>
      <c r="C13" s="46"/>
      <c r="D13" s="1950"/>
      <c r="E13" s="1951"/>
      <c r="F13" s="1955"/>
      <c r="G13" s="1955"/>
      <c r="H13" s="1955"/>
      <c r="I13" s="1955"/>
      <c r="J13" s="1955"/>
      <c r="K13" s="1955"/>
      <c r="L13" s="1955"/>
      <c r="M13" s="1955"/>
      <c r="N13" s="1955"/>
      <c r="O13" s="1955"/>
      <c r="P13" s="1955"/>
      <c r="Q13" s="1955"/>
      <c r="R13" s="1955"/>
      <c r="S13" s="119"/>
      <c r="T13" s="109"/>
      <c r="U13" s="109"/>
      <c r="V13" s="109"/>
      <c r="W13" s="109"/>
      <c r="X13" s="109"/>
      <c r="Y13" s="109"/>
      <c r="Z13" s="111"/>
      <c r="AD13" s="120"/>
      <c r="AE13" s="120"/>
      <c r="AF13" s="120"/>
      <c r="AG13" s="120"/>
      <c r="AH13" s="120"/>
    </row>
    <row r="14" spans="2:35" ht="27" customHeight="1">
      <c r="B14" s="46"/>
      <c r="C14" s="46"/>
      <c r="D14" s="1952"/>
      <c r="E14" s="1953"/>
      <c r="F14" s="1956"/>
      <c r="G14" s="1956"/>
      <c r="H14" s="1956"/>
      <c r="I14" s="1956"/>
      <c r="J14" s="1956"/>
      <c r="K14" s="1956"/>
      <c r="L14" s="1956"/>
      <c r="M14" s="1956"/>
      <c r="N14" s="1956"/>
      <c r="O14" s="1956"/>
      <c r="P14" s="1956"/>
      <c r="Q14" s="1956"/>
      <c r="R14" s="1956"/>
      <c r="S14" s="121"/>
      <c r="T14" s="122"/>
      <c r="U14" s="122"/>
      <c r="V14" s="122"/>
      <c r="W14" s="122"/>
      <c r="X14" s="122"/>
      <c r="Y14" s="122"/>
      <c r="Z14" s="123"/>
    </row>
    <row r="15" spans="2:35" ht="15.75" customHeight="1">
      <c r="B15" s="46"/>
      <c r="C15" s="46"/>
      <c r="D15" s="1957" t="s">
        <v>289</v>
      </c>
      <c r="E15" s="1958"/>
      <c r="F15" s="1958"/>
      <c r="G15" s="1958"/>
      <c r="H15" s="1958"/>
      <c r="I15" s="1958"/>
      <c r="J15" s="1958"/>
      <c r="K15" s="1958"/>
      <c r="L15" s="1958"/>
      <c r="M15" s="1958"/>
      <c r="N15" s="1958"/>
      <c r="O15" s="1958"/>
      <c r="P15" s="1958"/>
      <c r="Q15" s="1958"/>
      <c r="R15" s="1958"/>
      <c r="S15" s="1958"/>
      <c r="T15" s="1958"/>
      <c r="U15" s="1958"/>
      <c r="V15" s="1958"/>
      <c r="W15" s="1958"/>
      <c r="X15" s="1958"/>
      <c r="Y15" s="1958"/>
      <c r="Z15" s="1959"/>
    </row>
    <row r="16" spans="2:35" ht="12.75" customHeight="1">
      <c r="B16" s="46"/>
      <c r="C16" s="46"/>
      <c r="D16" s="1960"/>
      <c r="E16" s="1961"/>
      <c r="F16" s="1961"/>
      <c r="G16" s="1961"/>
      <c r="H16" s="1961"/>
      <c r="I16" s="1961"/>
      <c r="J16" s="1961"/>
      <c r="K16" s="1961"/>
      <c r="L16" s="1961"/>
      <c r="M16" s="1961"/>
      <c r="N16" s="1961"/>
      <c r="O16" s="1961"/>
      <c r="P16" s="1961"/>
      <c r="Q16" s="1961"/>
      <c r="R16" s="1961"/>
      <c r="S16" s="1961"/>
      <c r="T16" s="1961"/>
      <c r="U16" s="1961"/>
      <c r="V16" s="1961"/>
      <c r="W16" s="1961"/>
      <c r="X16" s="1961"/>
      <c r="Y16" s="1961"/>
      <c r="Z16" s="1962"/>
    </row>
    <row r="17" spans="2:26" ht="27" customHeight="1">
      <c r="B17" s="46"/>
      <c r="C17" s="46"/>
      <c r="D17" s="1960"/>
      <c r="E17" s="1961"/>
      <c r="F17" s="1961"/>
      <c r="G17" s="1961"/>
      <c r="H17" s="1961"/>
      <c r="I17" s="1961"/>
      <c r="J17" s="1961"/>
      <c r="K17" s="1961"/>
      <c r="L17" s="1961"/>
      <c r="M17" s="1961"/>
      <c r="N17" s="1961"/>
      <c r="O17" s="1961"/>
      <c r="P17" s="1961"/>
      <c r="Q17" s="1961"/>
      <c r="R17" s="1961"/>
      <c r="S17" s="1961"/>
      <c r="T17" s="1961"/>
      <c r="U17" s="1961"/>
      <c r="V17" s="1961"/>
      <c r="W17" s="1961"/>
      <c r="X17" s="1961"/>
      <c r="Y17" s="1961"/>
      <c r="Z17" s="1962"/>
    </row>
    <row r="18" spans="2:26" ht="15.75" customHeight="1">
      <c r="B18" s="46"/>
      <c r="C18" s="46"/>
      <c r="D18" s="1892" t="str">
        <f>AI6&amp;""&amp;AI5&amp;"  "&amp;AI4&amp;AI7</f>
        <v>　標記の件について0  0様から別紙のとおり施設利用免除申し込みがあり、審査しましたところ適当と認められますので、別紙のとおり施行してよろしいか。</v>
      </c>
      <c r="E18" s="1893"/>
      <c r="F18" s="1893"/>
      <c r="G18" s="1893"/>
      <c r="H18" s="1893"/>
      <c r="I18" s="1893"/>
      <c r="J18" s="1893"/>
      <c r="K18" s="1893"/>
      <c r="L18" s="1893"/>
      <c r="M18" s="1893"/>
      <c r="N18" s="1893"/>
      <c r="O18" s="1893"/>
      <c r="P18" s="1893"/>
      <c r="Q18" s="1893"/>
      <c r="R18" s="1893"/>
      <c r="S18" s="1893"/>
      <c r="T18" s="1893"/>
      <c r="U18" s="1893"/>
      <c r="V18" s="1893"/>
      <c r="W18" s="1893"/>
      <c r="X18" s="1893"/>
      <c r="Y18" s="1893"/>
      <c r="Z18" s="1894"/>
    </row>
    <row r="19" spans="2:26" ht="27" customHeight="1">
      <c r="B19" s="46"/>
      <c r="C19" s="46"/>
      <c r="D19" s="1892"/>
      <c r="E19" s="1893"/>
      <c r="F19" s="1893"/>
      <c r="G19" s="1893"/>
      <c r="H19" s="1893"/>
      <c r="I19" s="1893"/>
      <c r="J19" s="1893"/>
      <c r="K19" s="1893"/>
      <c r="L19" s="1893"/>
      <c r="M19" s="1893"/>
      <c r="N19" s="1893"/>
      <c r="O19" s="1893"/>
      <c r="P19" s="1893"/>
      <c r="Q19" s="1893"/>
      <c r="R19" s="1893"/>
      <c r="S19" s="1893"/>
      <c r="T19" s="1893"/>
      <c r="U19" s="1893"/>
      <c r="V19" s="1893"/>
      <c r="W19" s="1893"/>
      <c r="X19" s="1893"/>
      <c r="Y19" s="1893"/>
      <c r="Z19" s="1894"/>
    </row>
    <row r="20" spans="2:26" ht="47.25" customHeight="1">
      <c r="B20" s="46"/>
      <c r="C20" s="46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6"/>
    </row>
    <row r="21" spans="2:26" ht="42" customHeight="1">
      <c r="B21" s="46"/>
      <c r="C21" s="46"/>
      <c r="D21" s="124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</row>
    <row r="22" spans="2:26" ht="31.5" customHeight="1">
      <c r="B22" s="46"/>
      <c r="C22" s="46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6"/>
    </row>
    <row r="23" spans="2:26" ht="77.25" customHeight="1">
      <c r="B23" s="46"/>
      <c r="C23" s="46"/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6"/>
    </row>
    <row r="24" spans="2:26" ht="77.25" customHeight="1">
      <c r="B24" s="46"/>
      <c r="C24" s="46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6"/>
    </row>
    <row r="25" spans="2:26" ht="27" customHeight="1">
      <c r="B25" s="46"/>
      <c r="C25" s="46"/>
      <c r="D25" s="1892"/>
      <c r="E25" s="1893"/>
      <c r="F25" s="1893"/>
      <c r="G25" s="1893"/>
      <c r="H25" s="1893"/>
      <c r="I25" s="1893"/>
      <c r="J25" s="1893"/>
      <c r="K25" s="1893"/>
      <c r="L25" s="1893"/>
      <c r="M25" s="1893"/>
      <c r="N25" s="1893"/>
      <c r="O25" s="1893"/>
      <c r="P25" s="1893"/>
      <c r="Q25" s="1893"/>
      <c r="R25" s="1893"/>
      <c r="S25" s="1893"/>
      <c r="T25" s="1893"/>
      <c r="U25" s="1893"/>
      <c r="V25" s="1893"/>
      <c r="W25" s="1893"/>
      <c r="X25" s="1893"/>
      <c r="Y25" s="1893"/>
      <c r="Z25" s="1894"/>
    </row>
    <row r="26" spans="2:26" ht="27" customHeight="1">
      <c r="B26" s="46"/>
      <c r="C26" s="46"/>
      <c r="D26" s="1892"/>
      <c r="E26" s="1893"/>
      <c r="F26" s="1893"/>
      <c r="G26" s="1893"/>
      <c r="H26" s="1893"/>
      <c r="I26" s="1893"/>
      <c r="J26" s="1893"/>
      <c r="K26" s="1893"/>
      <c r="L26" s="1893"/>
      <c r="M26" s="1893"/>
      <c r="N26" s="1893"/>
      <c r="O26" s="1893"/>
      <c r="P26" s="1893"/>
      <c r="Q26" s="1893"/>
      <c r="R26" s="1893"/>
      <c r="S26" s="1893"/>
      <c r="T26" s="1893"/>
      <c r="U26" s="1893"/>
      <c r="V26" s="1893"/>
      <c r="W26" s="1893"/>
      <c r="X26" s="1893"/>
      <c r="Y26" s="1893"/>
      <c r="Z26" s="1894"/>
    </row>
    <row r="27" spans="2:26" ht="27" customHeight="1" thickBot="1">
      <c r="B27" s="46"/>
      <c r="C27" s="46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9"/>
    </row>
    <row r="28" spans="2:26" ht="8.25" customHeight="1"/>
    <row r="29" spans="2:26" ht="27" customHeight="1">
      <c r="B29" s="46"/>
      <c r="C29" s="46"/>
      <c r="D29" s="46"/>
      <c r="E29" s="46"/>
      <c r="F29" s="130"/>
      <c r="G29" s="130"/>
      <c r="H29" s="130"/>
      <c r="I29" s="130"/>
      <c r="J29" s="130"/>
      <c r="K29" s="130"/>
      <c r="L29" s="131"/>
    </row>
    <row r="30" spans="2:26" ht="27" customHeight="1">
      <c r="B30" s="46"/>
      <c r="C30" s="46"/>
      <c r="D30" s="46"/>
      <c r="E30" s="46"/>
      <c r="F30" s="130"/>
      <c r="G30" s="130"/>
      <c r="H30" s="130"/>
      <c r="I30" s="130"/>
      <c r="J30" s="130"/>
      <c r="K30" s="130"/>
      <c r="L30" s="131"/>
    </row>
    <row r="31" spans="2:26" ht="27" customHeight="1">
      <c r="B31" s="46"/>
      <c r="C31" s="46"/>
      <c r="D31" s="46"/>
      <c r="E31" s="46"/>
      <c r="F31" s="130"/>
      <c r="G31" s="130"/>
      <c r="H31" s="130"/>
      <c r="I31" s="130"/>
      <c r="J31" s="130"/>
      <c r="K31" s="130"/>
      <c r="L31" s="131"/>
    </row>
    <row r="32" spans="2:26" ht="27" customHeight="1">
      <c r="B32" s="46"/>
      <c r="C32" s="46"/>
      <c r="D32" s="46"/>
      <c r="E32" s="46"/>
      <c r="F32" s="130"/>
      <c r="G32" s="130"/>
      <c r="H32" s="130"/>
      <c r="I32" s="130"/>
      <c r="J32" s="130"/>
      <c r="K32" s="130"/>
      <c r="L32" s="131"/>
    </row>
    <row r="33" spans="2:18" ht="27" customHeight="1">
      <c r="B33" s="46"/>
      <c r="C33" s="46"/>
      <c r="D33" s="46"/>
      <c r="E33" s="46"/>
      <c r="F33" s="130"/>
      <c r="G33" s="130"/>
      <c r="H33" s="130"/>
      <c r="I33" s="130"/>
      <c r="J33" s="130"/>
      <c r="K33" s="130"/>
      <c r="L33" s="131"/>
    </row>
    <row r="34" spans="2:18" ht="27" customHeight="1">
      <c r="B34" s="46"/>
      <c r="C34" s="46"/>
      <c r="D34" s="46"/>
      <c r="E34" s="46"/>
      <c r="F34" s="130"/>
      <c r="G34" s="130"/>
      <c r="H34" s="130"/>
      <c r="I34" s="130"/>
      <c r="J34" s="130"/>
      <c r="K34" s="130"/>
      <c r="L34" s="131"/>
    </row>
    <row r="35" spans="2:18" ht="27" customHeight="1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2:18" ht="27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2:18" ht="27" customHeight="1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2:18" ht="27" customHeigh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2:18" ht="27" customHeight="1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</sheetData>
  <mergeCells count="34">
    <mergeCell ref="K8:L8"/>
    <mergeCell ref="D18:Z19"/>
    <mergeCell ref="D25:Z26"/>
    <mergeCell ref="D9:E11"/>
    <mergeCell ref="D12:E14"/>
    <mergeCell ref="F12:H14"/>
    <mergeCell ref="I12:M14"/>
    <mergeCell ref="N12:R14"/>
    <mergeCell ref="D15:Z17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D1:E1"/>
    <mergeCell ref="F1:H1"/>
    <mergeCell ref="P1:U1"/>
    <mergeCell ref="V1:Z1"/>
    <mergeCell ref="D2:E4"/>
    <mergeCell ref="F2:H4"/>
    <mergeCell ref="P2:U4"/>
    <mergeCell ref="V2:Z4"/>
    <mergeCell ref="J3:N3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申請書</vt:lpstr>
      <vt:lpstr>料金確認表</vt:lpstr>
      <vt:lpstr>計画書</vt:lpstr>
      <vt:lpstr>名簿 </vt:lpstr>
      <vt:lpstr>アレルギー</vt:lpstr>
      <vt:lpstr>例　計画書</vt:lpstr>
      <vt:lpstr>例　料金確認表</vt:lpstr>
      <vt:lpstr>例　名簿</vt:lpstr>
      <vt:lpstr>起案（案）</vt:lpstr>
      <vt:lpstr>許可書</vt:lpstr>
      <vt:lpstr>変更</vt:lpstr>
      <vt:lpstr>免除</vt:lpstr>
      <vt:lpstr>アレルギー!Print_Area</vt:lpstr>
      <vt:lpstr>'起案（案）'!Print_Area</vt:lpstr>
      <vt:lpstr>許可書!Print_Area</vt:lpstr>
      <vt:lpstr>計画書!Print_Area</vt:lpstr>
      <vt:lpstr>申請書!Print_Area</vt:lpstr>
      <vt:lpstr>変更!Print_Area</vt:lpstr>
      <vt:lpstr>'名簿 '!Print_Area</vt:lpstr>
      <vt:lpstr>免除!Print_Area</vt:lpstr>
      <vt:lpstr>料金確認表!Print_Area</vt:lpstr>
      <vt:lpstr>'例　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2025-04-15T03:13:50Z</cp:lastPrinted>
  <dcterms:created xsi:type="dcterms:W3CDTF">2025-01-18T05:21:07Z</dcterms:created>
  <dcterms:modified xsi:type="dcterms:W3CDTF">2025-04-28T23:33:49Z</dcterms:modified>
</cp:coreProperties>
</file>